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10.1 - PS370 - Úprava pa..." sheetId="2" r:id="rId2"/>
    <sheet name="D10.2.1 - PS371 - Úprava ..." sheetId="3" r:id="rId3"/>
    <sheet name="D10.2.1 - PS371 - PVS v OKP" sheetId="4" r:id="rId4"/>
    <sheet name="D10.2.1 - PS 731 - PVS v ..." sheetId="5" r:id="rId5"/>
    <sheet name="D10.2.2 - PS371 - Úprava ..." sheetId="6" r:id="rId6"/>
    <sheet name="D10.3. - SO01 - Stavební ..." sheetId="7" r:id="rId7"/>
    <sheet name="D10.4.1 - SO02 - Potrubní..." sheetId="8" r:id="rId8"/>
    <sheet name="D10.4.2 - SO02 - Potrubní..." sheetId="9" r:id="rId9"/>
    <sheet name="VRN - Vedlejší rozpočtové..." sheetId="10" r:id="rId10"/>
    <sheet name="Pokyny pro vyplnění" sheetId="11" r:id="rId11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'D10.1 - PS370 - Úprava pa...'!$C$89:$K$206</definedName>
    <definedName name="_xlnm.Print_Area" localSheetId="1">'D10.1 - PS370 - Úprava pa...'!$C$4:$J$39,'D10.1 - PS370 - Úprava pa...'!$C$45:$J$71,'D10.1 - PS370 - Úprava pa...'!$C$77:$K$206</definedName>
    <definedName name="_xlnm.Print_Titles" localSheetId="1">'D10.1 - PS370 - Úprava pa...'!$89:$89</definedName>
    <definedName name="_xlnm._FilterDatabase" localSheetId="2" hidden="1">'D10.2.1 - PS371 - Úprava ...'!$C$100:$K$590</definedName>
    <definedName name="_xlnm.Print_Area" localSheetId="2">'D10.2.1 - PS371 - Úprava ...'!$C$4:$J$41,'D10.2.1 - PS371 - Úprava ...'!$C$47:$J$80,'D10.2.1 - PS371 - Úprava ...'!$C$86:$K$590</definedName>
    <definedName name="_xlnm.Print_Titles" localSheetId="2">'D10.2.1 - PS371 - Úprava ...'!$100:$100</definedName>
    <definedName name="_xlnm._FilterDatabase" localSheetId="3" hidden="1">'D10.2.1 - PS371 - PVS v OKP'!$C$95:$K$410</definedName>
    <definedName name="_xlnm.Print_Area" localSheetId="3">'D10.2.1 - PS371 - PVS v OKP'!$C$4:$J$41,'D10.2.1 - PS371 - PVS v OKP'!$C$47:$J$75,'D10.2.1 - PS371 - PVS v OKP'!$C$81:$K$410</definedName>
    <definedName name="_xlnm.Print_Titles" localSheetId="3">'D10.2.1 - PS371 - PVS v OKP'!$95:$95</definedName>
    <definedName name="_xlnm._FilterDatabase" localSheetId="4" hidden="1">'D10.2.1 - PS 731 - PVS v ...'!$C$84:$K$218</definedName>
    <definedName name="_xlnm.Print_Area" localSheetId="4">'D10.2.1 - PS 731 - PVS v ...'!$C$4:$J$41,'D10.2.1 - PS 731 - PVS v ...'!$C$47:$J$64,'D10.2.1 - PS 731 - PVS v ...'!$C$70:$K$218</definedName>
    <definedName name="_xlnm.Print_Titles" localSheetId="4">'D10.2.1 - PS 731 - PVS v ...'!$84:$84</definedName>
    <definedName name="_xlnm._FilterDatabase" localSheetId="5" hidden="1">'D10.2.2 - PS371 - Úprava ...'!$C$97:$K$205</definedName>
    <definedName name="_xlnm.Print_Area" localSheetId="5">'D10.2.2 - PS371 - Úprava ...'!$C$4:$J$41,'D10.2.2 - PS371 - Úprava ...'!$C$47:$J$77,'D10.2.2 - PS371 - Úprava ...'!$C$83:$K$205</definedName>
    <definedName name="_xlnm.Print_Titles" localSheetId="5">'D10.2.2 - PS371 - Úprava ...'!$97:$97</definedName>
    <definedName name="_xlnm._FilterDatabase" localSheetId="6" hidden="1">'D10.3. - SO01 - Stavební ...'!$C$97:$K$609</definedName>
    <definedName name="_xlnm.Print_Area" localSheetId="6">'D10.3. - SO01 - Stavební ...'!$C$4:$J$39,'D10.3. - SO01 - Stavební ...'!$C$45:$J$79,'D10.3. - SO01 - Stavební ...'!$C$85:$K$609</definedName>
    <definedName name="_xlnm.Print_Titles" localSheetId="6">'D10.3. - SO01 - Stavební ...'!$97:$97</definedName>
    <definedName name="_xlnm._FilterDatabase" localSheetId="7" hidden="1">'D10.4.1 - SO02 - Potrubní...'!$C$90:$K$131</definedName>
    <definedName name="_xlnm.Print_Area" localSheetId="7">'D10.4.1 - SO02 - Potrubní...'!$C$4:$J$41,'D10.4.1 - SO02 - Potrubní...'!$C$47:$J$70,'D10.4.1 - SO02 - Potrubní...'!$C$76:$K$131</definedName>
    <definedName name="_xlnm.Print_Titles" localSheetId="7">'D10.4.1 - SO02 - Potrubní...'!$90:$90</definedName>
    <definedName name="_xlnm._FilterDatabase" localSheetId="8" hidden="1">'D10.4.2 - SO02 - Potrubní...'!$C$92:$K$134</definedName>
    <definedName name="_xlnm.Print_Area" localSheetId="8">'D10.4.2 - SO02 - Potrubní...'!$C$4:$J$41,'D10.4.2 - SO02 - Potrubní...'!$C$47:$J$72,'D10.4.2 - SO02 - Potrubní...'!$C$78:$K$134</definedName>
    <definedName name="_xlnm.Print_Titles" localSheetId="8">'D10.4.2 - SO02 - Potrubní...'!$92:$92</definedName>
    <definedName name="_xlnm._FilterDatabase" localSheetId="9" hidden="1">'VRN - Vedlejší rozpočtové...'!$C$85:$K$144</definedName>
    <definedName name="_xlnm.Print_Area" localSheetId="9">'VRN - Vedlejší rozpočtové...'!$C$4:$J$39,'VRN - Vedlejší rozpočtové...'!$C$45:$J$67,'VRN - Vedlejší rozpočtové...'!$C$73:$K$144</definedName>
    <definedName name="_xlnm.Print_Titles" localSheetId="9">'VRN - Vedlejší rozpočtové...'!$85:$85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5"/>
  <c i="10" r="J35"/>
  <c i="1" r="AX65"/>
  <c i="10"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48"/>
  <c i="9" r="J39"/>
  <c r="J38"/>
  <c i="1" r="AY64"/>
  <c i="9" r="J37"/>
  <c i="1" r="AX64"/>
  <c i="9"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T122"/>
  <c r="R124"/>
  <c r="R123"/>
  <c r="R122"/>
  <c r="P124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T95"/>
  <c r="T94"/>
  <c r="R96"/>
  <c r="R95"/>
  <c r="R94"/>
  <c r="P96"/>
  <c r="P95"/>
  <c r="P94"/>
  <c r="J90"/>
  <c r="J89"/>
  <c r="F89"/>
  <c r="F87"/>
  <c r="E85"/>
  <c r="J59"/>
  <c r="J58"/>
  <c r="F58"/>
  <c r="F56"/>
  <c r="E54"/>
  <c r="J20"/>
  <c r="E20"/>
  <c r="F90"/>
  <c r="J19"/>
  <c r="J14"/>
  <c r="J87"/>
  <c r="E7"/>
  <c r="E50"/>
  <c i="8" r="J39"/>
  <c r="J38"/>
  <c i="1" r="AY63"/>
  <c i="8" r="J37"/>
  <c i="1" r="AX63"/>
  <c i="8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7" r="J37"/>
  <c r="J36"/>
  <c i="1" r="AY61"/>
  <c i="7" r="J35"/>
  <c i="1" r="AX61"/>
  <c i="7"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4"/>
  <c r="BH584"/>
  <c r="BG584"/>
  <c r="BF584"/>
  <c r="T584"/>
  <c r="R584"/>
  <c r="P584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1"/>
  <c r="BH551"/>
  <c r="BG551"/>
  <c r="BF551"/>
  <c r="T551"/>
  <c r="R551"/>
  <c r="P551"/>
  <c r="BI544"/>
  <c r="BH544"/>
  <c r="BG544"/>
  <c r="BF544"/>
  <c r="T544"/>
  <c r="R544"/>
  <c r="P544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T407"/>
  <c r="R408"/>
  <c r="R407"/>
  <c r="P408"/>
  <c r="P407"/>
  <c r="BI406"/>
  <c r="BH406"/>
  <c r="BG406"/>
  <c r="BF406"/>
  <c r="T406"/>
  <c r="R406"/>
  <c r="P406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36"/>
  <c r="BH336"/>
  <c r="BG336"/>
  <c r="BF336"/>
  <c r="T336"/>
  <c r="R336"/>
  <c r="P336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1"/>
  <c r="BH231"/>
  <c r="BG231"/>
  <c r="BF231"/>
  <c r="T231"/>
  <c r="R231"/>
  <c r="P231"/>
  <c r="BI223"/>
  <c r="BH223"/>
  <c r="BG223"/>
  <c r="BF223"/>
  <c r="T223"/>
  <c r="R223"/>
  <c r="P223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55"/>
  <c r="J54"/>
  <c r="F54"/>
  <c r="F52"/>
  <c r="E50"/>
  <c r="J18"/>
  <c r="E18"/>
  <c r="F95"/>
  <c r="J17"/>
  <c r="J12"/>
  <c r="J52"/>
  <c r="E7"/>
  <c r="E48"/>
  <c i="6" r="J39"/>
  <c r="J38"/>
  <c i="1" r="AY60"/>
  <c i="6" r="J37"/>
  <c i="1" r="AX60"/>
  <c i="6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5"/>
  <c r="J94"/>
  <c r="F94"/>
  <c r="F92"/>
  <c r="E90"/>
  <c r="J59"/>
  <c r="J58"/>
  <c r="F58"/>
  <c r="F56"/>
  <c r="E54"/>
  <c r="J20"/>
  <c r="E20"/>
  <c r="F95"/>
  <c r="J19"/>
  <c r="J14"/>
  <c r="J56"/>
  <c r="E7"/>
  <c r="E86"/>
  <c i="5" r="J39"/>
  <c r="J38"/>
  <c i="1" r="AY59"/>
  <c i="5" r="J37"/>
  <c i="1" r="AX59"/>
  <c i="5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9"/>
  <c r="E77"/>
  <c r="F56"/>
  <c r="E54"/>
  <c r="J26"/>
  <c r="E26"/>
  <c r="J59"/>
  <c r="J25"/>
  <c r="J23"/>
  <c r="E23"/>
  <c r="J81"/>
  <c r="J22"/>
  <c r="J20"/>
  <c r="E20"/>
  <c r="F82"/>
  <c r="J19"/>
  <c r="J17"/>
  <c r="E17"/>
  <c r="F58"/>
  <c r="J16"/>
  <c r="J14"/>
  <c r="J56"/>
  <c r="E7"/>
  <c r="E73"/>
  <c i="4" r="J39"/>
  <c r="J38"/>
  <c i="1" r="AY58"/>
  <c i="4" r="J37"/>
  <c i="1" r="AX58"/>
  <c i="4"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3" r="J39"/>
  <c r="J38"/>
  <c i="1" r="AY57"/>
  <c i="3" r="J37"/>
  <c i="1" r="AX57"/>
  <c i="3" r="BI588"/>
  <c r="BH588"/>
  <c r="BG588"/>
  <c r="BF588"/>
  <c r="T588"/>
  <c r="R588"/>
  <c r="P588"/>
  <c r="BI586"/>
  <c r="BH586"/>
  <c r="BG586"/>
  <c r="BF586"/>
  <c r="T586"/>
  <c r="R586"/>
  <c r="P586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4"/>
  <c r="BH104"/>
  <c r="BG104"/>
  <c r="BF104"/>
  <c r="T104"/>
  <c r="T103"/>
  <c r="T102"/>
  <c r="R104"/>
  <c r="R103"/>
  <c r="P104"/>
  <c r="P103"/>
  <c r="P102"/>
  <c r="J98"/>
  <c r="J97"/>
  <c r="F97"/>
  <c r="F95"/>
  <c r="E93"/>
  <c r="J59"/>
  <c r="J58"/>
  <c r="F58"/>
  <c r="F56"/>
  <c r="E54"/>
  <c r="J20"/>
  <c r="E20"/>
  <c r="F59"/>
  <c r="J19"/>
  <c r="J14"/>
  <c r="J95"/>
  <c r="E7"/>
  <c r="E50"/>
  <c i="2" r="J37"/>
  <c r="J36"/>
  <c i="1" r="AY55"/>
  <c i="2" r="J35"/>
  <c i="1" r="AX55"/>
  <c i="2"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1" r="L50"/>
  <c r="AM50"/>
  <c r="AM49"/>
  <c r="L49"/>
  <c r="AM47"/>
  <c r="L47"/>
  <c r="L45"/>
  <c r="L44"/>
  <c i="5" r="BK167"/>
  <c i="6" r="BK165"/>
  <c i="7" r="BK490"/>
  <c r="J174"/>
  <c r="BK533"/>
  <c r="J575"/>
  <c r="BK320"/>
  <c r="J248"/>
  <c r="BK463"/>
  <c i="8" r="BK128"/>
  <c i="10" r="BK99"/>
  <c i="2" r="BK96"/>
  <c i="3" r="J392"/>
  <c r="BK348"/>
  <c r="BK208"/>
  <c r="BK526"/>
  <c r="J432"/>
  <c r="J254"/>
  <c i="4" r="BK108"/>
  <c r="BK292"/>
  <c r="BK383"/>
  <c r="J128"/>
  <c r="J277"/>
  <c r="BK366"/>
  <c i="5" r="BK127"/>
  <c i="2" r="J119"/>
  <c r="J206"/>
  <c i="3" r="J384"/>
  <c r="J483"/>
  <c r="BK120"/>
  <c r="J184"/>
  <c i="4" r="J296"/>
  <c r="BK376"/>
  <c r="BK162"/>
  <c r="BK195"/>
  <c r="BK246"/>
  <c r="J134"/>
  <c i="5" r="J133"/>
  <c r="BK120"/>
  <c r="BK128"/>
  <c r="J108"/>
  <c i="6" r="J127"/>
  <c r="BK195"/>
  <c r="J148"/>
  <c i="7" r="J573"/>
  <c r="J419"/>
  <c r="J158"/>
  <c i="8" r="J118"/>
  <c i="10" r="BK127"/>
  <c i="2" r="J158"/>
  <c i="3" r="BK469"/>
  <c r="BK484"/>
  <c r="BK317"/>
  <c r="BK175"/>
  <c r="BK502"/>
  <c i="4" r="J222"/>
  <c r="BK228"/>
  <c r="BK204"/>
  <c r="J268"/>
  <c r="J217"/>
  <c r="J243"/>
  <c r="J112"/>
  <c r="J270"/>
  <c i="5" r="BK212"/>
  <c r="BK106"/>
  <c r="BK137"/>
  <c r="J188"/>
  <c i="6" r="J176"/>
  <c r="J183"/>
  <c r="BK156"/>
  <c i="7" r="BK586"/>
  <c r="BK512"/>
  <c r="BK289"/>
  <c r="J292"/>
  <c r="BK601"/>
  <c i="8" r="BK119"/>
  <c i="9" r="BK96"/>
  <c i="2" r="J93"/>
  <c i="3" r="BK471"/>
  <c r="J557"/>
  <c r="BK210"/>
  <c r="BK433"/>
  <c r="J362"/>
  <c r="J118"/>
  <c r="J256"/>
  <c r="J443"/>
  <c r="BK481"/>
  <c r="BK275"/>
  <c r="BK451"/>
  <c r="J222"/>
  <c r="BK402"/>
  <c i="4" r="J388"/>
  <c r="BK171"/>
  <c r="J404"/>
  <c r="BK241"/>
  <c r="BK308"/>
  <c r="J269"/>
  <c r="BK112"/>
  <c i="5" r="J171"/>
  <c r="J213"/>
  <c r="BK210"/>
  <c r="BK147"/>
  <c r="BK133"/>
  <c r="BK124"/>
  <c r="BK140"/>
  <c i="6" r="J111"/>
  <c r="J187"/>
  <c r="BK151"/>
  <c r="J114"/>
  <c i="7" r="BK478"/>
  <c r="J598"/>
  <c r="BK298"/>
  <c r="J475"/>
  <c r="J458"/>
  <c r="BK156"/>
  <c r="BK428"/>
  <c r="J133"/>
  <c i="8" r="BK126"/>
  <c i="9" r="BK127"/>
  <c i="10" r="BK104"/>
  <c i="2" r="BK171"/>
  <c r="BK108"/>
  <c i="3" r="BK458"/>
  <c r="J569"/>
  <c r="J385"/>
  <c r="J468"/>
  <c r="BK138"/>
  <c r="BK333"/>
  <c r="J344"/>
  <c r="BK164"/>
  <c r="J173"/>
  <c r="BK225"/>
  <c r="BK427"/>
  <c r="BK370"/>
  <c i="4" r="J293"/>
  <c r="J322"/>
  <c i="3" r="BK485"/>
  <c r="J313"/>
  <c r="J164"/>
  <c r="J155"/>
  <c i="5" r="BK187"/>
  <c i="6" r="J117"/>
  <c r="BK172"/>
  <c r="J155"/>
  <c r="BK143"/>
  <c r="J164"/>
  <c r="BK136"/>
  <c i="7" r="J512"/>
  <c r="J304"/>
  <c r="BK364"/>
  <c r="J256"/>
  <c r="BK510"/>
  <c r="BK103"/>
  <c r="BK579"/>
  <c r="BK199"/>
  <c r="BK314"/>
  <c r="J446"/>
  <c i="8" r="BK103"/>
  <c i="9" r="J118"/>
  <c i="10" r="BK107"/>
  <c i="2" r="BK154"/>
  <c r="BK133"/>
  <c r="J179"/>
  <c r="BK100"/>
  <c i="3" r="J457"/>
  <c r="J145"/>
  <c r="J393"/>
  <c r="J450"/>
  <c r="BK277"/>
  <c r="J107"/>
  <c r="J292"/>
  <c r="BK516"/>
  <c r="BK235"/>
  <c r="BK132"/>
  <c r="J163"/>
  <c r="BK270"/>
  <c r="BK490"/>
  <c r="J419"/>
  <c r="J187"/>
  <c i="4" r="BK255"/>
  <c r="BK368"/>
  <c r="BK392"/>
  <c r="BK260"/>
  <c r="BK151"/>
  <c r="J314"/>
  <c r="J303"/>
  <c r="BK401"/>
  <c r="BK122"/>
  <c r="BK146"/>
  <c r="J371"/>
  <c r="BK299"/>
  <c i="5" r="BK166"/>
  <c r="J200"/>
  <c r="BK143"/>
  <c r="J167"/>
  <c r="BK204"/>
  <c r="BK136"/>
  <c r="J144"/>
  <c r="J146"/>
  <c r="J134"/>
  <c r="J90"/>
  <c i="6" r="J198"/>
  <c r="BK126"/>
  <c r="J153"/>
  <c r="BK121"/>
  <c r="BK158"/>
  <c r="J166"/>
  <c r="BK106"/>
  <c i="7" r="BK259"/>
  <c r="J392"/>
  <c r="BK480"/>
  <c r="J584"/>
  <c r="J301"/>
  <c r="BK326"/>
  <c i="2" r="J183"/>
  <c r="J154"/>
  <c i="3" r="J387"/>
  <c r="BK350"/>
  <c r="J558"/>
  <c r="J476"/>
  <c r="BK448"/>
  <c r="J229"/>
  <c i="4" r="BK387"/>
  <c r="BK334"/>
  <c r="BK391"/>
  <c r="J262"/>
  <c r="BK306"/>
  <c i="5" r="BK131"/>
  <c r="J185"/>
  <c r="J141"/>
  <c r="BK163"/>
  <c i="6" r="BK184"/>
  <c r="J204"/>
  <c r="BK175"/>
  <c i="7" r="J242"/>
  <c r="J384"/>
  <c r="J472"/>
  <c r="J165"/>
  <c r="BK160"/>
  <c r="J125"/>
  <c i="8" r="BK117"/>
  <c i="10" r="J131"/>
  <c r="J122"/>
  <c i="2" r="BK190"/>
  <c i="3" r="J352"/>
  <c r="BK586"/>
  <c r="J298"/>
  <c r="BK258"/>
  <c r="J412"/>
  <c r="J405"/>
  <c r="J271"/>
  <c i="4" r="J266"/>
  <c r="BK371"/>
  <c r="BK177"/>
  <c r="J192"/>
  <c r="BK139"/>
  <c r="BK183"/>
  <c i="5" r="J194"/>
  <c i="2" r="BK199"/>
  <c r="J161"/>
  <c r="BK161"/>
  <c i="3" r="J374"/>
  <c r="J427"/>
  <c r="J578"/>
  <c r="BK443"/>
  <c i="4" r="BK349"/>
  <c r="J120"/>
  <c r="BK283"/>
  <c r="J257"/>
  <c r="BK282"/>
  <c r="J306"/>
  <c r="BK278"/>
  <c i="5" r="BK180"/>
  <c r="BK142"/>
  <c r="J177"/>
  <c i="6" r="J195"/>
  <c r="J191"/>
  <c r="BK131"/>
  <c r="J118"/>
  <c i="7" r="BK379"/>
  <c r="J280"/>
  <c r="J428"/>
  <c r="J441"/>
  <c i="9" r="J133"/>
  <c i="10" r="J97"/>
  <c i="2" r="J197"/>
  <c i="3" r="J127"/>
  <c r="J530"/>
  <c i="5" r="BK168"/>
  <c r="BK199"/>
  <c r="BK118"/>
  <c r="BK183"/>
  <c i="6" r="BK204"/>
  <c r="BK124"/>
  <c r="BK160"/>
  <c r="BK141"/>
  <c i="7" r="BK593"/>
  <c r="J537"/>
  <c r="J109"/>
  <c i="8" r="J100"/>
  <c i="10" r="BK116"/>
  <c i="2" r="BK194"/>
  <c r="J104"/>
  <c i="3" r="BK266"/>
  <c r="J370"/>
  <c r="J524"/>
  <c r="BK299"/>
  <c r="BK474"/>
  <c r="J235"/>
  <c r="J456"/>
  <c r="BK286"/>
  <c r="BK302"/>
  <c r="BK564"/>
  <c r="J340"/>
  <c r="J520"/>
  <c r="J377"/>
  <c r="J142"/>
  <c r="BK411"/>
  <c r="J445"/>
  <c r="BK113"/>
  <c r="BK125"/>
  <c i="4" r="BK267"/>
  <c r="BK209"/>
  <c r="BK285"/>
  <c r="J329"/>
  <c r="J400"/>
  <c r="J251"/>
  <c r="J307"/>
  <c i="5" r="J154"/>
  <c r="J92"/>
  <c r="BK115"/>
  <c r="J98"/>
  <c r="BK191"/>
  <c r="J159"/>
  <c i="6" r="J193"/>
  <c r="BK173"/>
  <c r="J161"/>
  <c r="J101"/>
  <c i="7" r="BK277"/>
  <c r="J358"/>
  <c r="BK421"/>
  <c r="BK373"/>
  <c r="BK375"/>
  <c r="J336"/>
  <c r="BK105"/>
  <c r="BK499"/>
  <c i="3" r="BK191"/>
  <c r="BK366"/>
  <c r="J248"/>
  <c r="BK259"/>
  <c r="BK404"/>
  <c r="BK434"/>
  <c i="4" r="BK409"/>
  <c r="J367"/>
  <c r="J308"/>
  <c r="J231"/>
  <c i="2" r="BK196"/>
  <c r="J171"/>
  <c i="3" r="J522"/>
  <c r="BK262"/>
  <c r="BK222"/>
  <c r="J348"/>
  <c r="BK567"/>
  <c r="J284"/>
  <c r="BK495"/>
  <c r="J120"/>
  <c r="BK372"/>
  <c r="J233"/>
  <c r="J484"/>
  <c r="BK475"/>
  <c i="5" r="BK155"/>
  <c r="BK109"/>
  <c i="6" r="BK101"/>
  <c r="BK180"/>
  <c r="BK171"/>
  <c i="2" r="BK200"/>
  <c r="J146"/>
  <c i="3" r="J575"/>
  <c r="BK289"/>
  <c r="J420"/>
  <c r="J573"/>
  <c r="J373"/>
  <c r="J467"/>
  <c r="BK185"/>
  <c r="J288"/>
  <c r="J472"/>
  <c r="BK161"/>
  <c r="J252"/>
  <c r="J378"/>
  <c r="J216"/>
  <c r="BK439"/>
  <c r="BK397"/>
  <c r="J255"/>
  <c i="4" r="BK303"/>
  <c r="J287"/>
  <c r="BK280"/>
  <c r="BK142"/>
  <c r="BK373"/>
  <c r="J364"/>
  <c r="BK388"/>
  <c r="BK223"/>
  <c r="J267"/>
  <c r="BK192"/>
  <c r="J264"/>
  <c i="5" r="BK179"/>
  <c r="BK105"/>
  <c r="J189"/>
  <c r="J102"/>
  <c r="J110"/>
  <c i="6" r="J104"/>
  <c r="BK104"/>
  <c r="J133"/>
  <c r="BK133"/>
  <c r="J140"/>
  <c i="7" r="J465"/>
  <c r="BK487"/>
  <c r="BK147"/>
  <c r="J544"/>
  <c r="J139"/>
  <c r="BK558"/>
  <c r="J107"/>
  <c r="BK122"/>
  <c r="J373"/>
  <c r="BK248"/>
  <c r="J160"/>
  <c r="BK242"/>
  <c i="8" r="BK122"/>
  <c i="9" r="BK131"/>
  <c i="10" r="J127"/>
  <c r="J99"/>
  <c i="2" r="BK193"/>
  <c i="3" r="J502"/>
  <c r="BK149"/>
  <c r="BK561"/>
  <c r="BK197"/>
  <c r="J214"/>
  <c r="J104"/>
  <c i="4" r="J271"/>
  <c r="J343"/>
  <c r="J226"/>
  <c r="J299"/>
  <c r="BK290"/>
  <c i="5" r="J199"/>
  <c r="BK198"/>
  <c r="J131"/>
  <c r="J115"/>
  <c r="BK117"/>
  <c i="6" r="J145"/>
  <c r="BK146"/>
  <c r="BK135"/>
  <c i="7" r="J593"/>
  <c r="BK295"/>
  <c r="J463"/>
  <c r="J453"/>
  <c r="J310"/>
  <c r="BK174"/>
  <c r="BK129"/>
  <c i="9" r="J113"/>
  <c r="J96"/>
  <c i="10" r="BK111"/>
  <c i="2" r="J106"/>
  <c i="3" r="BK387"/>
  <c r="BK455"/>
  <c r="BK337"/>
  <c r="BK417"/>
  <c r="BK237"/>
  <c r="J249"/>
  <c i="4" r="J363"/>
  <c r="J395"/>
  <c r="J337"/>
  <c r="J275"/>
  <c i="5" r="J218"/>
  <c i="2" r="BK148"/>
  <c r="BK182"/>
  <c i="3" r="J426"/>
  <c r="BK189"/>
  <c r="J342"/>
  <c r="BK368"/>
  <c r="BK449"/>
  <c i="4" r="J373"/>
  <c r="BK160"/>
  <c r="BK166"/>
  <c r="J145"/>
  <c r="BK265"/>
  <c r="BK153"/>
  <c i="5" r="J174"/>
  <c r="BK100"/>
  <c r="BK111"/>
  <c r="J138"/>
  <c r="BK103"/>
  <c i="6" r="J178"/>
  <c r="BK162"/>
  <c r="BK169"/>
  <c i="3" r="J545"/>
  <c r="BK139"/>
  <c r="BK218"/>
  <c i="4" r="BK155"/>
  <c r="J386"/>
  <c r="BK289"/>
  <c r="BK374"/>
  <c r="J399"/>
  <c r="J232"/>
  <c r="BK263"/>
  <c i="5" r="J196"/>
  <c r="BK141"/>
  <c r="BK99"/>
  <c r="J150"/>
  <c r="BK130"/>
  <c r="BK88"/>
  <c i="6" r="J180"/>
  <c r="BK129"/>
  <c i="7" r="J289"/>
  <c r="J306"/>
  <c i="3" r="BK145"/>
  <c r="J562"/>
  <c r="J279"/>
  <c r="J481"/>
  <c r="J492"/>
  <c i="4" r="BK364"/>
  <c r="BK124"/>
  <c r="BK232"/>
  <c r="BK397"/>
  <c r="BK243"/>
  <c i="5" r="BK139"/>
  <c i="2" r="J164"/>
  <c r="J190"/>
  <c r="BK104"/>
  <c i="3" r="J306"/>
  <c r="J157"/>
  <c r="J280"/>
  <c r="BK478"/>
  <c r="J266"/>
  <c i="4" r="BK237"/>
  <c r="J272"/>
  <c r="BK382"/>
  <c r="J130"/>
  <c r="J126"/>
  <c r="BK339"/>
  <c i="5" r="J217"/>
  <c r="BK121"/>
  <c i="2" r="BK173"/>
  <c i="3" r="BK393"/>
  <c r="J333"/>
  <c r="J360"/>
  <c r="J304"/>
  <c r="BK547"/>
  <c r="J358"/>
  <c i="4" r="BK116"/>
  <c r="BK147"/>
  <c r="BK251"/>
  <c r="BK316"/>
  <c r="J327"/>
  <c r="BK120"/>
  <c r="J122"/>
  <c r="BK305"/>
  <c i="5" r="J208"/>
  <c r="BK176"/>
  <c r="BK161"/>
  <c r="J129"/>
  <c i="6" r="BK194"/>
  <c r="J172"/>
  <c r="BK142"/>
  <c i="7" r="BK390"/>
  <c r="BK223"/>
  <c r="BK569"/>
  <c r="BK307"/>
  <c r="J320"/>
  <c r="J103"/>
  <c i="9" r="J131"/>
  <c i="10" r="J129"/>
  <c i="2" r="BK206"/>
  <c i="3" r="BK549"/>
  <c r="J390"/>
  <c r="J451"/>
  <c r="J580"/>
  <c r="BK192"/>
  <c r="BK288"/>
  <c r="BK423"/>
  <c r="J189"/>
  <c r="BK264"/>
  <c r="BK364"/>
  <c r="BK498"/>
  <c r="J261"/>
  <c r="BK399"/>
  <c r="J327"/>
  <c r="J191"/>
  <c i="4" r="BK296"/>
  <c r="BK311"/>
  <c r="BK277"/>
  <c r="J144"/>
  <c r="BK370"/>
  <c r="BK362"/>
  <c r="J183"/>
  <c r="BK276"/>
  <c i="5" r="BK156"/>
  <c r="J126"/>
  <c r="BK101"/>
  <c r="BK148"/>
  <c i="6" r="BK154"/>
  <c r="J137"/>
  <c r="BK125"/>
  <c r="J110"/>
  <c i="7" r="J483"/>
  <c r="J135"/>
  <c r="BK507"/>
  <c r="BK607"/>
  <c r="J567"/>
  <c r="J558"/>
  <c i="8" r="J120"/>
  <c i="9" r="BK129"/>
  <c i="10" r="BK97"/>
  <c i="2" r="J196"/>
  <c r="BK202"/>
  <c r="J157"/>
  <c i="3" r="BK499"/>
  <c r="J264"/>
  <c r="BK216"/>
  <c r="BK438"/>
  <c r="BK248"/>
  <c r="BK384"/>
  <c r="BK536"/>
  <c r="BK147"/>
  <c r="J413"/>
  <c r="BK107"/>
  <c r="BK479"/>
  <c i="4" r="BK327"/>
  <c r="BK315"/>
  <c r="BK197"/>
  <c r="BK110"/>
  <c i="2" r="J180"/>
  <c r="BK126"/>
  <c i="3" r="J386"/>
  <c r="J430"/>
  <c r="J543"/>
  <c r="J182"/>
  <c r="BK124"/>
  <c r="BK249"/>
  <c r="J209"/>
  <c r="BK346"/>
  <c r="BK395"/>
  <c r="J497"/>
  <c r="BK465"/>
  <c r="J439"/>
  <c i="5" r="J176"/>
  <c r="J168"/>
  <c r="BK91"/>
  <c r="J122"/>
  <c r="BK165"/>
  <c r="J169"/>
  <c r="J136"/>
  <c i="6" r="BK191"/>
  <c r="J105"/>
  <c r="J122"/>
  <c r="BK161"/>
  <c r="BK115"/>
  <c i="7" r="BK434"/>
  <c r="J189"/>
  <c r="BK416"/>
  <c r="J259"/>
  <c r="J449"/>
  <c r="J604"/>
  <c r="J150"/>
  <c i="8" r="J103"/>
  <c i="9" r="J107"/>
  <c i="10" r="J101"/>
  <c i="2" r="J173"/>
  <c r="BK143"/>
  <c r="BK180"/>
  <c i="3" r="J453"/>
  <c r="J478"/>
  <c r="J475"/>
  <c r="J289"/>
  <c r="J310"/>
  <c r="J319"/>
  <c i="4" r="J409"/>
  <c r="J402"/>
  <c r="BK269"/>
  <c r="J378"/>
  <c r="BK130"/>
  <c i="5" r="J212"/>
  <c r="J153"/>
  <c r="BK123"/>
  <c r="BK190"/>
  <c r="BK138"/>
  <c i="6" r="J124"/>
  <c r="BK185"/>
  <c r="J189"/>
  <c i="7" r="BK101"/>
  <c r="BK135"/>
  <c r="BK551"/>
  <c r="BK304"/>
  <c i="8" r="BK131"/>
  <c i="9" r="J103"/>
  <c i="2" r="J128"/>
  <c i="3" r="BK569"/>
  <c r="J479"/>
  <c r="BK488"/>
  <c r="J375"/>
  <c r="BK214"/>
  <c r="J469"/>
  <c r="BK239"/>
  <c r="BK265"/>
  <c i="4" r="BK262"/>
  <c r="BK106"/>
  <c r="BK301"/>
  <c i="5" r="BK218"/>
  <c r="BK197"/>
  <c r="BK181"/>
  <c r="BK126"/>
  <c i="3" r="J276"/>
  <c r="BK153"/>
  <c i="5" r="BK92"/>
  <c i="6" r="BK130"/>
  <c r="J169"/>
  <c i="7" r="J295"/>
  <c r="BK497"/>
  <c r="BK430"/>
  <c r="BK265"/>
  <c i="9" r="BK120"/>
  <c i="3" r="BK352"/>
  <c r="BK580"/>
  <c r="BK441"/>
  <c i="4" r="BK402"/>
  <c r="BK318"/>
  <c r="J157"/>
  <c r="BK134"/>
  <c r="BK132"/>
  <c r="BK210"/>
  <c r="BK236"/>
  <c i="5" r="BK177"/>
  <c r="BK206"/>
  <c r="J170"/>
  <c r="J113"/>
  <c r="BK93"/>
  <c i="6" r="BK170"/>
  <c i="10" r="BK129"/>
  <c i="2" r="J100"/>
  <c r="BK183"/>
  <c i="1" r="AS56"/>
  <c i="3" r="BK558"/>
  <c r="J494"/>
  <c r="BK504"/>
  <c r="BK560"/>
  <c r="J474"/>
  <c r="J111"/>
  <c r="BK457"/>
  <c r="BK243"/>
  <c i="4" r="J397"/>
  <c r="J252"/>
  <c r="J380"/>
  <c i="2" r="BK140"/>
  <c r="J126"/>
  <c i="3" r="J588"/>
  <c r="BK518"/>
  <c r="BK562"/>
  <c r="BK281"/>
  <c r="BK472"/>
  <c r="J454"/>
  <c r="BK378"/>
  <c r="J281"/>
  <c r="BK255"/>
  <c r="J448"/>
  <c r="BK256"/>
  <c r="BK118"/>
  <c r="BK127"/>
  <c i="4" r="BK395"/>
  <c r="BK355"/>
  <c r="BK314"/>
  <c r="BK212"/>
  <c r="J369"/>
  <c r="BK384"/>
  <c r="BK141"/>
  <c i="5" r="BK134"/>
  <c r="J193"/>
  <c r="J142"/>
  <c r="BK195"/>
  <c r="BK87"/>
  <c r="J105"/>
  <c i="6" r="J158"/>
  <c r="J202"/>
  <c r="BK163"/>
  <c r="J115"/>
  <c r="BK127"/>
  <c i="7" r="J203"/>
  <c r="J239"/>
  <c r="BK206"/>
  <c r="BK501"/>
  <c r="J367"/>
  <c r="J268"/>
  <c r="BK292"/>
  <c r="J406"/>
  <c r="J326"/>
  <c r="BK231"/>
  <c r="BK144"/>
  <c r="BK116"/>
  <c i="8" r="J109"/>
  <c i="9" r="BK107"/>
  <c i="10" r="BK118"/>
  <c i="4" r="J132"/>
  <c i="5" r="BK186"/>
  <c r="J87"/>
  <c r="J91"/>
  <c r="J96"/>
  <c r="J103"/>
  <c i="6" r="BK193"/>
  <c r="J154"/>
  <c i="7" r="BK244"/>
  <c r="BK412"/>
  <c r="BK565"/>
  <c r="J510"/>
  <c r="J607"/>
  <c r="J416"/>
  <c i="8" r="BK112"/>
  <c i="9" r="J120"/>
  <c i="10" r="BK92"/>
  <c i="2" r="BK149"/>
  <c i="3" r="J169"/>
  <c r="J504"/>
  <c r="BK173"/>
  <c i="2" r="J143"/>
  <c i="3" r="BK494"/>
  <c r="J220"/>
  <c r="J510"/>
  <c r="BK524"/>
  <c r="J379"/>
  <c i="4" r="BK198"/>
  <c r="BK317"/>
  <c r="BK220"/>
  <c r="BK254"/>
  <c r="BK238"/>
  <c i="5" r="J173"/>
  <c r="J186"/>
  <c r="J149"/>
  <c i="6" r="BK122"/>
  <c r="BK177"/>
  <c r="BK113"/>
  <c i="7" r="BK419"/>
  <c r="BK394"/>
  <c r="BK308"/>
  <c r="J274"/>
  <c r="BK537"/>
  <c i="9" r="BK116"/>
  <c i="10" r="J104"/>
  <c i="2" r="J133"/>
  <c i="3" r="J526"/>
  <c r="J372"/>
  <c r="J204"/>
  <c r="BK287"/>
  <c r="J239"/>
  <c r="J272"/>
  <c i="4" r="BK399"/>
  <c r="J384"/>
  <c r="J147"/>
  <c r="J387"/>
  <c r="BK136"/>
  <c r="J142"/>
  <c r="J174"/>
  <c r="J99"/>
  <c i="5" r="BK113"/>
  <c r="J160"/>
  <c r="BK95"/>
  <c r="BK104"/>
  <c i="6" r="BK189"/>
  <c r="BK164"/>
  <c r="BK111"/>
  <c r="BK144"/>
  <c i="7" r="BK453"/>
  <c r="BK139"/>
  <c i="3" r="J324"/>
  <c r="J514"/>
  <c r="J541"/>
  <c r="J460"/>
  <c r="BK165"/>
  <c r="BK310"/>
  <c r="BK470"/>
  <c r="J364"/>
  <c r="BK416"/>
  <c i="4" r="BK324"/>
  <c r="J316"/>
  <c r="J345"/>
  <c r="BK114"/>
  <c r="BK385"/>
  <c r="J340"/>
  <c r="BK259"/>
  <c r="BK140"/>
  <c i="5" r="J205"/>
  <c r="BK132"/>
  <c r="J109"/>
  <c r="BK185"/>
  <c i="6" r="J160"/>
  <c r="BK132"/>
  <c r="J171"/>
  <c r="J144"/>
  <c i="7" r="BK577"/>
  <c r="BK355"/>
  <c r="J183"/>
  <c r="J565"/>
  <c r="J286"/>
  <c r="BK529"/>
  <c r="BK455"/>
  <c r="J113"/>
  <c r="BK280"/>
  <c i="3" r="J132"/>
  <c r="BK461"/>
  <c r="BK405"/>
  <c r="J516"/>
  <c r="J458"/>
  <c r="BK358"/>
  <c r="J180"/>
  <c i="4" r="J156"/>
  <c r="BK379"/>
  <c r="J394"/>
  <c r="J334"/>
  <c i="2" r="J160"/>
  <c r="BK189"/>
  <c r="BK119"/>
  <c i="3" r="BK157"/>
  <c r="J397"/>
  <c r="BK497"/>
  <c r="J547"/>
  <c r="BK159"/>
  <c r="J273"/>
  <c r="BK261"/>
  <c r="J210"/>
  <c r="J434"/>
  <c r="BK406"/>
  <c r="J322"/>
  <c i="5" r="J94"/>
  <c r="J100"/>
  <c i="6" r="BK110"/>
  <c r="BK147"/>
  <c r="J152"/>
  <c r="J163"/>
  <c r="J132"/>
  <c r="J100"/>
  <c i="7" r="BK256"/>
  <c r="J460"/>
  <c r="BK520"/>
  <c r="J262"/>
  <c r="J436"/>
  <c r="BK312"/>
  <c r="J424"/>
  <c r="J252"/>
  <c r="J586"/>
  <c i="8" r="BK129"/>
  <c i="9" r="J99"/>
  <c i="10" r="BK142"/>
  <c i="2" r="BK177"/>
  <c r="BK179"/>
  <c r="J200"/>
  <c i="3" r="BK530"/>
  <c r="BK267"/>
  <c r="J337"/>
  <c r="BK508"/>
  <c r="BK227"/>
  <c r="BK543"/>
  <c r="BK163"/>
  <c r="BK271"/>
  <c r="BK545"/>
  <c r="J471"/>
  <c r="J308"/>
  <c r="J488"/>
  <c r="J294"/>
  <c i="4" r="J259"/>
  <c r="J225"/>
  <c r="BK189"/>
  <c i="5" r="J215"/>
  <c r="BK164"/>
  <c r="J203"/>
  <c r="J123"/>
  <c r="BK169"/>
  <c r="BK178"/>
  <c r="BK135"/>
  <c r="J118"/>
  <c r="BK129"/>
  <c i="6" r="J185"/>
  <c r="BK168"/>
  <c r="BK155"/>
  <c r="BK140"/>
  <c r="BK109"/>
  <c r="BK152"/>
  <c r="J149"/>
  <c i="7" r="BK493"/>
  <c r="J579"/>
  <c r="BK310"/>
  <c r="J524"/>
  <c i="4" r="J321"/>
  <c r="J292"/>
  <c r="J101"/>
  <c r="J229"/>
  <c i="5" r="J162"/>
  <c r="J116"/>
  <c r="BK184"/>
  <c r="J125"/>
  <c i="6" r="J113"/>
  <c r="J162"/>
  <c r="J203"/>
  <c i="7" r="J430"/>
  <c r="BK439"/>
  <c r="J518"/>
  <c r="BK306"/>
  <c i="3" r="BK463"/>
  <c r="BK512"/>
  <c r="J411"/>
  <c i="4" r="BK321"/>
  <c r="BK274"/>
  <c r="BK225"/>
  <c r="J206"/>
  <c r="BK310"/>
  <c i="5" r="BK215"/>
  <c i="2" r="J152"/>
  <c i="3" r="BK520"/>
  <c r="J149"/>
  <c r="BK233"/>
  <c r="J161"/>
  <c r="J317"/>
  <c i="4" r="J265"/>
  <c r="J204"/>
  <c r="J283"/>
  <c r="J273"/>
  <c r="J366"/>
  <c i="5" r="BK153"/>
  <c r="BK146"/>
  <c r="J156"/>
  <c r="BK98"/>
  <c i="6" r="BK186"/>
  <c r="J151"/>
  <c r="J143"/>
  <c r="BK118"/>
  <c i="7" r="BK472"/>
  <c r="BK283"/>
  <c r="J501"/>
  <c r="J490"/>
  <c r="BK203"/>
  <c i="9" r="J111"/>
  <c i="10" r="J111"/>
  <c i="2" r="BK157"/>
  <c i="3" r="BK292"/>
  <c r="BK155"/>
  <c r="BK492"/>
  <c r="J368"/>
  <c r="BK315"/>
  <c i="4" r="J284"/>
  <c r="J301"/>
  <c r="J297"/>
  <c r="J106"/>
  <c r="J200"/>
  <c r="J288"/>
  <c r="J276"/>
  <c r="J216"/>
  <c r="J312"/>
  <c i="5" r="J190"/>
  <c r="BK150"/>
  <c r="J114"/>
  <c r="BK97"/>
  <c r="BK119"/>
  <c i="6" r="J106"/>
  <c r="BK197"/>
  <c i="3" r="BK166"/>
  <c r="BK392"/>
  <c r="BK557"/>
  <c r="J407"/>
  <c r="BK151"/>
  <c r="J417"/>
  <c r="BK182"/>
  <c r="J301"/>
  <c r="BK573"/>
  <c r="BK242"/>
  <c r="J394"/>
  <c r="BK209"/>
  <c r="BK276"/>
  <c r="J429"/>
  <c r="J246"/>
  <c i="4" r="J349"/>
  <c r="J392"/>
  <c r="J374"/>
  <c r="BK217"/>
  <c r="J233"/>
  <c r="BK297"/>
  <c r="J236"/>
  <c r="BK145"/>
  <c i="5" r="J202"/>
  <c r="J214"/>
  <c r="BK194"/>
  <c r="BK209"/>
  <c r="J130"/>
  <c i="7" r="BK358"/>
  <c r="J111"/>
  <c i="8" r="J117"/>
  <c i="10" r="BK114"/>
  <c i="2" r="J187"/>
  <c i="1" r="AS62"/>
  <c i="3" r="J159"/>
  <c r="BK429"/>
  <c r="BK414"/>
  <c r="J194"/>
  <c r="BK432"/>
  <c i="2" r="J108"/>
  <c r="BK106"/>
  <c r="J168"/>
  <c i="3" r="J446"/>
  <c r="J466"/>
  <c r="BK194"/>
  <c r="BK467"/>
  <c r="BK251"/>
  <c r="J421"/>
  <c r="J532"/>
  <c r="BK386"/>
  <c r="BK462"/>
  <c r="J402"/>
  <c r="J175"/>
  <c i="4" r="BK367"/>
  <c r="J274"/>
  <c r="J219"/>
  <c r="BK400"/>
  <c r="BK201"/>
  <c r="BK361"/>
  <c r="J294"/>
  <c r="BK287"/>
  <c r="BK256"/>
  <c r="BK174"/>
  <c r="J116"/>
  <c r="BK328"/>
  <c r="BK291"/>
  <c r="J155"/>
  <c r="BK356"/>
  <c r="BK213"/>
  <c r="J362"/>
  <c r="J289"/>
  <c r="J153"/>
  <c r="BK293"/>
  <c r="J177"/>
  <c r="J311"/>
  <c r="BK219"/>
  <c i="5" r="BK182"/>
  <c r="J104"/>
  <c r="J204"/>
  <c r="BK192"/>
  <c r="J111"/>
  <c r="BK200"/>
  <c r="BK172"/>
  <c r="J137"/>
  <c r="J128"/>
  <c r="BK94"/>
  <c r="BK189"/>
  <c r="BK96"/>
  <c r="J178"/>
  <c r="J107"/>
  <c r="BK151"/>
  <c r="J127"/>
  <c i="6" r="BK198"/>
  <c r="BK181"/>
  <c r="BK190"/>
  <c r="J190"/>
  <c r="BK123"/>
  <c r="BK116"/>
  <c i="7" r="BK591"/>
  <c r="BK567"/>
  <c r="BK109"/>
  <c r="BK113"/>
  <c r="J119"/>
  <c r="BK125"/>
  <c i="9" r="J127"/>
  <c r="J104"/>
  <c i="10" r="BK135"/>
  <c i="2" r="J121"/>
  <c r="J96"/>
  <c r="J182"/>
  <c i="3" r="J506"/>
  <c r="BK510"/>
  <c r="BK187"/>
  <c r="J416"/>
  <c r="BK200"/>
  <c r="BK506"/>
  <c r="J258"/>
  <c r="BK409"/>
  <c r="BK575"/>
  <c r="J237"/>
  <c r="J401"/>
  <c r="J315"/>
  <c r="BK588"/>
  <c r="J424"/>
  <c r="BK442"/>
  <c r="J442"/>
  <c i="4" r="J328"/>
  <c r="BK150"/>
  <c r="BK242"/>
  <c r="BK322"/>
  <c r="BK240"/>
  <c r="BK333"/>
  <c r="J242"/>
  <c r="J382"/>
  <c r="BK268"/>
  <c r="BK398"/>
  <c r="J359"/>
  <c r="J114"/>
  <c r="J319"/>
  <c r="J110"/>
  <c i="5" r="BK207"/>
  <c r="BK110"/>
  <c r="BK114"/>
  <c r="J121"/>
  <c r="J120"/>
  <c r="J180"/>
  <c r="J161"/>
  <c i="6" r="BK138"/>
  <c r="BK182"/>
  <c r="J175"/>
  <c r="J186"/>
  <c r="BK134"/>
  <c r="J112"/>
  <c i="7" r="BK518"/>
  <c r="J396"/>
  <c r="BK465"/>
  <c r="BK561"/>
  <c r="J400"/>
  <c r="J493"/>
  <c r="J147"/>
  <c r="BK193"/>
  <c r="J355"/>
  <c r="J215"/>
  <c r="J386"/>
  <c r="BK274"/>
  <c r="BK215"/>
  <c r="BK107"/>
  <c r="BK183"/>
  <c i="8" r="J131"/>
  <c i="9" r="J116"/>
  <c r="BK99"/>
  <c i="10" r="J138"/>
  <c i="5" r="J182"/>
  <c i="6" r="BK176"/>
  <c i="7" r="J404"/>
  <c r="J408"/>
  <c r="BK268"/>
  <c r="BK384"/>
  <c r="BK286"/>
  <c r="J129"/>
  <c r="J199"/>
  <c i="9" r="BK133"/>
  <c i="10" r="BK94"/>
  <c i="3" r="J508"/>
  <c r="BK220"/>
  <c r="BK301"/>
  <c r="J265"/>
  <c r="BK344"/>
  <c r="J449"/>
  <c r="J259"/>
  <c r="J299"/>
  <c r="J410"/>
  <c i="4" r="J282"/>
  <c r="BK323"/>
  <c r="J220"/>
  <c r="J376"/>
  <c r="J171"/>
  <c i="5" r="J211"/>
  <c r="J165"/>
  <c r="BK157"/>
  <c r="BK171"/>
  <c i="6" r="J174"/>
  <c r="BK174"/>
  <c r="J177"/>
  <c r="J121"/>
  <c i="7" r="BK504"/>
  <c r="J468"/>
  <c r="J191"/>
  <c r="BK524"/>
  <c i="8" r="J128"/>
  <c i="10" r="J135"/>
  <c i="2" r="J194"/>
  <c i="3" r="J268"/>
  <c r="J561"/>
  <c r="BK241"/>
  <c r="BK436"/>
  <c r="J116"/>
  <c r="J382"/>
  <c i="4" r="J353"/>
  <c r="J281"/>
  <c r="J317"/>
  <c r="J375"/>
  <c r="BK207"/>
  <c r="BK279"/>
  <c r="BK180"/>
  <c i="5" r="BK159"/>
  <c r="BK202"/>
  <c r="J179"/>
  <c r="J157"/>
  <c i="6" r="J130"/>
  <c r="BK153"/>
  <c r="J103"/>
  <c i="7" r="BK414"/>
  <c r="BK262"/>
  <c r="J244"/>
  <c r="BK437"/>
  <c r="J206"/>
  <c r="BK155"/>
  <c i="9" r="BK124"/>
  <c i="10" r="J114"/>
  <c i="2" r="J156"/>
  <c i="3" r="BK440"/>
  <c r="J480"/>
  <c r="J463"/>
  <c r="BK204"/>
  <c r="BK435"/>
  <c r="J139"/>
  <c r="J366"/>
  <c r="J160"/>
  <c r="BK162"/>
  <c r="BK229"/>
  <c r="BK476"/>
  <c r="J166"/>
  <c r="J461"/>
  <c i="5" r="BK158"/>
  <c r="BK188"/>
  <c r="BK149"/>
  <c r="J99"/>
  <c r="BK116"/>
  <c i="6" r="J181"/>
  <c r="BK145"/>
  <c r="J102"/>
  <c r="J125"/>
  <c i="7" r="J505"/>
  <c r="J231"/>
  <c r="J277"/>
  <c r="J379"/>
  <c r="J212"/>
  <c r="J314"/>
  <c r="BK301"/>
  <c r="BK212"/>
  <c r="BK186"/>
  <c i="8" r="BK100"/>
  <c i="9" r="BK118"/>
  <c i="10" r="BK131"/>
  <c i="2" r="BK187"/>
  <c r="J205"/>
  <c i="3" r="BK401"/>
  <c r="J465"/>
  <c r="BK581"/>
  <c r="J338"/>
  <c r="J559"/>
  <c r="BK172"/>
  <c r="BK279"/>
  <c r="BK468"/>
  <c r="J162"/>
  <c r="BK362"/>
  <c r="J290"/>
  <c i="4" r="BK99"/>
  <c r="J305"/>
  <c r="J260"/>
  <c r="BK330"/>
  <c i="2" r="BK164"/>
  <c r="BK93"/>
  <c i="3" r="J498"/>
  <c r="J270"/>
  <c r="BK381"/>
  <c r="BK430"/>
  <c r="J170"/>
  <c r="BK382"/>
  <c r="J291"/>
  <c r="J151"/>
  <c r="J135"/>
  <c r="BK104"/>
  <c r="BK324"/>
  <c i="5" r="BK144"/>
  <c r="BK89"/>
  <c i="6" r="BK117"/>
  <c r="J173"/>
  <c r="J170"/>
  <c r="J138"/>
  <c i="7" r="J421"/>
  <c r="J478"/>
  <c r="J561"/>
  <c r="J577"/>
  <c r="BK444"/>
  <c r="BK367"/>
  <c r="J223"/>
  <c i="8" r="BK94"/>
  <c i="9" r="J106"/>
  <c i="2" r="J202"/>
  <c r="BK121"/>
  <c r="J131"/>
  <c i="3" r="BK385"/>
  <c r="BK272"/>
  <c r="J172"/>
  <c r="BK338"/>
  <c r="BK426"/>
  <c r="J138"/>
  <c r="J267"/>
  <c r="J354"/>
  <c r="J518"/>
  <c r="BK252"/>
  <c r="BK501"/>
  <c r="BK373"/>
  <c r="BK319"/>
  <c i="4" r="BK294"/>
  <c r="J320"/>
  <c r="BK369"/>
  <c r="J291"/>
  <c r="J180"/>
  <c r="BK288"/>
  <c r="BK233"/>
  <c r="BK252"/>
  <c r="BK347"/>
  <c r="J249"/>
  <c r="BK307"/>
  <c i="6" r="J109"/>
  <c i="7" r="BK424"/>
  <c r="BK441"/>
  <c r="J283"/>
  <c r="BK404"/>
  <c r="J571"/>
  <c r="J434"/>
  <c r="BK406"/>
  <c r="BK392"/>
  <c r="BK252"/>
  <c r="BK189"/>
  <c r="BK573"/>
  <c i="8" r="J122"/>
  <c r="BK120"/>
  <c i="9" r="J109"/>
  <c i="10" r="J120"/>
  <c i="2" r="J116"/>
  <c r="J149"/>
  <c i="3" r="J176"/>
  <c r="J536"/>
  <c r="J414"/>
  <c r="BK374"/>
  <c r="J409"/>
  <c i="4" r="BK393"/>
  <c r="BK284"/>
  <c r="J209"/>
  <c r="J280"/>
  <c r="BK156"/>
  <c r="BK186"/>
  <c i="5" r="J206"/>
  <c r="J106"/>
  <c r="J166"/>
  <c r="J135"/>
  <c i="6" r="J197"/>
  <c r="BK120"/>
  <c r="J120"/>
  <c i="7" r="J375"/>
  <c r="J455"/>
  <c r="J487"/>
  <c i="3" r="BK254"/>
  <c r="BK342"/>
  <c r="J428"/>
  <c r="BK190"/>
  <c i="4" r="J398"/>
  <c r="J389"/>
  <c r="J290"/>
  <c r="BK353"/>
  <c r="BK325"/>
  <c i="5" r="BK208"/>
  <c i="2" r="BK191"/>
  <c r="J123"/>
  <c i="3" r="BK445"/>
  <c r="J286"/>
  <c i="5" r="J95"/>
  <c i="6" r="J205"/>
  <c r="BK103"/>
  <c r="BK149"/>
  <c r="J147"/>
  <c r="J129"/>
  <c i="7" r="J186"/>
  <c r="J533"/>
  <c r="J163"/>
  <c r="BK575"/>
  <c i="8" r="J112"/>
  <c i="9" r="BK113"/>
  <c i="10" r="J92"/>
  <c i="2" r="BK158"/>
  <c i="3" r="J435"/>
  <c r="BK454"/>
  <c r="J499"/>
  <c r="BK528"/>
  <c r="J462"/>
  <c r="J406"/>
  <c i="4" r="J315"/>
  <c i="6" r="J165"/>
  <c r="J159"/>
  <c r="BK100"/>
  <c i="7" r="BK388"/>
  <c r="J414"/>
  <c r="BK460"/>
  <c r="J480"/>
  <c r="J144"/>
  <c i="9" r="BK109"/>
  <c i="2" r="BK137"/>
  <c i="3" r="BK514"/>
  <c r="BK298"/>
  <c r="J251"/>
  <c i="4" r="J228"/>
  <c r="J235"/>
  <c r="J258"/>
  <c r="J347"/>
  <c r="J160"/>
  <c r="J246"/>
  <c r="J136"/>
  <c r="J324"/>
  <c i="5" r="J86"/>
  <c r="J198"/>
  <c r="J175"/>
  <c r="J181"/>
  <c r="J172"/>
  <c r="BK174"/>
  <c i="6" r="BK202"/>
  <c r="J136"/>
  <c r="J126"/>
  <c i="7" r="J412"/>
  <c i="2" r="BK116"/>
  <c i="3" r="BK522"/>
  <c r="BK308"/>
  <c r="BK541"/>
  <c r="J225"/>
  <c r="BK460"/>
  <c r="J178"/>
  <c r="BK532"/>
  <c r="J381"/>
  <c r="BK306"/>
  <c r="J567"/>
  <c r="J231"/>
  <c i="4" r="J385"/>
  <c r="BK298"/>
  <c r="BK215"/>
  <c r="BK203"/>
  <c i="2" r="BK163"/>
  <c r="BK197"/>
  <c i="3" r="J202"/>
  <c i="4" r="BK295"/>
  <c r="J103"/>
  <c r="BK319"/>
  <c r="J238"/>
  <c r="J391"/>
  <c r="BK343"/>
  <c r="J261"/>
  <c r="BK231"/>
  <c r="J146"/>
  <c r="J310"/>
  <c r="J263"/>
  <c r="J379"/>
  <c r="BK235"/>
  <c r="BK375"/>
  <c r="J197"/>
  <c r="J237"/>
  <c r="J279"/>
  <c r="BK103"/>
  <c i="5" r="BK216"/>
  <c r="BK214"/>
  <c r="BK154"/>
  <c r="BK193"/>
  <c r="BK152"/>
  <c r="BK175"/>
  <c r="J124"/>
  <c r="J187"/>
  <c r="J143"/>
  <c r="BK108"/>
  <c i="6" r="J156"/>
  <c r="BK203"/>
  <c r="BK159"/>
  <c r="J107"/>
  <c i="7" r="J499"/>
  <c r="J497"/>
  <c r="J437"/>
  <c r="BK483"/>
  <c r="BK468"/>
  <c r="J308"/>
  <c r="BK133"/>
  <c r="J529"/>
  <c i="8" r="J119"/>
  <c i="10" r="J118"/>
  <c r="J94"/>
  <c i="2" r="J203"/>
  <c r="BK110"/>
  <c i="3" r="BK453"/>
  <c r="J549"/>
  <c r="BK330"/>
  <c r="J389"/>
  <c r="BK466"/>
  <c r="BK294"/>
  <c r="BK379"/>
  <c r="J470"/>
  <c r="BK160"/>
  <c r="BK410"/>
  <c r="BK313"/>
  <c r="J227"/>
  <c i="4" r="BK200"/>
  <c r="BK118"/>
  <c r="BK273"/>
  <c r="J108"/>
  <c r="J383"/>
  <c r="J358"/>
  <c r="J162"/>
  <c r="BK281"/>
  <c r="J139"/>
  <c i="5" r="BK196"/>
  <c r="J209"/>
  <c r="J197"/>
  <c r="J139"/>
  <c r="BK173"/>
  <c r="J164"/>
  <c i="6" r="BK200"/>
  <c r="J184"/>
  <c r="BK205"/>
  <c r="BK107"/>
  <c r="BK137"/>
  <c i="7" r="J298"/>
  <c r="BK449"/>
  <c r="BK336"/>
  <c r="J271"/>
  <c r="BK446"/>
  <c r="J520"/>
  <c r="J155"/>
  <c r="BK408"/>
  <c r="J323"/>
  <c r="BK239"/>
  <c r="BK165"/>
  <c r="J504"/>
  <c i="8" r="J130"/>
  <c i="9" r="BK104"/>
  <c i="10" r="BK120"/>
  <c i="2" r="J110"/>
  <c i="3" r="BK534"/>
  <c r="BK421"/>
  <c r="BK142"/>
  <c r="BK169"/>
  <c r="J350"/>
  <c i="4" r="J318"/>
  <c r="J213"/>
  <c r="J255"/>
  <c r="BK169"/>
  <c r="J201"/>
  <c i="5" r="J216"/>
  <c i="7" r="BK584"/>
  <c r="BK119"/>
  <c r="J101"/>
  <c i="8" r="BK109"/>
  <c i="10" r="BK138"/>
  <c i="2" r="BK168"/>
  <c i="3" r="BK491"/>
  <c r="BK116"/>
  <c r="BK553"/>
  <c r="J242"/>
  <c r="J564"/>
  <c r="BK202"/>
  <c r="J165"/>
  <c r="BK354"/>
  <c r="BK135"/>
  <c i="4" r="BK249"/>
  <c r="BK331"/>
  <c r="BK266"/>
  <c r="J286"/>
  <c r="J151"/>
  <c r="BK222"/>
  <c i="5" r="J184"/>
  <c i="2" r="BK205"/>
  <c r="BK123"/>
  <c i="3" r="BK551"/>
  <c r="J455"/>
  <c r="BK304"/>
  <c i="4" r="J150"/>
  <c r="BK337"/>
  <c r="BK407"/>
  <c r="BK390"/>
  <c r="J207"/>
  <c i="5" r="BK205"/>
  <c r="BK86"/>
  <c r="J119"/>
  <c i="3" r="BK360"/>
  <c r="J200"/>
  <c r="J553"/>
  <c r="BK420"/>
  <c r="BK273"/>
  <c r="BK428"/>
  <c i="4" r="J393"/>
  <c r="J331"/>
  <c r="J164"/>
  <c r="BK389"/>
  <c r="J361"/>
  <c r="J240"/>
  <c r="J223"/>
  <c i="5" r="BK170"/>
  <c r="J97"/>
  <c r="J155"/>
  <c r="J93"/>
  <c i="6" r="BK183"/>
  <c r="BK178"/>
  <c i="7" r="BK400"/>
  <c r="J551"/>
  <c r="BK458"/>
  <c r="BK361"/>
  <c r="BK158"/>
  <c r="BK436"/>
  <c i="8" r="J94"/>
  <c i="10" r="J124"/>
  <c i="2" r="J177"/>
  <c r="BK160"/>
  <c i="3" r="J404"/>
  <c r="BK170"/>
  <c i="4" r="BK101"/>
  <c r="J330"/>
  <c r="BK380"/>
  <c i="6" r="J108"/>
  <c r="J168"/>
  <c r="J135"/>
  <c i="7" r="J432"/>
  <c r="BK191"/>
  <c r="BK515"/>
  <c r="BK571"/>
  <c r="J569"/>
  <c r="J515"/>
  <c r="J388"/>
  <c r="J122"/>
  <c i="8" r="BK118"/>
  <c i="9" r="J129"/>
  <c i="10" r="BK124"/>
  <c i="2" r="BK131"/>
  <c r="BK128"/>
  <c r="J148"/>
  <c i="3" r="BK389"/>
  <c r="J395"/>
  <c r="BK180"/>
  <c r="BK212"/>
  <c r="J262"/>
  <c r="BK246"/>
  <c r="J283"/>
  <c r="J275"/>
  <c r="J438"/>
  <c r="J125"/>
  <c r="BK296"/>
  <c r="BK419"/>
  <c r="J551"/>
  <c r="BK456"/>
  <c r="BK487"/>
  <c r="BK412"/>
  <c r="J296"/>
  <c i="2" r="BK146"/>
  <c r="J112"/>
  <c i="3" r="BK284"/>
  <c r="BK390"/>
  <c r="BK539"/>
  <c r="BK407"/>
  <c r="J490"/>
  <c r="J147"/>
  <c i="4" r="BK312"/>
  <c r="BK359"/>
  <c r="J189"/>
  <c r="J140"/>
  <c r="BK257"/>
  <c i="5" r="J117"/>
  <c r="J207"/>
  <c r="J163"/>
  <c r="J148"/>
  <c r="BK102"/>
  <c i="6" r="BK102"/>
  <c r="J146"/>
  <c r="BK148"/>
  <c i="7" r="BK475"/>
  <c r="BK323"/>
  <c r="BK604"/>
  <c r="J439"/>
  <c r="BK386"/>
  <c r="BK544"/>
  <c i="9" r="BK106"/>
  <c i="2" r="J137"/>
  <c r="J140"/>
  <c i="3" r="BK450"/>
  <c r="BK394"/>
  <c r="BK231"/>
  <c r="J185"/>
  <c r="J512"/>
  <c r="BK111"/>
  <c r="J433"/>
  <c i="4" r="J186"/>
  <c r="J198"/>
  <c r="J339"/>
  <c r="J166"/>
  <c r="J118"/>
  <c r="BK261"/>
  <c i="5" r="BK160"/>
  <c i="2" r="J193"/>
  <c r="BK185"/>
  <c i="5" r="J195"/>
  <c r="J158"/>
  <c i="6" r="BK105"/>
  <c r="BK108"/>
  <c r="BK114"/>
  <c r="BK112"/>
  <c i="7" r="BK271"/>
  <c r="J156"/>
  <c r="J364"/>
  <c r="J601"/>
  <c r="BK150"/>
  <c i="9" r="BK111"/>
  <c i="10" r="J116"/>
  <c i="2" r="BK112"/>
  <c i="3" r="BK377"/>
  <c r="BK176"/>
  <c r="BK268"/>
  <c r="J241"/>
  <c r="J153"/>
  <c r="J501"/>
  <c i="4" r="J323"/>
  <c r="J356"/>
  <c r="BK271"/>
  <c r="BK345"/>
  <c r="BK264"/>
  <c r="J295"/>
  <c r="BK270"/>
  <c r="J212"/>
  <c r="J254"/>
  <c r="BK358"/>
  <c i="5" r="J88"/>
  <c r="BK211"/>
  <c r="BK122"/>
  <c r="J192"/>
  <c r="J152"/>
  <c r="J132"/>
  <c i="6" r="J200"/>
  <c r="J141"/>
  <c r="J142"/>
  <c r="J131"/>
  <c i="7" r="J507"/>
  <c r="BK209"/>
  <c r="BK396"/>
  <c r="J193"/>
  <c r="BK598"/>
  <c r="BK111"/>
  <c r="BK505"/>
  <c i="8" r="BK130"/>
  <c i="10" r="J142"/>
  <c r="BK101"/>
  <c i="2" r="J189"/>
  <c i="3" r="J495"/>
  <c r="J346"/>
  <c r="J399"/>
  <c r="BK327"/>
  <c r="J485"/>
  <c r="BK340"/>
  <c r="J113"/>
  <c i="4" r="J368"/>
  <c r="J203"/>
  <c r="BK216"/>
  <c r="BK157"/>
  <c r="J278"/>
  <c r="BK320"/>
  <c r="J256"/>
  <c i="7" r="J444"/>
  <c r="BK432"/>
  <c r="J312"/>
  <c r="J591"/>
  <c r="BK152"/>
  <c r="J209"/>
  <c r="J116"/>
  <c r="J265"/>
  <c i="8" r="J129"/>
  <c i="9" r="J124"/>
  <c i="10" r="J89"/>
  <c r="J107"/>
  <c i="2" r="BK156"/>
  <c r="J199"/>
  <c r="J191"/>
  <c r="BK165"/>
  <c i="3" r="J528"/>
  <c r="J302"/>
  <c r="J586"/>
  <c r="BK356"/>
  <c r="J487"/>
  <c r="BK280"/>
  <c r="J539"/>
  <c r="BK290"/>
  <c r="BK424"/>
  <c r="J124"/>
  <c r="J560"/>
  <c r="J356"/>
  <c r="BK375"/>
  <c r="J190"/>
  <c r="J491"/>
  <c r="J287"/>
  <c r="J197"/>
  <c i="4" r="BK206"/>
  <c r="J285"/>
  <c r="BK363"/>
  <c r="BK144"/>
  <c r="BK386"/>
  <c i="2" r="BK203"/>
  <c r="J185"/>
  <c r="J165"/>
  <c r="BK152"/>
  <c i="3" r="BK480"/>
  <c r="J581"/>
  <c r="J330"/>
  <c r="BK413"/>
  <c r="J212"/>
  <c r="J534"/>
  <c r="J218"/>
  <c r="BK322"/>
  <c r="BK178"/>
  <c r="BK291"/>
  <c r="J243"/>
  <c r="J277"/>
  <c r="J192"/>
  <c r="J436"/>
  <c i="4" r="J407"/>
  <c r="J325"/>
  <c r="BK164"/>
  <c r="BK394"/>
  <c r="BK286"/>
  <c r="J401"/>
  <c r="BK329"/>
  <c r="BK275"/>
  <c r="J195"/>
  <c r="J370"/>
  <c r="BK340"/>
  <c r="BK226"/>
  <c r="J298"/>
  <c r="J124"/>
  <c r="BK272"/>
  <c r="BK378"/>
  <c r="BK128"/>
  <c r="BK258"/>
  <c i="5" r="BK162"/>
  <c r="J210"/>
  <c r="BK203"/>
  <c r="BK90"/>
  <c r="J183"/>
  <c r="BK107"/>
  <c r="BK112"/>
  <c r="J151"/>
  <c r="BK125"/>
  <c r="J101"/>
  <c r="J140"/>
  <c i="6" r="BK187"/>
  <c r="J182"/>
  <c r="J123"/>
  <c r="J134"/>
  <c i="7" r="J394"/>
  <c r="J105"/>
  <c r="J361"/>
  <c r="J307"/>
  <c r="J390"/>
  <c r="J152"/>
  <c r="BK163"/>
  <c i="8" r="J126"/>
  <c i="9" r="BK103"/>
  <c i="10" r="BK122"/>
  <c i="2" r="J163"/>
  <c i="3" r="J441"/>
  <c r="BK578"/>
  <c r="BK483"/>
  <c r="J130"/>
  <c r="BK130"/>
  <c r="J440"/>
  <c r="BK559"/>
  <c r="J208"/>
  <c r="J423"/>
  <c r="BK184"/>
  <c r="BK446"/>
  <c r="BK283"/>
  <c i="4" r="J390"/>
  <c r="BK404"/>
  <c r="J333"/>
  <c r="J210"/>
  <c r="J355"/>
  <c r="J169"/>
  <c r="BK126"/>
  <c r="J141"/>
  <c r="J215"/>
  <c r="BK229"/>
  <c r="J241"/>
  <c i="5" r="BK217"/>
  <c r="BK213"/>
  <c r="J191"/>
  <c r="J112"/>
  <c r="J147"/>
  <c r="J89"/>
  <c i="6" r="J116"/>
  <c r="J194"/>
  <c r="BK166"/>
  <c i="10" r="BK89"/>
  <c i="3" l="1" r="R102"/>
  <c i="2" r="T92"/>
  <c r="T103"/>
  <c r="R145"/>
  <c r="P170"/>
  <c i="3" r="T110"/>
  <c r="T168"/>
  <c r="P196"/>
  <c r="BK245"/>
  <c r="J245"/>
  <c r="J71"/>
  <c i="4" r="P194"/>
  <c r="P336"/>
  <c r="R336"/>
  <c r="P342"/>
  <c r="BK406"/>
  <c r="J406"/>
  <c r="J74"/>
  <c i="6" r="T128"/>
  <c r="P157"/>
  <c r="P179"/>
  <c r="P192"/>
  <c r="R201"/>
  <c i="7" r="P264"/>
  <c r="T423"/>
  <c r="T467"/>
  <c i="2" r="R92"/>
  <c r="P103"/>
  <c r="BK139"/>
  <c r="J139"/>
  <c r="J65"/>
  <c r="R176"/>
  <c r="R175"/>
  <c i="3" r="BK110"/>
  <c r="J110"/>
  <c r="J68"/>
  <c r="BK168"/>
  <c r="J168"/>
  <c r="J69"/>
  <c r="R196"/>
  <c r="P245"/>
  <c r="BK321"/>
  <c r="J321"/>
  <c r="J72"/>
  <c r="P326"/>
  <c r="BK572"/>
  <c r="J572"/>
  <c r="J76"/>
  <c r="R577"/>
  <c i="4" r="BK194"/>
  <c r="J194"/>
  <c r="J68"/>
  <c r="BK336"/>
  <c r="J336"/>
  <c r="J69"/>
  <c i="5" r="R85"/>
  <c i="6" r="T99"/>
  <c r="P139"/>
  <c r="R157"/>
  <c r="T179"/>
  <c r="BK196"/>
  <c r="J196"/>
  <c r="J74"/>
  <c r="T201"/>
  <c i="7" r="T264"/>
  <c r="BK411"/>
  <c r="J411"/>
  <c r="J70"/>
  <c r="R448"/>
  <c r="R467"/>
  <c r="T514"/>
  <c r="T560"/>
  <c i="8" r="BK93"/>
  <c r="J93"/>
  <c r="J65"/>
  <c r="R125"/>
  <c r="R124"/>
  <c i="6" r="R128"/>
  <c r="BK157"/>
  <c r="J157"/>
  <c r="J69"/>
  <c r="R179"/>
  <c r="R192"/>
  <c r="P201"/>
  <c i="7" r="BK100"/>
  <c r="T100"/>
  <c r="R159"/>
  <c r="BK383"/>
  <c r="J383"/>
  <c r="J67"/>
  <c r="P411"/>
  <c r="R482"/>
  <c r="BK528"/>
  <c r="J528"/>
  <c r="J76"/>
  <c r="P600"/>
  <c i="2" r="T115"/>
  <c r="P139"/>
  <c r="T176"/>
  <c r="T175"/>
  <c i="3" r="R110"/>
  <c r="R168"/>
  <c r="T196"/>
  <c r="T245"/>
  <c r="R321"/>
  <c r="T321"/>
  <c r="R326"/>
  <c r="P572"/>
  <c r="R585"/>
  <c r="R584"/>
  <c i="4" r="BK98"/>
  <c r="J98"/>
  <c r="J65"/>
  <c r="BK149"/>
  <c r="J149"/>
  <c r="J66"/>
  <c r="P159"/>
  <c r="T352"/>
  <c r="T351"/>
  <c i="5" r="P85"/>
  <c i="1" r="AU59"/>
  <c i="6" r="P128"/>
  <c r="R150"/>
  <c r="T167"/>
  <c r="BK192"/>
  <c r="J192"/>
  <c r="J73"/>
  <c r="BK201"/>
  <c r="J201"/>
  <c r="J76"/>
  <c i="7" r="P115"/>
  <c r="T159"/>
  <c r="R383"/>
  <c r="P448"/>
  <c r="P467"/>
  <c r="R514"/>
  <c r="R560"/>
  <c i="8" r="R93"/>
  <c r="T125"/>
  <c r="T124"/>
  <c r="BK116"/>
  <c r="J116"/>
  <c r="J66"/>
  <c r="BK125"/>
  <c r="J125"/>
  <c r="J69"/>
  <c i="9" r="P98"/>
  <c r="P126"/>
  <c i="2" r="BK92"/>
  <c r="J92"/>
  <c r="J61"/>
  <c r="R115"/>
  <c r="T139"/>
  <c r="BK176"/>
  <c r="J176"/>
  <c r="J70"/>
  <c i="3" r="T336"/>
  <c r="BK577"/>
  <c r="J577"/>
  <c r="J77"/>
  <c r="T585"/>
  <c r="T584"/>
  <c i="4" r="T194"/>
  <c r="T336"/>
  <c r="R342"/>
  <c r="P406"/>
  <c r="P405"/>
  <c i="6" r="BK119"/>
  <c r="J119"/>
  <c r="J65"/>
  <c r="R139"/>
  <c r="P167"/>
  <c r="P188"/>
  <c i="7" r="T115"/>
  <c r="P138"/>
  <c r="BK214"/>
  <c r="J214"/>
  <c r="J65"/>
  <c r="P383"/>
  <c r="T411"/>
  <c r="T482"/>
  <c r="T528"/>
  <c r="R600"/>
  <c i="9" r="BK98"/>
  <c i="7" r="R100"/>
  <c r="BK138"/>
  <c r="J138"/>
  <c r="J63"/>
  <c r="R138"/>
  <c r="P214"/>
  <c r="T383"/>
  <c r="BK448"/>
  <c r="J448"/>
  <c r="J72"/>
  <c i="8" r="T116"/>
  <c i="9" r="R115"/>
  <c r="T126"/>
  <c i="2" r="P92"/>
  <c r="P91"/>
  <c r="R103"/>
  <c r="R91"/>
  <c r="T145"/>
  <c r="R170"/>
  <c i="3" r="R336"/>
  <c r="T577"/>
  <c i="4" r="R98"/>
  <c r="P149"/>
  <c r="T149"/>
  <c r="R352"/>
  <c r="R351"/>
  <c i="5" r="BK85"/>
  <c r="J85"/>
  <c r="J63"/>
  <c i="6" r="P119"/>
  <c r="BK139"/>
  <c r="J139"/>
  <c r="J67"/>
  <c r="T150"/>
  <c r="BK179"/>
  <c r="J179"/>
  <c r="J71"/>
  <c r="T192"/>
  <c i="7" r="BK115"/>
  <c r="J115"/>
  <c r="J62"/>
  <c r="P159"/>
  <c i="8" r="P93"/>
  <c i="9" r="T98"/>
  <c r="BK126"/>
  <c r="J126"/>
  <c r="J71"/>
  <c i="2" r="P115"/>
  <c r="R139"/>
  <c r="P176"/>
  <c r="P175"/>
  <c i="3" r="BK336"/>
  <c r="J336"/>
  <c r="J75"/>
  <c r="P577"/>
  <c i="4" r="P98"/>
  <c r="P97"/>
  <c r="R149"/>
  <c r="R159"/>
  <c r="BK352"/>
  <c r="J352"/>
  <c r="J72"/>
  <c r="R406"/>
  <c r="R405"/>
  <c i="6" r="P99"/>
  <c r="T119"/>
  <c r="BK150"/>
  <c r="J150"/>
  <c r="J68"/>
  <c r="R167"/>
  <c r="T188"/>
  <c r="T196"/>
  <c i="7" r="P100"/>
  <c r="P99"/>
  <c r="BK159"/>
  <c r="J159"/>
  <c r="J64"/>
  <c r="T214"/>
  <c r="R411"/>
  <c r="T448"/>
  <c r="BK514"/>
  <c r="J514"/>
  <c r="J75"/>
  <c r="P560"/>
  <c i="9" r="R98"/>
  <c r="R97"/>
  <c i="2" r="BK103"/>
  <c r="J103"/>
  <c r="J62"/>
  <c r="BK145"/>
  <c r="J145"/>
  <c r="J66"/>
  <c i="3" r="P110"/>
  <c r="P109"/>
  <c r="P168"/>
  <c r="BK196"/>
  <c r="J196"/>
  <c r="J70"/>
  <c r="R245"/>
  <c r="P321"/>
  <c r="BK326"/>
  <c r="J326"/>
  <c r="J73"/>
  <c r="T326"/>
  <c r="T572"/>
  <c r="P585"/>
  <c r="P584"/>
  <c i="4" r="T98"/>
  <c r="T159"/>
  <c i="5" r="T85"/>
  <c i="6" r="R99"/>
  <c r="T139"/>
  <c r="T157"/>
  <c r="R188"/>
  <c r="R196"/>
  <c i="7" r="R115"/>
  <c r="T138"/>
  <c r="R214"/>
  <c r="BK423"/>
  <c r="J423"/>
  <c r="J71"/>
  <c r="P482"/>
  <c r="R528"/>
  <c r="BK600"/>
  <c r="J600"/>
  <c r="J78"/>
  <c i="8" r="R116"/>
  <c i="9" r="T115"/>
  <c i="10" r="P88"/>
  <c i="4" r="BK159"/>
  <c r="J159"/>
  <c r="J67"/>
  <c r="P352"/>
  <c r="P351"/>
  <c i="6" r="BK99"/>
  <c r="J99"/>
  <c r="J64"/>
  <c r="R119"/>
  <c r="P150"/>
  <c i="7" r="BK264"/>
  <c r="J264"/>
  <c r="J66"/>
  <c r="R423"/>
  <c r="R410"/>
  <c r="BK467"/>
  <c r="J467"/>
  <c r="J73"/>
  <c r="P514"/>
  <c r="BK560"/>
  <c r="J560"/>
  <c r="J77"/>
  <c r="T600"/>
  <c i="8" r="T93"/>
  <c r="T92"/>
  <c r="T91"/>
  <c i="9" r="BK115"/>
  <c r="J115"/>
  <c r="J68"/>
  <c r="R126"/>
  <c i="10" r="BK88"/>
  <c r="J88"/>
  <c r="J61"/>
  <c r="T88"/>
  <c r="BK113"/>
  <c r="J113"/>
  <c r="J63"/>
  <c r="R113"/>
  <c r="T126"/>
  <c i="2" r="BK115"/>
  <c r="J115"/>
  <c r="J64"/>
  <c r="P145"/>
  <c r="BK170"/>
  <c r="J170"/>
  <c r="J68"/>
  <c r="T170"/>
  <c i="3" r="P336"/>
  <c r="P335"/>
  <c r="R572"/>
  <c r="BK585"/>
  <c r="J585"/>
  <c r="J79"/>
  <c i="4" r="R194"/>
  <c r="BK342"/>
  <c r="J342"/>
  <c r="J70"/>
  <c r="T342"/>
  <c r="T406"/>
  <c r="T405"/>
  <c i="6" r="BK128"/>
  <c r="J128"/>
  <c r="J66"/>
  <c r="BK167"/>
  <c r="J167"/>
  <c r="J70"/>
  <c r="BK188"/>
  <c r="J188"/>
  <c r="J72"/>
  <c r="P196"/>
  <c i="7" r="R264"/>
  <c r="P423"/>
  <c r="P410"/>
  <c r="BK482"/>
  <c r="J482"/>
  <c r="J74"/>
  <c r="P528"/>
  <c i="8" r="P116"/>
  <c r="P125"/>
  <c r="P124"/>
  <c i="9" r="P115"/>
  <c i="10" r="R88"/>
  <c r="P113"/>
  <c r="T113"/>
  <c r="BK126"/>
  <c r="J126"/>
  <c r="J64"/>
  <c r="P126"/>
  <c r="R126"/>
  <c r="BK134"/>
  <c r="J134"/>
  <c r="J65"/>
  <c r="P134"/>
  <c r="R134"/>
  <c r="T134"/>
  <c i="6" r="BK199"/>
  <c r="J199"/>
  <c r="J75"/>
  <c i="8" r="BK121"/>
  <c r="J121"/>
  <c r="J67"/>
  <c i="3" r="BK106"/>
  <c r="J106"/>
  <c r="J66"/>
  <c i="7" r="BK407"/>
  <c r="J407"/>
  <c r="J68"/>
  <c i="3" r="BK103"/>
  <c r="J103"/>
  <c r="J65"/>
  <c i="9" r="BK95"/>
  <c r="J95"/>
  <c r="J65"/>
  <c i="2" r="BK167"/>
  <c r="J167"/>
  <c r="J67"/>
  <c i="9" r="BK123"/>
  <c r="J123"/>
  <c r="J70"/>
  <c i="10" r="BK110"/>
  <c r="J110"/>
  <c r="J62"/>
  <c r="BK141"/>
  <c r="J141"/>
  <c r="J66"/>
  <c r="BE92"/>
  <c r="BE94"/>
  <c r="BE97"/>
  <c r="BE99"/>
  <c r="BE101"/>
  <c r="BE116"/>
  <c r="BE124"/>
  <c r="BE127"/>
  <c r="BE135"/>
  <c i="9" r="J98"/>
  <c r="J67"/>
  <c i="10" r="E76"/>
  <c r="J80"/>
  <c r="F83"/>
  <c r="BE89"/>
  <c r="BE114"/>
  <c r="BE129"/>
  <c r="BE131"/>
  <c r="BE142"/>
  <c r="BE104"/>
  <c r="BE107"/>
  <c r="BE111"/>
  <c r="BE118"/>
  <c r="BE120"/>
  <c r="BE122"/>
  <c r="BE138"/>
  <c i="8" r="BK92"/>
  <c r="J92"/>
  <c r="J64"/>
  <c i="9" r="BE107"/>
  <c r="BE109"/>
  <c r="BE113"/>
  <c r="BE120"/>
  <c r="BE127"/>
  <c r="J56"/>
  <c r="E81"/>
  <c r="BE96"/>
  <c r="BE111"/>
  <c r="F59"/>
  <c r="BE99"/>
  <c r="BE118"/>
  <c r="BE124"/>
  <c r="BE106"/>
  <c r="BE116"/>
  <c r="BE129"/>
  <c r="BE103"/>
  <c r="BE131"/>
  <c r="BE133"/>
  <c r="BE104"/>
  <c i="8" r="E50"/>
  <c r="J85"/>
  <c r="BE118"/>
  <c r="BE100"/>
  <c r="BE103"/>
  <c r="BE94"/>
  <c r="F59"/>
  <c r="BE120"/>
  <c r="BE128"/>
  <c r="BE129"/>
  <c i="7" r="BK410"/>
  <c r="J410"/>
  <c r="J69"/>
  <c i="8" r="BE117"/>
  <c r="BE126"/>
  <c r="BE131"/>
  <c r="BE112"/>
  <c r="BE119"/>
  <c i="7" r="J100"/>
  <c r="J61"/>
  <c i="8" r="BE122"/>
  <c r="BE109"/>
  <c r="BE130"/>
  <c i="7" r="BE105"/>
  <c r="BE111"/>
  <c r="BE119"/>
  <c r="BE139"/>
  <c r="BE152"/>
  <c r="BE231"/>
  <c r="BE256"/>
  <c r="BE268"/>
  <c r="BE497"/>
  <c r="BE533"/>
  <c r="BE571"/>
  <c r="BE579"/>
  <c r="BE591"/>
  <c r="F55"/>
  <c r="J92"/>
  <c r="BE129"/>
  <c r="BE193"/>
  <c r="BE212"/>
  <c r="BE223"/>
  <c r="BE259"/>
  <c r="BE396"/>
  <c r="BE404"/>
  <c r="BE455"/>
  <c r="BE458"/>
  <c r="BE490"/>
  <c r="BE493"/>
  <c r="BE573"/>
  <c r="BE607"/>
  <c r="E88"/>
  <c r="BE107"/>
  <c r="BE109"/>
  <c r="BE116"/>
  <c r="BE199"/>
  <c r="BE209"/>
  <c r="BE308"/>
  <c r="BE312"/>
  <c r="BE336"/>
  <c r="BE364"/>
  <c r="BE586"/>
  <c r="BE593"/>
  <c r="BE598"/>
  <c r="BE601"/>
  <c r="BE604"/>
  <c r="BE103"/>
  <c r="BE113"/>
  <c r="BE122"/>
  <c r="BE125"/>
  <c r="BE133"/>
  <c r="BE165"/>
  <c r="BE174"/>
  <c r="BE271"/>
  <c r="BE283"/>
  <c r="BE292"/>
  <c r="BE314"/>
  <c r="BE432"/>
  <c r="BE436"/>
  <c r="BE441"/>
  <c r="BE460"/>
  <c r="BE465"/>
  <c r="BE472"/>
  <c r="BE499"/>
  <c r="BE501"/>
  <c r="BE575"/>
  <c i="6" r="BK98"/>
  <c r="J98"/>
  <c i="7" r="BE135"/>
  <c r="BE150"/>
  <c r="BE156"/>
  <c r="BE158"/>
  <c r="BE306"/>
  <c r="BE307"/>
  <c r="BE358"/>
  <c r="BE373"/>
  <c r="BE379"/>
  <c r="BE408"/>
  <c r="BE412"/>
  <c r="BE414"/>
  <c r="BE428"/>
  <c r="BE504"/>
  <c r="BE507"/>
  <c r="BE515"/>
  <c r="BE518"/>
  <c r="BE520"/>
  <c r="BE561"/>
  <c r="BE144"/>
  <c r="BE147"/>
  <c r="BE155"/>
  <c r="BE160"/>
  <c r="BE186"/>
  <c r="BE203"/>
  <c r="BE206"/>
  <c r="BE215"/>
  <c r="BE242"/>
  <c r="BE248"/>
  <c r="BE277"/>
  <c r="BE310"/>
  <c r="BE390"/>
  <c r="BE392"/>
  <c r="BE444"/>
  <c r="BE446"/>
  <c r="BE478"/>
  <c r="BE505"/>
  <c r="BE529"/>
  <c r="BE567"/>
  <c r="BE577"/>
  <c r="BE183"/>
  <c r="BE189"/>
  <c r="BE191"/>
  <c r="BE252"/>
  <c r="BE301"/>
  <c r="BE326"/>
  <c r="BE367"/>
  <c r="BE375"/>
  <c r="BE394"/>
  <c r="BE430"/>
  <c r="BE434"/>
  <c r="BE468"/>
  <c r="BE512"/>
  <c r="BE558"/>
  <c r="BE239"/>
  <c r="BE244"/>
  <c r="BE289"/>
  <c r="BE320"/>
  <c r="BE355"/>
  <c r="BE419"/>
  <c r="BE421"/>
  <c r="BE424"/>
  <c r="BE439"/>
  <c r="BE453"/>
  <c r="BE463"/>
  <c r="BE510"/>
  <c r="BE544"/>
  <c r="BE551"/>
  <c r="BE569"/>
  <c r="BE274"/>
  <c r="BE286"/>
  <c r="BE295"/>
  <c r="BE298"/>
  <c r="BE361"/>
  <c r="BE384"/>
  <c r="BE386"/>
  <c r="BE388"/>
  <c r="BE537"/>
  <c r="BE565"/>
  <c r="BE101"/>
  <c r="BE163"/>
  <c r="BE323"/>
  <c r="BE400"/>
  <c r="BE406"/>
  <c r="BE584"/>
  <c r="BE262"/>
  <c r="BE265"/>
  <c r="BE280"/>
  <c r="BE304"/>
  <c r="BE416"/>
  <c r="BE437"/>
  <c r="BE449"/>
  <c r="BE475"/>
  <c r="BE480"/>
  <c r="BE483"/>
  <c r="BE487"/>
  <c r="BE524"/>
  <c i="6" r="E50"/>
  <c r="BE105"/>
  <c r="BE122"/>
  <c r="BE125"/>
  <c r="BE144"/>
  <c r="BE129"/>
  <c r="BE138"/>
  <c r="BE145"/>
  <c r="J92"/>
  <c r="BE104"/>
  <c r="BE114"/>
  <c r="BE116"/>
  <c r="BE117"/>
  <c r="BE121"/>
  <c r="BE130"/>
  <c r="BE132"/>
  <c r="BE136"/>
  <c r="BE137"/>
  <c r="BE103"/>
  <c r="BE120"/>
  <c r="BE123"/>
  <c r="BE124"/>
  <c r="BE141"/>
  <c r="BE143"/>
  <c r="BE148"/>
  <c r="BE106"/>
  <c r="BE110"/>
  <c r="BE135"/>
  <c r="BE151"/>
  <c r="BE131"/>
  <c r="BE158"/>
  <c r="BE159"/>
  <c r="BE160"/>
  <c r="BE161"/>
  <c r="F59"/>
  <c r="BE107"/>
  <c r="BE111"/>
  <c r="BE133"/>
  <c r="BE156"/>
  <c r="BE163"/>
  <c r="BE164"/>
  <c r="BE170"/>
  <c r="BE175"/>
  <c r="BE102"/>
  <c r="BE109"/>
  <c r="BE112"/>
  <c r="BE113"/>
  <c r="BE126"/>
  <c r="BE134"/>
  <c r="BE142"/>
  <c r="BE146"/>
  <c r="BE162"/>
  <c r="BE176"/>
  <c r="BE180"/>
  <c r="BE181"/>
  <c r="BE183"/>
  <c r="BE184"/>
  <c r="BE190"/>
  <c r="BE200"/>
  <c r="BE203"/>
  <c r="BE204"/>
  <c r="BE127"/>
  <c r="BE147"/>
  <c r="BE153"/>
  <c r="BE154"/>
  <c r="BE155"/>
  <c r="BE168"/>
  <c r="BE178"/>
  <c r="BE185"/>
  <c r="BE187"/>
  <c r="BE189"/>
  <c r="BE195"/>
  <c r="BE197"/>
  <c r="BE198"/>
  <c r="BE100"/>
  <c r="BE101"/>
  <c r="BE118"/>
  <c r="BE149"/>
  <c r="BE152"/>
  <c r="BE174"/>
  <c r="BE177"/>
  <c r="BE194"/>
  <c r="BE205"/>
  <c r="BE108"/>
  <c r="BE115"/>
  <c r="BE140"/>
  <c r="BE165"/>
  <c r="BE166"/>
  <c r="BE169"/>
  <c r="BE171"/>
  <c r="BE172"/>
  <c r="BE173"/>
  <c r="BE182"/>
  <c r="BE186"/>
  <c r="BE191"/>
  <c r="BE193"/>
  <c r="BE202"/>
  <c i="5" r="F59"/>
  <c r="BE86"/>
  <c r="BE96"/>
  <c r="BE98"/>
  <c r="BE99"/>
  <c r="BE116"/>
  <c r="BE141"/>
  <c r="E50"/>
  <c r="F81"/>
  <c r="BE87"/>
  <c r="BE94"/>
  <c r="BE95"/>
  <c r="BE97"/>
  <c r="BE107"/>
  <c r="BE118"/>
  <c r="BE139"/>
  <c r="BE144"/>
  <c r="BE159"/>
  <c r="BE186"/>
  <c i="4" r="BK405"/>
  <c r="J405"/>
  <c r="J73"/>
  <c i="5" r="J58"/>
  <c r="BE90"/>
  <c r="BE119"/>
  <c r="BE122"/>
  <c r="BE138"/>
  <c r="BE154"/>
  <c r="BE168"/>
  <c r="BE173"/>
  <c r="BE184"/>
  <c r="BE188"/>
  <c r="BE88"/>
  <c r="BE93"/>
  <c r="BE102"/>
  <c r="BE123"/>
  <c r="BE124"/>
  <c r="BE126"/>
  <c r="BE127"/>
  <c r="BE134"/>
  <c r="BE151"/>
  <c r="BE153"/>
  <c r="BE160"/>
  <c r="BE161"/>
  <c r="BE162"/>
  <c r="BE163"/>
  <c r="BE170"/>
  <c r="BE172"/>
  <c r="BE175"/>
  <c r="BE194"/>
  <c r="BE121"/>
  <c r="BE142"/>
  <c r="BE146"/>
  <c r="BE158"/>
  <c r="BE182"/>
  <c r="BE183"/>
  <c r="BE191"/>
  <c r="BE196"/>
  <c r="J79"/>
  <c r="BE109"/>
  <c r="BE128"/>
  <c r="BE129"/>
  <c r="BE133"/>
  <c r="BE189"/>
  <c i="4" r="BK351"/>
  <c r="J351"/>
  <c r="J71"/>
  <c i="5" r="J82"/>
  <c r="BE104"/>
  <c r="BE110"/>
  <c r="BE111"/>
  <c r="BE113"/>
  <c r="BE125"/>
  <c r="BE137"/>
  <c r="BE167"/>
  <c r="BE171"/>
  <c r="BE181"/>
  <c r="BE193"/>
  <c r="BE200"/>
  <c r="BE92"/>
  <c r="BE100"/>
  <c r="BE108"/>
  <c r="BE112"/>
  <c r="BE117"/>
  <c r="BE131"/>
  <c r="BE132"/>
  <c r="BE136"/>
  <c r="BE156"/>
  <c r="BE157"/>
  <c r="BE166"/>
  <c r="BE174"/>
  <c r="BE178"/>
  <c r="BE180"/>
  <c r="BE192"/>
  <c r="BE195"/>
  <c r="BE207"/>
  <c r="BE208"/>
  <c r="BE212"/>
  <c i="4" r="BK97"/>
  <c r="J97"/>
  <c r="J64"/>
  <c i="5" r="BE89"/>
  <c r="BE91"/>
  <c r="BE103"/>
  <c r="BE114"/>
  <c r="BE115"/>
  <c r="BE120"/>
  <c r="BE130"/>
  <c r="BE147"/>
  <c r="BE148"/>
  <c r="BE149"/>
  <c r="BE150"/>
  <c r="BE155"/>
  <c r="BE169"/>
  <c r="BE179"/>
  <c r="BE185"/>
  <c r="BE187"/>
  <c r="BE197"/>
  <c r="BE199"/>
  <c r="BE202"/>
  <c r="BE204"/>
  <c r="BE206"/>
  <c r="BE210"/>
  <c r="BE211"/>
  <c r="BE215"/>
  <c r="BE216"/>
  <c r="BE203"/>
  <c r="BE209"/>
  <c r="BE213"/>
  <c r="BE214"/>
  <c r="BE217"/>
  <c r="BE218"/>
  <c r="BE101"/>
  <c r="BE105"/>
  <c r="BE106"/>
  <c r="BE135"/>
  <c r="BE140"/>
  <c r="BE143"/>
  <c r="BE152"/>
  <c r="BE164"/>
  <c r="BE165"/>
  <c r="BE176"/>
  <c r="BE177"/>
  <c r="BE190"/>
  <c r="BE198"/>
  <c r="BE205"/>
  <c i="3" r="BK584"/>
  <c r="J584"/>
  <c r="J78"/>
  <c i="4" r="F59"/>
  <c r="BE128"/>
  <c r="BE231"/>
  <c r="BE232"/>
  <c r="BE236"/>
  <c r="BE251"/>
  <c r="BE271"/>
  <c r="BE272"/>
  <c r="BE275"/>
  <c r="BE286"/>
  <c r="BE298"/>
  <c r="BE303"/>
  <c r="BE333"/>
  <c r="BE334"/>
  <c r="BE345"/>
  <c r="BE122"/>
  <c r="BE124"/>
  <c r="BE132"/>
  <c r="BE136"/>
  <c r="BE144"/>
  <c r="BE156"/>
  <c r="BE164"/>
  <c r="BE197"/>
  <c r="BE200"/>
  <c r="BE203"/>
  <c r="BE241"/>
  <c r="BE266"/>
  <c r="BE267"/>
  <c r="BE268"/>
  <c r="BE274"/>
  <c r="BE279"/>
  <c r="BE281"/>
  <c r="BE287"/>
  <c r="BE316"/>
  <c r="BE321"/>
  <c r="BE327"/>
  <c r="BE329"/>
  <c r="BE331"/>
  <c r="BE361"/>
  <c r="BE363"/>
  <c r="BE375"/>
  <c r="BE106"/>
  <c r="BE116"/>
  <c r="BE209"/>
  <c r="BE215"/>
  <c r="BE216"/>
  <c r="BE222"/>
  <c r="BE237"/>
  <c r="BE285"/>
  <c r="BE288"/>
  <c r="BE289"/>
  <c r="BE290"/>
  <c r="BE314"/>
  <c r="BE347"/>
  <c r="BE380"/>
  <c r="E50"/>
  <c r="BE99"/>
  <c r="BE145"/>
  <c r="BE151"/>
  <c r="BE153"/>
  <c r="BE160"/>
  <c r="BE162"/>
  <c r="BE213"/>
  <c r="BE258"/>
  <c r="BE260"/>
  <c r="BE269"/>
  <c r="BE278"/>
  <c r="BE283"/>
  <c r="BE284"/>
  <c r="BE355"/>
  <c r="BE356"/>
  <c r="BE359"/>
  <c r="BE368"/>
  <c r="BE371"/>
  <c r="BE389"/>
  <c r="BE393"/>
  <c r="BE395"/>
  <c r="BE397"/>
  <c r="BE180"/>
  <c r="BE206"/>
  <c r="BE217"/>
  <c r="BE261"/>
  <c r="BE273"/>
  <c r="BE277"/>
  <c r="BE311"/>
  <c r="BE324"/>
  <c r="BE325"/>
  <c r="BE343"/>
  <c r="BE385"/>
  <c r="BE349"/>
  <c r="BE353"/>
  <c r="BE370"/>
  <c r="BE376"/>
  <c r="BE384"/>
  <c i="3" r="BK109"/>
  <c r="J109"/>
  <c r="J67"/>
  <c i="4" r="BE130"/>
  <c r="BE140"/>
  <c r="BE142"/>
  <c r="BE150"/>
  <c r="BE157"/>
  <c r="BE183"/>
  <c r="BE189"/>
  <c r="BE192"/>
  <c r="BE219"/>
  <c r="BE225"/>
  <c r="BE226"/>
  <c r="BE228"/>
  <c r="BE262"/>
  <c r="BE291"/>
  <c r="BE293"/>
  <c r="BE294"/>
  <c r="BE315"/>
  <c r="BE318"/>
  <c r="BE320"/>
  <c r="BE322"/>
  <c r="BE388"/>
  <c r="J56"/>
  <c r="BE101"/>
  <c r="BE103"/>
  <c r="BE308"/>
  <c r="BE310"/>
  <c r="BE328"/>
  <c r="BE330"/>
  <c r="BE337"/>
  <c r="BE246"/>
  <c r="BE255"/>
  <c r="BE256"/>
  <c r="BE265"/>
  <c r="BE292"/>
  <c r="BE295"/>
  <c r="BE296"/>
  <c r="BE312"/>
  <c r="BE358"/>
  <c r="BE382"/>
  <c i="3" r="BK335"/>
  <c r="J335"/>
  <c r="J74"/>
  <c i="4" r="BE126"/>
  <c r="BE141"/>
  <c r="BE147"/>
  <c r="BE155"/>
  <c r="BE169"/>
  <c r="BE171"/>
  <c r="BE186"/>
  <c r="BE201"/>
  <c r="BE233"/>
  <c r="BE235"/>
  <c r="BE238"/>
  <c r="BE249"/>
  <c r="BE254"/>
  <c r="BE257"/>
  <c r="BE263"/>
  <c r="BE276"/>
  <c r="BE319"/>
  <c r="BE364"/>
  <c r="BE366"/>
  <c r="BE367"/>
  <c r="BE383"/>
  <c r="BE390"/>
  <c r="BE404"/>
  <c r="BE407"/>
  <c r="BE108"/>
  <c r="BE110"/>
  <c r="BE112"/>
  <c r="BE120"/>
  <c r="BE134"/>
  <c r="BE139"/>
  <c r="BE146"/>
  <c r="BE198"/>
  <c r="BE204"/>
  <c r="BE207"/>
  <c r="BE210"/>
  <c r="BE212"/>
  <c r="BE240"/>
  <c r="BE252"/>
  <c r="BE259"/>
  <c r="BE297"/>
  <c r="BE305"/>
  <c r="BE317"/>
  <c r="BE369"/>
  <c r="BE373"/>
  <c r="BE378"/>
  <c r="BE386"/>
  <c r="BE391"/>
  <c r="BE392"/>
  <c r="BE398"/>
  <c r="BE399"/>
  <c r="BE400"/>
  <c r="BE402"/>
  <c r="BE409"/>
  <c r="BE114"/>
  <c r="BE118"/>
  <c r="BE166"/>
  <c r="BE174"/>
  <c r="BE177"/>
  <c r="BE195"/>
  <c r="BE220"/>
  <c r="BE223"/>
  <c r="BE229"/>
  <c r="BE242"/>
  <c r="BE243"/>
  <c r="BE264"/>
  <c r="BE270"/>
  <c r="BE280"/>
  <c r="BE282"/>
  <c r="BE299"/>
  <c r="BE301"/>
  <c r="BE306"/>
  <c r="BE307"/>
  <c r="BE323"/>
  <c r="BE339"/>
  <c r="BE340"/>
  <c r="BE362"/>
  <c r="BE374"/>
  <c r="BE379"/>
  <c r="BE387"/>
  <c r="BE394"/>
  <c r="BE401"/>
  <c i="3" r="E89"/>
  <c r="BE124"/>
  <c r="BE139"/>
  <c r="BE231"/>
  <c r="BE239"/>
  <c r="BE248"/>
  <c r="BE259"/>
  <c r="BE267"/>
  <c r="BE287"/>
  <c r="BE288"/>
  <c r="BE289"/>
  <c r="BE337"/>
  <c r="BE360"/>
  <c r="BE364"/>
  <c r="BE373"/>
  <c r="BE393"/>
  <c r="BE410"/>
  <c r="BE412"/>
  <c r="BE421"/>
  <c r="BE424"/>
  <c r="BE460"/>
  <c r="BE478"/>
  <c r="BE170"/>
  <c r="BE227"/>
  <c r="BE235"/>
  <c r="BE264"/>
  <c r="BE281"/>
  <c r="BE291"/>
  <c r="BE344"/>
  <c r="BE350"/>
  <c r="BE366"/>
  <c r="BE374"/>
  <c r="BE432"/>
  <c r="BE453"/>
  <c r="BE368"/>
  <c r="BE377"/>
  <c r="BE382"/>
  <c r="BE413"/>
  <c r="BE419"/>
  <c r="BE420"/>
  <c r="BE423"/>
  <c r="BE440"/>
  <c r="BE441"/>
  <c r="BE454"/>
  <c r="BE455"/>
  <c r="BE462"/>
  <c r="BE463"/>
  <c r="BE465"/>
  <c r="BE488"/>
  <c r="BE394"/>
  <c r="BE395"/>
  <c r="BE407"/>
  <c r="BE414"/>
  <c r="BE416"/>
  <c r="BE417"/>
  <c r="BE487"/>
  <c r="BE494"/>
  <c r="BE498"/>
  <c r="BE510"/>
  <c r="BE514"/>
  <c r="BE516"/>
  <c r="BE562"/>
  <c r="BE573"/>
  <c r="BE588"/>
  <c r="F98"/>
  <c r="BE151"/>
  <c r="BE163"/>
  <c r="BE178"/>
  <c r="BE229"/>
  <c r="BE249"/>
  <c r="BE251"/>
  <c r="BE262"/>
  <c r="BE266"/>
  <c r="BE280"/>
  <c r="BE296"/>
  <c r="BE299"/>
  <c r="BE302"/>
  <c r="BE330"/>
  <c r="BE358"/>
  <c r="BE379"/>
  <c r="BE402"/>
  <c r="BE404"/>
  <c r="BE427"/>
  <c r="BE450"/>
  <c r="BE458"/>
  <c r="BE466"/>
  <c r="BE467"/>
  <c r="BE495"/>
  <c r="BE508"/>
  <c i="2" r="BK91"/>
  <c r="J91"/>
  <c r="J60"/>
  <c i="3" r="BE161"/>
  <c r="BE162"/>
  <c r="BE180"/>
  <c r="BE185"/>
  <c r="BE189"/>
  <c r="BE197"/>
  <c r="BE212"/>
  <c r="BE218"/>
  <c r="BE220"/>
  <c r="BE268"/>
  <c r="BE270"/>
  <c r="BE286"/>
  <c r="BE340"/>
  <c r="BE385"/>
  <c r="BE387"/>
  <c r="BE389"/>
  <c r="BE390"/>
  <c r="BE397"/>
  <c r="BE399"/>
  <c r="BE443"/>
  <c r="BE445"/>
  <c r="BE446"/>
  <c r="BE449"/>
  <c r="BE138"/>
  <c r="BE145"/>
  <c r="BE159"/>
  <c r="BE184"/>
  <c r="BE208"/>
  <c r="BE216"/>
  <c r="BE243"/>
  <c r="BE254"/>
  <c r="BE255"/>
  <c r="BE256"/>
  <c r="BE272"/>
  <c r="BE277"/>
  <c r="BE283"/>
  <c r="BE284"/>
  <c r="BE292"/>
  <c r="BE315"/>
  <c r="BE322"/>
  <c r="BE342"/>
  <c r="BE348"/>
  <c r="BE352"/>
  <c r="BE356"/>
  <c r="BE370"/>
  <c r="BE375"/>
  <c r="BE434"/>
  <c r="BE435"/>
  <c r="BE448"/>
  <c r="BE451"/>
  <c r="BE456"/>
  <c r="BE468"/>
  <c r="BE479"/>
  <c r="BE528"/>
  <c r="BE549"/>
  <c r="BE553"/>
  <c r="BE559"/>
  <c i="2" r="BK175"/>
  <c r="J175"/>
  <c r="J69"/>
  <c i="3" r="BE118"/>
  <c r="BE135"/>
  <c r="BE157"/>
  <c r="BE164"/>
  <c r="BE173"/>
  <c r="BE182"/>
  <c r="BE200"/>
  <c r="BE246"/>
  <c r="BE261"/>
  <c r="BE306"/>
  <c r="BE313"/>
  <c r="BE317"/>
  <c r="BE324"/>
  <c r="BE372"/>
  <c r="BE406"/>
  <c r="BE480"/>
  <c r="BE484"/>
  <c r="BE490"/>
  <c r="BE491"/>
  <c r="BE499"/>
  <c r="BE501"/>
  <c r="BE502"/>
  <c r="BE526"/>
  <c r="BE530"/>
  <c r="BE541"/>
  <c r="J56"/>
  <c r="BE107"/>
  <c r="BE125"/>
  <c r="BE149"/>
  <c r="BE155"/>
  <c r="BE166"/>
  <c r="BE176"/>
  <c r="BE214"/>
  <c r="BE222"/>
  <c r="BE225"/>
  <c r="BE242"/>
  <c r="BE265"/>
  <c r="BE298"/>
  <c r="BE301"/>
  <c r="BE308"/>
  <c r="BE310"/>
  <c r="BE319"/>
  <c r="BE333"/>
  <c r="BE384"/>
  <c r="BE386"/>
  <c r="BE405"/>
  <c r="BE409"/>
  <c r="BE429"/>
  <c r="BE430"/>
  <c r="BE461"/>
  <c r="BE470"/>
  <c r="BE471"/>
  <c r="BE485"/>
  <c r="BE497"/>
  <c r="BE504"/>
  <c r="BE524"/>
  <c r="BE532"/>
  <c r="BE545"/>
  <c r="BE557"/>
  <c r="BE104"/>
  <c r="BE111"/>
  <c r="BE116"/>
  <c r="BE120"/>
  <c r="BE127"/>
  <c r="BE142"/>
  <c r="BE147"/>
  <c r="BE169"/>
  <c r="BE175"/>
  <c r="BE187"/>
  <c r="BE190"/>
  <c r="BE191"/>
  <c r="BE202"/>
  <c r="BE210"/>
  <c r="BE233"/>
  <c r="BE237"/>
  <c r="BE252"/>
  <c r="BE271"/>
  <c r="BE273"/>
  <c r="BE279"/>
  <c r="BE327"/>
  <c r="BE401"/>
  <c r="BE411"/>
  <c r="BE428"/>
  <c r="BE474"/>
  <c r="BE475"/>
  <c r="BE476"/>
  <c r="BE481"/>
  <c r="BE492"/>
  <c r="BE506"/>
  <c r="BE512"/>
  <c r="BE522"/>
  <c r="BE534"/>
  <c r="BE536"/>
  <c r="BE539"/>
  <c r="BE551"/>
  <c r="BE569"/>
  <c r="BE575"/>
  <c r="BE192"/>
  <c r="BE204"/>
  <c r="BE209"/>
  <c r="BE258"/>
  <c r="BE290"/>
  <c r="BE294"/>
  <c r="BE304"/>
  <c r="BE338"/>
  <c r="BE346"/>
  <c r="BE378"/>
  <c r="BE426"/>
  <c r="BE433"/>
  <c r="BE436"/>
  <c r="BE438"/>
  <c r="BE439"/>
  <c r="BE442"/>
  <c r="BE457"/>
  <c r="BE483"/>
  <c r="BE520"/>
  <c r="BE543"/>
  <c r="BE547"/>
  <c r="BE560"/>
  <c r="BE567"/>
  <c i="2" r="BK114"/>
  <c r="J114"/>
  <c r="J63"/>
  <c i="3" r="BE113"/>
  <c r="BE130"/>
  <c r="BE132"/>
  <c r="BE153"/>
  <c r="BE160"/>
  <c r="BE165"/>
  <c r="BE172"/>
  <c r="BE194"/>
  <c r="BE241"/>
  <c r="BE275"/>
  <c r="BE276"/>
  <c r="BE354"/>
  <c r="BE362"/>
  <c r="BE381"/>
  <c r="BE392"/>
  <c r="BE469"/>
  <c r="BE472"/>
  <c r="BE518"/>
  <c r="BE558"/>
  <c r="BE561"/>
  <c r="BE564"/>
  <c r="BE578"/>
  <c r="BE580"/>
  <c r="BE581"/>
  <c r="BE586"/>
  <c i="2" r="J52"/>
  <c r="BE116"/>
  <c r="BE128"/>
  <c r="BE157"/>
  <c r="F87"/>
  <c r="BE133"/>
  <c r="BE164"/>
  <c r="BE96"/>
  <c r="BE160"/>
  <c r="BE173"/>
  <c r="BE180"/>
  <c r="BE187"/>
  <c r="BE203"/>
  <c r="BE205"/>
  <c r="BE206"/>
  <c r="BE112"/>
  <c r="BE123"/>
  <c r="BE143"/>
  <c r="BE152"/>
  <c r="BE154"/>
  <c r="BE163"/>
  <c r="BE168"/>
  <c r="BE196"/>
  <c r="BE121"/>
  <c r="BE140"/>
  <c r="BE148"/>
  <c r="BE161"/>
  <c r="BE93"/>
  <c r="BE104"/>
  <c r="BE106"/>
  <c r="BE110"/>
  <c r="BE126"/>
  <c r="BE137"/>
  <c r="E48"/>
  <c r="BE100"/>
  <c r="BE108"/>
  <c r="BE131"/>
  <c r="BE156"/>
  <c r="BE119"/>
  <c r="BE158"/>
  <c r="BE177"/>
  <c r="BE183"/>
  <c r="BE191"/>
  <c r="BE194"/>
  <c r="BE199"/>
  <c r="BE200"/>
  <c r="BE171"/>
  <c r="BE185"/>
  <c r="BE190"/>
  <c r="BE197"/>
  <c r="BE202"/>
  <c r="BE146"/>
  <c r="BE149"/>
  <c r="BE165"/>
  <c r="BE179"/>
  <c r="BE182"/>
  <c r="BE189"/>
  <c r="BE193"/>
  <c i="7" r="F37"/>
  <c i="1" r="BD61"/>
  <c i="9" r="F38"/>
  <c i="1" r="BC64"/>
  <c i="10" r="F36"/>
  <c i="1" r="BC65"/>
  <c i="3" r="F37"/>
  <c i="1" r="BB57"/>
  <c i="6" r="F37"/>
  <c i="1" r="BB60"/>
  <c i="10" r="F34"/>
  <c i="1" r="BA65"/>
  <c i="2" r="F34"/>
  <c i="1" r="BA55"/>
  <c i="8" r="F39"/>
  <c i="1" r="BD63"/>
  <c i="9" r="J36"/>
  <c i="1" r="AW64"/>
  <c i="5" r="F36"/>
  <c i="1" r="BA59"/>
  <c i="4" r="F39"/>
  <c i="1" r="BD58"/>
  <c i="7" r="J34"/>
  <c i="1" r="AW61"/>
  <c i="5" r="F37"/>
  <c i="1" r="BB59"/>
  <c i="8" r="F37"/>
  <c i="1" r="BB63"/>
  <c i="2" r="F37"/>
  <c i="1" r="BD55"/>
  <c i="8" r="F38"/>
  <c i="1" r="BC63"/>
  <c i="5" r="F38"/>
  <c i="1" r="BC59"/>
  <c r="AS54"/>
  <c i="3" r="F38"/>
  <c i="1" r="BC57"/>
  <c i="6" r="J32"/>
  <c i="3" r="F39"/>
  <c i="1" r="BD57"/>
  <c i="4" r="F37"/>
  <c i="1" r="BB58"/>
  <c i="10" r="J34"/>
  <c i="1" r="AW65"/>
  <c i="2" r="F36"/>
  <c i="1" r="BC55"/>
  <c i="2" r="J34"/>
  <c i="1" r="AW55"/>
  <c i="5" r="F39"/>
  <c i="1" r="BD59"/>
  <c i="10" r="F37"/>
  <c i="1" r="BD65"/>
  <c i="3" r="J36"/>
  <c i="1" r="AW57"/>
  <c i="4" r="J36"/>
  <c i="1" r="AW58"/>
  <c i="6" r="F36"/>
  <c i="1" r="BA60"/>
  <c i="7" r="F36"/>
  <c i="1" r="BC61"/>
  <c i="9" r="F37"/>
  <c i="1" r="BB64"/>
  <c i="7" r="F35"/>
  <c i="1" r="BB61"/>
  <c i="5" r="J36"/>
  <c i="1" r="AW59"/>
  <c i="7" r="F34"/>
  <c i="1" r="BA61"/>
  <c i="8" r="J36"/>
  <c i="1" r="AW63"/>
  <c i="2" r="F35"/>
  <c i="1" r="BB55"/>
  <c i="6" r="F39"/>
  <c i="1" r="BD60"/>
  <c i="4" r="F38"/>
  <c i="1" r="BC58"/>
  <c i="9" r="F36"/>
  <c i="1" r="BA64"/>
  <c i="8" r="F36"/>
  <c i="1" r="BA63"/>
  <c i="4" r="F36"/>
  <c i="1" r="BA58"/>
  <c i="6" r="J36"/>
  <c i="1" r="AW60"/>
  <c i="6" r="F38"/>
  <c i="1" r="BC60"/>
  <c i="9" r="F39"/>
  <c i="1" r="BD64"/>
  <c i="5" r="J32"/>
  <c i="3" r="F36"/>
  <c i="1" r="BA57"/>
  <c i="10" r="F35"/>
  <c i="1" r="BB65"/>
  <c i="9" l="1" r="P97"/>
  <c r="P93"/>
  <c i="1" r="AU64"/>
  <c i="10" r="P87"/>
  <c r="P86"/>
  <c i="1" r="AU65"/>
  <c i="4" r="T97"/>
  <c r="T96"/>
  <c i="9" r="R93"/>
  <c i="8" r="R92"/>
  <c r="R91"/>
  <c i="6" r="R98"/>
  <c i="7" r="P98"/>
  <c i="1" r="AU61"/>
  <c i="2" r="T114"/>
  <c i="4" r="P96"/>
  <c i="1" r="AU58"/>
  <c i="8" r="P92"/>
  <c r="P91"/>
  <c i="1" r="AU63"/>
  <c i="9" r="BK97"/>
  <c r="J97"/>
  <c r="J66"/>
  <c i="7" r="BK99"/>
  <c r="J99"/>
  <c r="J60"/>
  <c i="10" r="T87"/>
  <c r="T86"/>
  <c i="3" r="R335"/>
  <c i="7" r="R99"/>
  <c r="R98"/>
  <c i="2" r="R114"/>
  <c r="R90"/>
  <c i="10" r="R87"/>
  <c r="R86"/>
  <c i="9" r="T97"/>
  <c r="T93"/>
  <c i="3" r="R109"/>
  <c r="R101"/>
  <c i="7" r="T410"/>
  <c i="6" r="P98"/>
  <c i="1" r="AU60"/>
  <c i="2" r="P114"/>
  <c r="P90"/>
  <c i="1" r="AU55"/>
  <c i="7" r="T99"/>
  <c r="T98"/>
  <c i="4" r="R97"/>
  <c r="R96"/>
  <c i="3" r="P101"/>
  <c i="1" r="AU57"/>
  <c i="3" r="T335"/>
  <c i="6" r="T98"/>
  <c i="3" r="T109"/>
  <c r="T101"/>
  <c i="2" r="T91"/>
  <c r="T90"/>
  <c i="3" r="BK102"/>
  <c r="J102"/>
  <c r="J64"/>
  <c i="9" r="BK94"/>
  <c r="J94"/>
  <c r="J64"/>
  <c r="BK122"/>
  <c r="J122"/>
  <c r="J69"/>
  <c i="8" r="BK124"/>
  <c r="J124"/>
  <c r="J68"/>
  <c i="10" r="BK87"/>
  <c r="J87"/>
  <c r="J60"/>
  <c i="8" r="BK91"/>
  <c r="J91"/>
  <c i="7" r="BK98"/>
  <c r="J98"/>
  <c r="J59"/>
  <c i="1" r="AG60"/>
  <c i="6" r="J63"/>
  <c i="1" r="AG59"/>
  <c i="4" r="BK96"/>
  <c r="J96"/>
  <c r="J63"/>
  <c i="3" r="BK101"/>
  <c r="J101"/>
  <c i="2" r="BK90"/>
  <c r="J90"/>
  <c i="1" r="BC56"/>
  <c r="AY56"/>
  <c i="6" r="F35"/>
  <c i="1" r="AZ60"/>
  <c i="2" r="F33"/>
  <c i="1" r="AZ55"/>
  <c i="3" r="J32"/>
  <c i="1" r="AG57"/>
  <c i="8" r="J32"/>
  <c i="1" r="AG63"/>
  <c r="BC62"/>
  <c r="AY62"/>
  <c i="9" r="J35"/>
  <c i="1" r="AV64"/>
  <c r="AT64"/>
  <c i="9" r="F35"/>
  <c i="1" r="AZ64"/>
  <c r="BD62"/>
  <c r="BB62"/>
  <c r="AX62"/>
  <c i="7" r="F33"/>
  <c i="1" r="AZ61"/>
  <c i="6" r="J35"/>
  <c i="1" r="AV60"/>
  <c r="AT60"/>
  <c r="AN60"/>
  <c r="BA56"/>
  <c r="AW56"/>
  <c i="2" r="J30"/>
  <c i="1" r="AG55"/>
  <c i="7" r="J33"/>
  <c i="1" r="AV61"/>
  <c r="AT61"/>
  <c i="4" r="J35"/>
  <c i="1" r="AV58"/>
  <c r="AT58"/>
  <c r="BD56"/>
  <c i="10" r="F33"/>
  <c i="1" r="AZ65"/>
  <c i="5" r="F35"/>
  <c i="1" r="AZ59"/>
  <c i="4" r="F35"/>
  <c i="1" r="AZ58"/>
  <c i="2" r="J33"/>
  <c i="1" r="AV55"/>
  <c r="AT55"/>
  <c r="BA62"/>
  <c r="AW62"/>
  <c i="5" r="J35"/>
  <c i="1" r="AV59"/>
  <c r="AT59"/>
  <c r="AN59"/>
  <c r="BB56"/>
  <c r="AX56"/>
  <c i="3" r="J35"/>
  <c i="1" r="AV57"/>
  <c r="AT57"/>
  <c i="10" r="J33"/>
  <c i="1" r="AV65"/>
  <c r="AT65"/>
  <c r="AU62"/>
  <c i="8" r="F35"/>
  <c i="1" r="AZ63"/>
  <c i="8" r="J35"/>
  <c i="1" r="AV63"/>
  <c r="AT63"/>
  <c i="3" r="F35"/>
  <c i="1" r="AZ57"/>
  <c i="9" l="1" r="BK93"/>
  <c r="J93"/>
  <c r="J63"/>
  <c i="10" r="BK86"/>
  <c r="J86"/>
  <c r="J59"/>
  <c i="1" r="AN63"/>
  <c i="8" r="J63"/>
  <c r="J41"/>
  <c i="6" r="J41"/>
  <c i="5" r="J41"/>
  <c i="1" r="AN57"/>
  <c i="3" r="J63"/>
  <c i="1" r="AN55"/>
  <c i="3" r="J41"/>
  <c i="2" r="J59"/>
  <c r="J39"/>
  <c i="1" r="BA54"/>
  <c r="W30"/>
  <c r="AZ62"/>
  <c r="AV62"/>
  <c r="AT62"/>
  <c r="BD54"/>
  <c r="W33"/>
  <c i="7" r="J30"/>
  <c i="1" r="AG61"/>
  <c r="AN61"/>
  <c i="4" r="J32"/>
  <c i="1" r="AG58"/>
  <c r="AG56"/>
  <c r="BB54"/>
  <c r="AX54"/>
  <c r="AZ56"/>
  <c r="AV56"/>
  <c r="AT56"/>
  <c r="AU56"/>
  <c r="BC54"/>
  <c r="W32"/>
  <c i="7" l="1" r="J39"/>
  <c i="4" r="J41"/>
  <c i="1" r="AN58"/>
  <c r="AN56"/>
  <c r="AU54"/>
  <c r="AW54"/>
  <c r="AK30"/>
  <c r="AZ54"/>
  <c r="W29"/>
  <c i="9" r="J32"/>
  <c i="1" r="AG64"/>
  <c r="AN64"/>
  <c r="AY54"/>
  <c i="10" r="J30"/>
  <c i="1" r="AG65"/>
  <c r="W31"/>
  <c i="10" l="1" r="J39"/>
  <c i="9" r="J41"/>
  <c i="1" r="AN65"/>
  <c r="AV54"/>
  <c r="AK29"/>
  <c r="AG62"/>
  <c r="AG54"/>
  <c r="AK26"/>
  <c l="1" r="AN62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<sst xmlns="http://schemas.openxmlformats.org/spreadsheetml/2006/main">
  <si>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</si>
  <si>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</si>
  <si>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</si>
  <si>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</si>
  <si>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</si>
  <si>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{592fa712-caa3-4dd5-bbf3-8a4939722017}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</si>
  <si>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</si>
  <si>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</si>
  <si>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</si>
  <si>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</si>
  <si>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</si>
  <si>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</si>
  <si>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</si>
  <si>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</si>
  <si>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</si>
  <si>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</si>
  <si>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</si>
  <si>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III- D10 Úprava zdroje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</si>
  <si>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</si>
  <si>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</si>
  <si>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</si>
  <si>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</si>
  <si>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</si>
  <si>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</si>
  <si>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</si>
  <si>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</si>
  <si>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</si>
  <si>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</si>
  <si>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</si>
  <si>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</si>
  <si>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</si>
  <si>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</si>
  <si>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</si>
  <si>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</si>
  <si>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</si>
  <si>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</si>
  <si>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</si>
  <si>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</si>
  <si>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</si>
  <si>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</si>
  <si>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</si>
  <si>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</si>
  <si>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</si>
  <si>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</si>
  <si>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</si>
  <si>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</si>
  <si>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</si>
  <si>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</si>
  <si>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</si>
  <si>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</si>
  <si>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</si>
  <si>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</si>
  <si>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</si>
  <si>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</si>
  <si>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</si>
  <si>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</si>
  <si>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</si>
  <si>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</si>
  <si>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</si>
  <si>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</si>
  <si>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</si>
  <si>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</si>
  <si>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</si>
  <si>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</si>
  <si>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</si>
  <si>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</si>
  <si>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</si>
  <si>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</si>
  <si>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</si>
  <si>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</si>
  <si>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</si>
  <si>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</si>
  <si>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</si>
  <si>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</si>
  <si>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</si>
  <si>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</si>
  <si>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</si>
  <si>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</si>
  <si>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D10.1</t>
  </si>
  <si>
    <t>PS370 - Úprava parních rozvodů</t>
  </si>
  <si>
    <t>PRO</t>
  </si>
  <si>
    <t>1</t>
  </si>
  <si>
    <t>{72da30f5-1e11-44f7-8ae9-84433bcd4a91}</t>
  </si>
  <si>
    <t>2</t>
  </si>
  <si>
    <t>D10.2</t>
  </si>
  <si>
    <t>PS371 - Úprava vnitřní technologie</t>
  </si>
  <si>
    <t>{77bbb142-3e41-4ba9-ade2-10cb3c95351b}</t>
  </si>
  <si>
    <t>D10.2.1</t>
  </si>
  <si>
    <t>PS371 - Úprava vnitřní technologie - Technologie</t>
  </si>
  <si>
    <t>Soupis</t>
  </si>
  <si>
    <t>{06e6760d-d39a-42ff-a8a0-353c4dbb21b6}</t>
  </si>
  <si>
    <t>D10.2.1 - PS371</t>
  </si>
  <si>
    <t>PVS v OKP</t>
  </si>
  <si>
    <t>{48754339-8387-437e-a9c8-fda53a4fa949}</t>
  </si>
  <si>
    <t>D10.2.1 - PS 731</t>
  </si>
  <si>
    <t>PVS v OKP - MaR</t>
  </si>
  <si>
    <t>{dfafe644-9a5c-48c0-8c46-29f6b3617a4e}</t>
  </si>
  <si>
    <t>D10.2.2</t>
  </si>
  <si>
    <t>PS371 - Úprava vnitřní technologie - MaR a elektro</t>
  </si>
  <si>
    <t>{fea543d4-d988-429f-86e6-42c8e6955236}</t>
  </si>
  <si>
    <t>D10.3.</t>
  </si>
  <si>
    <t>SO01 - Stavební úpravy</t>
  </si>
  <si>
    <t>STA</t>
  </si>
  <si>
    <t>{0bbc1b78-d4c0-40de-9c0c-52d0a174d5d7}</t>
  </si>
  <si>
    <t>D10.4</t>
  </si>
  <si>
    <t>SO02 - Potrubní mosty</t>
  </si>
  <si>
    <t>{9692c580-7fd8-42be-b3f8-d271d6f62ddc}</t>
  </si>
  <si>
    <t>D10.4.1</t>
  </si>
  <si>
    <t>SO02 - Potrubní mosty - Základy</t>
  </si>
  <si>
    <t>{973ace84-c4b0-40d8-a715-b0777858aba6}</t>
  </si>
  <si>
    <t>D10.4.2</t>
  </si>
  <si>
    <t>SO02 - Potrubní mosty - Ocelové konstrukce</t>
  </si>
  <si>
    <t>{760f5aee-76a0-4ede-a474-483d5eb3a7a2}</t>
  </si>
  <si>
    <t>VRN</t>
  </si>
  <si>
    <t>Vedlejší rozpočtové náklady</t>
  </si>
  <si>
    <t>VON</t>
  </si>
  <si>
    <t>{600b85e7-398f-4311-be1b-0b435483de7b}</t>
  </si>
  <si>
    <t>KRYCÍ LIST SOUPISU PRACÍ</t>
  </si>
  <si>
    <t>Objekt:</t>
  </si>
  <si>
    <t>D10.1 - PS370 - Úprava parních rozvodů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</si>
  <si>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</si>
  <si>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</si>
  <si>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</si>
  <si>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</si>
  <si>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</si>
  <si>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</si>
  <si>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</si>
  <si>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</si>
  <si>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</si>
  <si>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</si>
  <si>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</si>
  <si>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</si>
  <si>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</si>
  <si>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</si>
  <si>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</si>
  <si>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</si>
  <si>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</si>
  <si>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</si>
  <si>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</si>
  <si>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</si>
  <si>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</si>
  <si>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</si>
  <si>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</si>
  <si>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</si>
  <si>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</si>
  <si>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</si>
  <si>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</si>
  <si>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</si>
  <si>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</si>
  <si>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</si>
  <si>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</si>
  <si>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</si>
  <si>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</si>
  <si>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</si>
  <si>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941321111</t>
  </si>
  <si>
    <t>Lešení řadové modulové těžké pracovní s podlahami s provozním zatížením tř. 4 do 300 kg/m2 šířky tř. SW09 od 0,9 do 1,2 m výšky do 10 m montáž</t>
  </si>
  <si>
    <t>m2</t>
  </si>
  <si>
    <t>CS ÚRS 2024 01</t>
  </si>
  <si>
    <t>-519947125</t>
  </si>
  <si>
    <t>Online PSC</t>
  </si>
  <si>
    <t>https://podminky.urs.cz/item/CS_URS_2024_01/941321111</t>
  </si>
  <si>
    <t>VV</t>
  </si>
  <si>
    <t>50*6,5</t>
  </si>
  <si>
    <t>941321211</t>
  </si>
  <si>
    <t>Lešení řadové modulové těžké pracovní s podlahami s provozním zatížením tř. 4 do 300 kg/m2 šířky tř. SW09 od 0,9 do 1,2 m výšky do 10 m příplatek k ceně za každý den použití</t>
  </si>
  <si>
    <t>-2115002981</t>
  </si>
  <si>
    <t>https://podminky.urs.cz/item/CS_URS_2024_01/941321211</t>
  </si>
  <si>
    <t>325*7 'Přepočtené koeficientem množství</t>
  </si>
  <si>
    <t>3</t>
  </si>
  <si>
    <t>941321811</t>
  </si>
  <si>
    <t>Lešení řadové modulové těžké pracovní s podlahami s provozním zatížením tř. 4 do 300 kg/m2 šířky tř. SW09 od 0,9 do 1,2 m výšky do 10 m demontáž</t>
  </si>
  <si>
    <t>889385258</t>
  </si>
  <si>
    <t>https://podminky.urs.cz/item/CS_URS_2024_01/941321811</t>
  </si>
  <si>
    <t>997</t>
  </si>
  <si>
    <t>Přesun sutě</t>
  </si>
  <si>
    <t>4</t>
  </si>
  <si>
    <t>997013111</t>
  </si>
  <si>
    <t>Vnitrostaveništní doprava suti a vybouraných hmot vodorovně do 50 m s naložením základní pro budovy a haly výšky do 6 m</t>
  </si>
  <si>
    <t>t</t>
  </si>
  <si>
    <t>530278326</t>
  </si>
  <si>
    <t>https://podminky.urs.cz/item/CS_URS_2024_01/997013111</t>
  </si>
  <si>
    <t>5</t>
  </si>
  <si>
    <t>997013501</t>
  </si>
  <si>
    <t>Odvoz suti a vybouraných hmot na skládku nebo meziskládku se složením, na vzdálenost do 1 km</t>
  </si>
  <si>
    <t>-401334947</t>
  </si>
  <si>
    <t>https://podminky.urs.cz/item/CS_URS_2024_01/997013501</t>
  </si>
  <si>
    <t>6</t>
  </si>
  <si>
    <t>997013509</t>
  </si>
  <si>
    <t>Odvoz suti a vybouraných hmot na skládku nebo meziskládku se složením, na vzdálenost Příplatek k ceně za každý další započatý 1 km přes 1 km</t>
  </si>
  <si>
    <t>-558502921</t>
  </si>
  <si>
    <t>https://podminky.urs.cz/item/CS_URS_2024_01/997013509</t>
  </si>
  <si>
    <t>7</t>
  </si>
  <si>
    <t>997013511</t>
  </si>
  <si>
    <t>Odvoz suti a vybouraných hmot z meziskládky na skládku s naložením a se složením, na vzdálenost do 1 km</t>
  </si>
  <si>
    <t>420829838</t>
  </si>
  <si>
    <t>https://podminky.urs.cz/item/CS_URS_2024_01/997013511</t>
  </si>
  <si>
    <t>8</t>
  </si>
  <si>
    <t>997013814</t>
  </si>
  <si>
    <t>Poplatek za uložení stavebního odpadu na skládce (skládkovné) z izolačních materiálů zatříděného do Katalogu odpadů pod kódem 17 06 04</t>
  </si>
  <si>
    <t>-1051804648</t>
  </si>
  <si>
    <t>https://podminky.urs.cz/item/CS_URS_2024_01/997013814</t>
  </si>
  <si>
    <t>PSV</t>
  </si>
  <si>
    <t>Práce a dodávky PSV</t>
  </si>
  <si>
    <t>713</t>
  </si>
  <si>
    <t>Izolace tepelné</t>
  </si>
  <si>
    <t>713420813</t>
  </si>
  <si>
    <t>Odstranění tepelné izolace potrubí, ohybů, armatur a přírub rohožemi v pletivu bez povrchové úpravy spojených ocelovým drátem potrubí, tloušťka izolace přes 50 mm</t>
  </si>
  <si>
    <t>m</t>
  </si>
  <si>
    <t>16</t>
  </si>
  <si>
    <t>-1681061250</t>
  </si>
  <si>
    <t>https://podminky.urs.cz/item/CS_URS_2024_01/713420813</t>
  </si>
  <si>
    <t>8+4+50</t>
  </si>
  <si>
    <t>10</t>
  </si>
  <si>
    <t>713421112</t>
  </si>
  <si>
    <t>Montáž izolace tepelné potrubí, ohybů, armatur a přírub rohožemi v pletivu bez povrchové úpravy (izolační materiál ve specifikaci) v černém šestihranném pletivu spojených ocelovým drátem potrubí dvouvrstvá</t>
  </si>
  <si>
    <t>716188672</t>
  </si>
  <si>
    <t>https://podminky.urs.cz/item/CS_URS_2024_01/713421112</t>
  </si>
  <si>
    <t>11</t>
  </si>
  <si>
    <t>M</t>
  </si>
  <si>
    <t>63142681</t>
  </si>
  <si>
    <t>rohož izolační z minerální vlny prošívaná na pletivu 100kg/m3 tl 80mm</t>
  </si>
  <si>
    <t>32</t>
  </si>
  <si>
    <t>-202416049</t>
  </si>
  <si>
    <t>30*1,15 'Přepočtené koeficientem množství</t>
  </si>
  <si>
    <t>713421116</t>
  </si>
  <si>
    <t>Montáž izolace tepelné potrubí, ohybů, armatur a přírub rohožemi v pletivu bez povrchové úpravy (izolační materiál ve specifikaci) v černém šestihranném pletivu spojených ocelovým drátem ohybů dvouvrstvá</t>
  </si>
  <si>
    <t>-148293629</t>
  </si>
  <si>
    <t>https://podminky.urs.cz/item/CS_URS_2024_01/713421116</t>
  </si>
  <si>
    <t>30*0,15</t>
  </si>
  <si>
    <t>13</t>
  </si>
  <si>
    <t>1456228301</t>
  </si>
  <si>
    <t>4,5*1,15 'Přepočtené koeficientem množství</t>
  </si>
  <si>
    <t>14</t>
  </si>
  <si>
    <t>713490821</t>
  </si>
  <si>
    <t>Odstranění tepelné izolace potrubí a ohybů - doplňky a součásti demontáž oplechování pevného vnějšího obvodu přes 500 mm potrubí</t>
  </si>
  <si>
    <t>40030108</t>
  </si>
  <si>
    <t>https://podminky.urs.cz/item/CS_URS_2024_01/713490821</t>
  </si>
  <si>
    <t>25+11+126</t>
  </si>
  <si>
    <t>15</t>
  </si>
  <si>
    <t>713491211</t>
  </si>
  <si>
    <t>Montáž izolace tepelné potrubí a ohybů - doplňky a konstrukční součástí oplechování pevného vnějšího obvodu přes 500 mm potrubí</t>
  </si>
  <si>
    <t>1129807545</t>
  </si>
  <si>
    <t>https://podminky.urs.cz/item/CS_URS_2024_01/713491211</t>
  </si>
  <si>
    <t>13756520</t>
  </si>
  <si>
    <t>plech ocelový hladký válcovaný za studena tl 0,6mm tabule</t>
  </si>
  <si>
    <t>-993629344</t>
  </si>
  <si>
    <t>P</t>
  </si>
  <si>
    <t>Poznámka k položce:_x000d_
6xtabule 1,25*3m, 18kg</t>
  </si>
  <si>
    <t>18*6*0,001</t>
  </si>
  <si>
    <t>0,108*1,1 'Přepočtené koeficientem množství</t>
  </si>
  <si>
    <t>17</t>
  </si>
  <si>
    <t>998713101</t>
  </si>
  <si>
    <t>Přesun hmot pro izolace tepelné stanovený z hmotnosti přesunovaného materiálu vodorovná dopravní vzdálenost do 50 m s užitím mechanizace v objektech výšky do 6 m</t>
  </si>
  <si>
    <t>-856257905</t>
  </si>
  <si>
    <t>https://podminky.urs.cz/item/CS_URS_2024_01/998713101</t>
  </si>
  <si>
    <t>733</t>
  </si>
  <si>
    <t>Ústřední vytápění - rozvodné potrubí</t>
  </si>
  <si>
    <t>18</t>
  </si>
  <si>
    <t>7331208R</t>
  </si>
  <si>
    <t>Demontáž potrubí z trubek ocelových hladkých přes Ø 377</t>
  </si>
  <si>
    <t>1462633879</t>
  </si>
  <si>
    <t>Poznámka k položce:_x000d_
DN 600 - 8 m_x000d_
DN 500 - 4 m_x000d_
DN 350 - 50 m</t>
  </si>
  <si>
    <t>19</t>
  </si>
  <si>
    <t>733191844</t>
  </si>
  <si>
    <t>Demontáž příslušenství potrubí odřezání třmenových držáků bez demontáže podpěr, konzol nebo výložníků Ø přes 159 do 377</t>
  </si>
  <si>
    <t>kus</t>
  </si>
  <si>
    <t>223175844</t>
  </si>
  <si>
    <t>https://podminky.urs.cz/item/CS_URS_2024_01/733191844</t>
  </si>
  <si>
    <t>734</t>
  </si>
  <si>
    <t>Ústřední vytápění - armatury</t>
  </si>
  <si>
    <t>20</t>
  </si>
  <si>
    <t>734100814</t>
  </si>
  <si>
    <t>Demontáž armatur přírubových se dvěma přírubami přes 150 do DN 200</t>
  </si>
  <si>
    <t>-1342847782</t>
  </si>
  <si>
    <t>https://podminky.urs.cz/item/CS_URS_2024_01/734100814</t>
  </si>
  <si>
    <t>73410081R</t>
  </si>
  <si>
    <t>Demontáž armatur přírubových se dvěma přírubami přes DN 300</t>
  </si>
  <si>
    <t>-170729072</t>
  </si>
  <si>
    <t>22</t>
  </si>
  <si>
    <t>734109320</t>
  </si>
  <si>
    <t>Montáž armatur přírubových se dvěma přírubami PN 25, 40 DN 200</t>
  </si>
  <si>
    <t>soubor</t>
  </si>
  <si>
    <t>794324177</t>
  </si>
  <si>
    <t>https://podminky.urs.cz/item/CS_URS_2024_01/734109320</t>
  </si>
  <si>
    <t xml:space="preserve">Poznámka k položce:_x000d_
Přesun potrubí DN200 a DN150 do nové pozice včetně uzavírací armatury a pojistného ventilu_x000d_
</t>
  </si>
  <si>
    <t>23</t>
  </si>
  <si>
    <t>73410932R</t>
  </si>
  <si>
    <t>Montáž armatur přírubových se dvěma přírubami PN 25, 40 DN 300</t>
  </si>
  <si>
    <t>1509682047</t>
  </si>
  <si>
    <t xml:space="preserve">Poznámka k položce:_x000d_
Přesun měřící clony DN350 do nové pozice včetně příslušenství_x000d_
</t>
  </si>
  <si>
    <t>24</t>
  </si>
  <si>
    <t>734109312</t>
  </si>
  <si>
    <t>Montáž armatur přírubových se dvěma přírubami PN 25, 40 DN 25</t>
  </si>
  <si>
    <t>-812869003</t>
  </si>
  <si>
    <t>https://podminky.urs.cz/item/CS_URS_2024_01/734109312</t>
  </si>
  <si>
    <t>25</t>
  </si>
  <si>
    <t>42211316</t>
  </si>
  <si>
    <t>ventil uzavírací přímý z ocelolitiny V30 111 540.53 DN 25x160mm</t>
  </si>
  <si>
    <t>-1737772046</t>
  </si>
  <si>
    <t>26</t>
  </si>
  <si>
    <t>73412161R</t>
  </si>
  <si>
    <t>Ventily zpětné přírubové samočinné přímé do svislého potrubí PN 40 do 400°C (Z 15 117 540) DN 25</t>
  </si>
  <si>
    <t>1411935876</t>
  </si>
  <si>
    <t>27</t>
  </si>
  <si>
    <t>734169412</t>
  </si>
  <si>
    <t>Filtry montáž odvaděčů kondenzátu přírubových DN 25</t>
  </si>
  <si>
    <t>2041189736</t>
  </si>
  <si>
    <t>https://podminky.urs.cz/item/CS_URS_2024_01/734169412</t>
  </si>
  <si>
    <t>28</t>
  </si>
  <si>
    <t>RMAT0007</t>
  </si>
  <si>
    <t xml:space="preserve">odvaděč kondenzátu, Plovákový,  PN40,DN25</t>
  </si>
  <si>
    <t>-267906386</t>
  </si>
  <si>
    <t>29</t>
  </si>
  <si>
    <t>734173612</t>
  </si>
  <si>
    <t>Mezikusy, přírubové spoje přírubové spoje PN 40/I, 200°C DN 25</t>
  </si>
  <si>
    <t>-1898237659</t>
  </si>
  <si>
    <t>https://podminky.urs.cz/item/CS_URS_2024_01/734173612</t>
  </si>
  <si>
    <t>30</t>
  </si>
  <si>
    <t>7341736R</t>
  </si>
  <si>
    <t>Spoj přírubový PN 40/I do 200°C DN 500</t>
  </si>
  <si>
    <t>-156844298</t>
  </si>
  <si>
    <t>31</t>
  </si>
  <si>
    <t>7341R</t>
  </si>
  <si>
    <t>-1728851521</t>
  </si>
  <si>
    <t>998734101</t>
  </si>
  <si>
    <t>Přesun hmot pro armatury stanovený z hmotnosti přesunovaného materiálu vodorovná dopravní vzdálenost do 50 m základní v objektech výšky do 6 m</t>
  </si>
  <si>
    <t>-1136121713</t>
  </si>
  <si>
    <t>https://podminky.urs.cz/item/CS_URS_2024_01/998734101</t>
  </si>
  <si>
    <t>767</t>
  </si>
  <si>
    <t>Konstrukce zámečnické</t>
  </si>
  <si>
    <t>33</t>
  </si>
  <si>
    <t>767996701</t>
  </si>
  <si>
    <t>Demontáž ostatních zámečnických konstrukcí řezáním o hmotnosti jednotlivých dílů do 50 kg</t>
  </si>
  <si>
    <t>kg</t>
  </si>
  <si>
    <t>-401436875</t>
  </si>
  <si>
    <t>https://podminky.urs.cz/item/CS_URS_2024_01/767996701</t>
  </si>
  <si>
    <t>783</t>
  </si>
  <si>
    <t>Dokončovací práce - nátěry</t>
  </si>
  <si>
    <t>34</t>
  </si>
  <si>
    <t>783604590</t>
  </si>
  <si>
    <t>Provedení nátěru armatur a kovových potrubí základního nebo základního antikorozního jednonásobného potrubí přes DN 200 mm</t>
  </si>
  <si>
    <t>501375291</t>
  </si>
  <si>
    <t>https://podminky.urs.cz/item/CS_URS_2024_01/783604590</t>
  </si>
  <si>
    <t>35</t>
  </si>
  <si>
    <t>24621610</t>
  </si>
  <si>
    <t>hmota nátěrová silikonová základní na tepelně namáhané kovy</t>
  </si>
  <si>
    <t>921584816</t>
  </si>
  <si>
    <t>13*0,1 'Přepočtené koeficientem množství</t>
  </si>
  <si>
    <t>Práce a dodávky M</t>
  </si>
  <si>
    <t>23-M</t>
  </si>
  <si>
    <t>Montáže potrubí</t>
  </si>
  <si>
    <t>36</t>
  </si>
  <si>
    <t>230011024</t>
  </si>
  <si>
    <t>Montáž potrubí z trub ocelových hladkých tř. 11 až 13 Ø 31,8 mm, tl. 5,0 mm</t>
  </si>
  <si>
    <t>64</t>
  </si>
  <si>
    <t>-437188696</t>
  </si>
  <si>
    <t>https://podminky.urs.cz/item/CS_URS_2024_01/230011024</t>
  </si>
  <si>
    <t>37</t>
  </si>
  <si>
    <t>140110R</t>
  </si>
  <si>
    <t>trubka ocelová bezešvá hladká jakost EN 10216-2, mat. P235GH 33,7x4mm</t>
  </si>
  <si>
    <t>128</t>
  </si>
  <si>
    <t>-192544927</t>
  </si>
  <si>
    <t>38</t>
  </si>
  <si>
    <t>230011091</t>
  </si>
  <si>
    <t>Montáž potrubí z trub ocelových hladkých tř. 11 až 13 Ø 159 mm, tl. 8,0 mm</t>
  </si>
  <si>
    <t>670353166</t>
  </si>
  <si>
    <t>https://podminky.urs.cz/item/CS_URS_2024_01/230011091</t>
  </si>
  <si>
    <t>39</t>
  </si>
  <si>
    <t>552839R</t>
  </si>
  <si>
    <t>trubka ocelová bezešvá hladká jakost EN 10216-2, mat. P265GH 168x8mm</t>
  </si>
  <si>
    <t>-913450295</t>
  </si>
  <si>
    <t>40</t>
  </si>
  <si>
    <t>230011135</t>
  </si>
  <si>
    <t>Montáž potrubí z trub ocelových hladkých tř. 11 až 13 Ø 377 mm, tl. 9,0 mm</t>
  </si>
  <si>
    <t>1818056815</t>
  </si>
  <si>
    <t>https://podminky.urs.cz/item/CS_URS_2024_01/230011135</t>
  </si>
  <si>
    <t>41</t>
  </si>
  <si>
    <t>140332R</t>
  </si>
  <si>
    <t>trubka ocelová bezešvá hladká tl 9mm EN 10216-2, mat. P265GH Ø355,6x9</t>
  </si>
  <si>
    <t>1944954961</t>
  </si>
  <si>
    <t>8*1,1 'Přepočtené koeficientem množství</t>
  </si>
  <si>
    <t>42</t>
  </si>
  <si>
    <t>230021024</t>
  </si>
  <si>
    <t>Montáž trubních dílů přivařovacích hmotnosti do 1 kg tř. 11 až 13 Ø 31,8 mm, tl. 5,0 mm</t>
  </si>
  <si>
    <t>628013584</t>
  </si>
  <si>
    <t>https://podminky.urs.cz/item/CS_URS_2024_01/230021024</t>
  </si>
  <si>
    <t>43</t>
  </si>
  <si>
    <t>RMAT0002</t>
  </si>
  <si>
    <t>trubní díl přivařovací-Oblouk 3D, zesílený,EN 10216-2, mat. P235GH,	Ø33,7x4,0</t>
  </si>
  <si>
    <t>-1617558837</t>
  </si>
  <si>
    <t>44</t>
  </si>
  <si>
    <t>RMAT0003</t>
  </si>
  <si>
    <t>1385046423</t>
  </si>
  <si>
    <t>45</t>
  </si>
  <si>
    <t>230022020</t>
  </si>
  <si>
    <t>Montáž trubních dílů přivařovacích hmotnosti přes 1 do 3 kg tř. 11 až 13 Ø 31,8 mm, tl. 2,6 mm</t>
  </si>
  <si>
    <t>1909057900</t>
  </si>
  <si>
    <t>https://podminky.urs.cz/item/CS_URS_2024_01/230022020</t>
  </si>
  <si>
    <t>46</t>
  </si>
  <si>
    <t>RMAT0005</t>
  </si>
  <si>
    <t>trubní díl přivařovací-Příruba přivařovací s krkem	EN 1092-1, mat. P245GH, vč. těsnění a spojovacího materiálu,PN40</t>
  </si>
  <si>
    <t>1533436556</t>
  </si>
  <si>
    <t>47</t>
  </si>
  <si>
    <t>230024167</t>
  </si>
  <si>
    <t>Montáž trubních dílů přivařovacích hmotnosti přes 10 do 50 kg tř. 11 až 13 Ø 530 mm, tl. 10,0 mm</t>
  </si>
  <si>
    <t>-1955751478</t>
  </si>
  <si>
    <t>https://podminky.urs.cz/item/CS_URS_2024_01/230024167</t>
  </si>
  <si>
    <t>48</t>
  </si>
  <si>
    <t>RMAT0006</t>
  </si>
  <si>
    <t>trubní díl přivařovací Příruba zaslepovací,EN 1092-1, mat. P245GH, vč. těsnění a spojovacího materiálu, DN500, PN40</t>
  </si>
  <si>
    <t>-1580302209</t>
  </si>
  <si>
    <t>49</t>
  </si>
  <si>
    <t>230025167</t>
  </si>
  <si>
    <t>Montáž trubních dílů přivařovacích hmotnosti přes 50 do 250 kg tř. 11 až 13 Ø 530 mm, tl. 10,0 mm</t>
  </si>
  <si>
    <t>1987538736</t>
  </si>
  <si>
    <t>https://podminky.urs.cz/item/CS_URS_2024_01/230025167</t>
  </si>
  <si>
    <t>50</t>
  </si>
  <si>
    <t>RMAT0004</t>
  </si>
  <si>
    <t>trubní díl přivařovací-Redukce	EN 10253-2, mat. P265GH,"∅355.6x9/
∅530x10"</t>
  </si>
  <si>
    <t>1531621660</t>
  </si>
  <si>
    <t>51</t>
  </si>
  <si>
    <t>230025135</t>
  </si>
  <si>
    <t>Montáž trubních dílů přivařovacích hmotnosti přes 50 do 250 kg tř. 11 až 13 Ø 377 mm, tl. 9 mm</t>
  </si>
  <si>
    <t>-358774291</t>
  </si>
  <si>
    <t>https://podminky.urs.cz/item/CS_URS_2024_01/230025135</t>
  </si>
  <si>
    <t>52</t>
  </si>
  <si>
    <t>RMAT0001</t>
  </si>
  <si>
    <t>Oblouk 3D,EN 10253-2, mat. P265GH,Ø355,6x9</t>
  </si>
  <si>
    <t>-2029114427</t>
  </si>
  <si>
    <t>53</t>
  </si>
  <si>
    <t>230024135</t>
  </si>
  <si>
    <t>Montáž trubních dílů přivařovacích hmotnosti přes 10 do 50 kg tř. 11 až 13 Ø 377 mm, tl. 9 mm</t>
  </si>
  <si>
    <t>-1090476111</t>
  </si>
  <si>
    <t>https://podminky.urs.cz/item/CS_URS_2024_01/230024135</t>
  </si>
  <si>
    <t>54</t>
  </si>
  <si>
    <t>552838R</t>
  </si>
  <si>
    <t>dno klenuté S235JR PN16 324x7mm DN 300</t>
  </si>
  <si>
    <t>903997029</t>
  </si>
  <si>
    <t>55</t>
  </si>
  <si>
    <t>552838R1</t>
  </si>
  <si>
    <t>584320834</t>
  </si>
  <si>
    <t>D10.2 - PS371 - Úprava vnitřní technologie</t>
  </si>
  <si>
    <t>Soupis:</t>
  </si>
  <si>
    <t>D10.2.1 - PS371 - Úprava vnitřní technologie - Technologie</t>
  </si>
  <si>
    <t xml:space="preserve">    732 - Ústřední vytápění - strojovny</t>
  </si>
  <si>
    <t xml:space="preserve">    734 - Ústřední vytápění - armatury-DPS01.02</t>
  </si>
  <si>
    <t xml:space="preserve">    23-M - Montáže potrubí-DPS01.02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</si>
  <si>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</si>
  <si>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</si>
  <si>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</si>
  <si>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VRN4 - Inženýrská činnost</t>
  </si>
  <si>
    <t>945412112</t>
  </si>
  <si>
    <t>Teleskopická hydraulická montážní plošina na samohybném podvozku, s otočným košem výšky zdvihu do 21 m</t>
  </si>
  <si>
    <t>den</t>
  </si>
  <si>
    <t>-175188361</t>
  </si>
  <si>
    <t>https://podminky.urs.cz/item/CS_URS_2024_01/945412112</t>
  </si>
  <si>
    <t>1389954121</t>
  </si>
  <si>
    <t>713351312</t>
  </si>
  <si>
    <t>Montáž izolace tepelné těles izolací do konstrukce z lišt z pozinkovaného plechu (bez přivaření konstrukce) izolacemi v pletivu z desek z vláknitých materiálů bez povrchové úpravy (izolační materiál ve specifikaci) v černém šestihranném pletivu ploch rovných dvouvrstvá</t>
  </si>
  <si>
    <t>1726297705</t>
  </si>
  <si>
    <t>https://podminky.urs.cz/item/CS_URS_2024_01/713351312</t>
  </si>
  <si>
    <t>63142674</t>
  </si>
  <si>
    <t>rohož izolační z minerální vlny prošívaná na pletivu 80kg/m3 tl 80mm</t>
  </si>
  <si>
    <t>-337270735</t>
  </si>
  <si>
    <t>Poznámka k položce:_x000d_
Plocha izolace pro 1 nádrž:_x000d_
2x80mm - celková plocha 2 vrstvé izolace cca 687 m2_x000d_
Oplechování ca 316 m2</t>
  </si>
  <si>
    <t>2060*1,15 'Přepočtené koeficientem množství</t>
  </si>
  <si>
    <t>713391112</t>
  </si>
  <si>
    <t>Montáž izolace tepelné těles - doplňky a konstrukční součásti oplechování pevného ploch tvarových</t>
  </si>
  <si>
    <t>-1166196520</t>
  </si>
  <si>
    <t>https://podminky.urs.cz/item/CS_URS_2024_01/713391112</t>
  </si>
  <si>
    <t>19420822R</t>
  </si>
  <si>
    <t>plech Al lakovaný tl 1,5mm</t>
  </si>
  <si>
    <t>-1598878089</t>
  </si>
  <si>
    <t>Poznámka k položce:_x000d_
Oplechování AN - Barva RAL plechu po dohodě se stavebníkem</t>
  </si>
  <si>
    <t>713491111</t>
  </si>
  <si>
    <t>Montáž izolace tepelné potrubí a ohybů - doplňky a konstrukční součástí oplechování pevného vnějšího obvodu do 500 mm potrubí</t>
  </si>
  <si>
    <t>587465847</t>
  </si>
  <si>
    <t>https://podminky.urs.cz/item/CS_URS_2024_01/713491111</t>
  </si>
  <si>
    <t>Poznámka k položce:_x000d_
Izolace AN</t>
  </si>
  <si>
    <t>420*3</t>
  </si>
  <si>
    <t>13814185</t>
  </si>
  <si>
    <t>plech hladký Pz jakost EN 10143 tl 0,6mm tabule</t>
  </si>
  <si>
    <t>-631508273</t>
  </si>
  <si>
    <t>713411112</t>
  </si>
  <si>
    <t>Montáž izolace tepelné potrubí a ohybů pásy nebo rohožemi bez povrchové úpravy (izolační materiál ve specifikaci) ovinutými kolem potrubí a staženými ocelovým drátem potrubí dvouvrstvá</t>
  </si>
  <si>
    <t>-2073648079</t>
  </si>
  <si>
    <t>https://podminky.urs.cz/item/CS_URS_2024_01/713411112</t>
  </si>
  <si>
    <t>ISV.8592248041546</t>
  </si>
  <si>
    <t>TECH Wired Mat MT 4.1 - Orstech DP 80 - 70mm, MST: 640°C, 2x500x3000x70mm, rohož na pletivu Orstech DP 80 je vhodná jako tepelná a/nebo akustická izolace potrubí, technologických zařízení, kotlů, pecí a kouřovodů s vysokým teplotním zatížením.</t>
  </si>
  <si>
    <t>-1399219084</t>
  </si>
  <si>
    <t>100+165+32+109+99</t>
  </si>
  <si>
    <t>505*1,1 'Přepočtené koeficientem množství</t>
  </si>
  <si>
    <t>ISV.8592248032063</t>
  </si>
  <si>
    <t>TECH Wired Mat MT 4.1 - Orstech DP 80 - 90mm, MST: 640°C, 2x500x2000x90mm, rohož na pletivu Orstech DP 80 je vhodná jako tepelná a/nebo akustická izolace potrubí, technologických zařízení, kotlů, pecí a kouřovodů s vysokým teplotním zatížením.</t>
  </si>
  <si>
    <t>1636499261</t>
  </si>
  <si>
    <t>51,946*1,1 'Přepočtené koeficientem množství</t>
  </si>
  <si>
    <t>ISV.8592248034647</t>
  </si>
  <si>
    <t>TECH Wired Mat MT 4.1 - Orstech DP 80 - 80mm, MST: 640°C, 2x500x2500x80mm, rohož na pletivu Orstech DP 80 je vhodná jako tepelná a/nebo akustická izolace potrubí, technologických zařízení, kotlů, pecí a kouřovodů s vysokým teplotním zatížením.</t>
  </si>
  <si>
    <t>-11242502</t>
  </si>
  <si>
    <t>15+10</t>
  </si>
  <si>
    <t>25*1,1 'Přepočtené koeficientem množství</t>
  </si>
  <si>
    <t>ISV.8592248032087</t>
  </si>
  <si>
    <t>TECH Wired Mat MT 4.1 - Orstech DP 80 - 60mm, MST: 640°C, 2x500x3000x60mm, rohož na pletivu Orstech DP 80 je vhodná jako tepelná a/nebo akustická izolace potrubí, technologických zařízení, kotlů, pecí a kouřovodů s vysokým teplotním zatížením.</t>
  </si>
  <si>
    <t>697045348</t>
  </si>
  <si>
    <t>181+63+13</t>
  </si>
  <si>
    <t>257*1,1 'Přepočtené koeficientem množství</t>
  </si>
  <si>
    <t>ISV.8592248032872</t>
  </si>
  <si>
    <t>TECH Wired Mat MT 4.1 - Orstech DP 80 - 120mm, MST: 640°C, 2x500x2000x120mm, rohož na pletivu Orstech DP 80 je vhodná jako tepelná a/nebo akustická izolace potrubí, technologických zařízení, otlů, pecí a kouřovodů s vysokým teplotním zatížením.</t>
  </si>
  <si>
    <t>168692042</t>
  </si>
  <si>
    <t>ISV.8592248034326</t>
  </si>
  <si>
    <t>TECH Wired Mat MT 4.1 - Orstech DP 80 - 100mm, MST: 640°C, 2x500x2000 x100mm, rohož na pletivu Orstech DP 80 je vhodná jako tepelná a/nebo akustická izolace potrubí, technologických zařízení, otlů, pecí a kouřovodů s vysokým teplotním zatížením.</t>
  </si>
  <si>
    <t>1525696423</t>
  </si>
  <si>
    <t>171+100+98+127</t>
  </si>
  <si>
    <t>496*1,1 'Přepočtené koeficientem množství</t>
  </si>
  <si>
    <t>ISV.85922480328R</t>
  </si>
  <si>
    <t>TECH Wired Mat MT 4.1 - Orstech DP 80 - 110mm, MST: 640°C, 2x500x2000x120mm, rohož na pletivu Orstech DP 80 je vhodná jako tepelná a/nebo akustická izolace potrubí, technologických zařízení, otlů, pecí a kouřovodů s vysokým teplotním zatížením.</t>
  </si>
  <si>
    <t>-1300088451</t>
  </si>
  <si>
    <t>82+12</t>
  </si>
  <si>
    <t>94*1,1 'Přepočtené koeficientem množství</t>
  </si>
  <si>
    <t>556215329</t>
  </si>
  <si>
    <t>713460813</t>
  </si>
  <si>
    <t>Odstranění tepelné izolace potrubí, ohybů a armatur tvarovkami nebo deskami skružemi z lehčených hmot připevněnými na tmel potrubí a ohybů, tloušťka izolace přes 50 mm</t>
  </si>
  <si>
    <t>200353367</t>
  </si>
  <si>
    <t>https://podminky.urs.cz/item/CS_URS_2024_01/713460813</t>
  </si>
  <si>
    <t>713463111</t>
  </si>
  <si>
    <t>Montáž izolace tepelné potrubí a ohybů tvarovkami nebo deskami potrubními pouzdry bez povrchové úpravy (izolační materiál ve specifikaci) staženými pozinkovaným drátem potrubí jednovrstvá D do 100 mm</t>
  </si>
  <si>
    <t>-397828571</t>
  </si>
  <si>
    <t>https://podminky.urs.cz/item/CS_URS_2024_01/713463111</t>
  </si>
  <si>
    <t>63154468</t>
  </si>
  <si>
    <t>pouzdro izolační potrubní z minerální vlny max. 400°C 89/50mm</t>
  </si>
  <si>
    <t>272704413</t>
  </si>
  <si>
    <t>4*1,02 'Přepočtené koeficientem množství</t>
  </si>
  <si>
    <t>63154445</t>
  </si>
  <si>
    <t>pouzdro izolační potrubní z minerální vlny max. 400°C 60/40mm</t>
  </si>
  <si>
    <t>-1352064354</t>
  </si>
  <si>
    <t>49*1,02 'Přepočtené koeficientem množství</t>
  </si>
  <si>
    <t>713490811</t>
  </si>
  <si>
    <t>Odstranění tepelné izolace potrubí a ohybů - doplňky a součásti demontáž oplechování pevného vnějšího obvodu do 500 mm potrubí</t>
  </si>
  <si>
    <t>105513163</t>
  </si>
  <si>
    <t>https://podminky.urs.cz/item/CS_URS_2024_01/713490811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</si>
  <si>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</si>
  <si>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</si>
  <si>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-260423167</t>
  </si>
  <si>
    <t>https://podminky.urs.cz/item/CS_URS_2024_01/713471212</t>
  </si>
  <si>
    <t>TEM.AUV40</t>
  </si>
  <si>
    <t>Snímatelné izolační pouzdro na armaturu - uzavírací ventil, DN40, do 150 stupňů</t>
  </si>
  <si>
    <t>-571035628</t>
  </si>
  <si>
    <t>TEM.AUK250</t>
  </si>
  <si>
    <t>Snímatelné izolační pouzdro na armaturu - Uzavírací klapka, DN250, do 150 stupňů</t>
  </si>
  <si>
    <t>1108552308</t>
  </si>
  <si>
    <t>TEM.AUK300</t>
  </si>
  <si>
    <t>Snímatelné izolační pouzdro na armaturu - Uzavírací klapka, DN300, do 150 stupňů</t>
  </si>
  <si>
    <t>-194425748</t>
  </si>
  <si>
    <t>TEM.AUK400</t>
  </si>
  <si>
    <t>Snímatelné izolační pouzdro na armaturu - Uzavírací klapka, DN400, do 150 stupňů</t>
  </si>
  <si>
    <t>-1072720259</t>
  </si>
  <si>
    <t>TEM.AUK200</t>
  </si>
  <si>
    <t>Snímatelné izolační pouzdro na armaturu - Uzavírací klapka, DN200, do 150 stupňů</t>
  </si>
  <si>
    <t>-713742272</t>
  </si>
  <si>
    <t>TEM.AUK150</t>
  </si>
  <si>
    <t>Snímatelné izolační pouzdro na armaturu - Uzavírací klapka, DN150, do 150 stupňů</t>
  </si>
  <si>
    <t>-851313351</t>
  </si>
  <si>
    <t>TEM.AUK100</t>
  </si>
  <si>
    <t>Snímatelné izolační pouzdro na armaturu - Uzavírací klapka, DN100, do 150 stupňů</t>
  </si>
  <si>
    <t>1319171996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</si>
  <si>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</si>
  <si>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</si>
  <si>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2036461804</t>
  </si>
  <si>
    <t>https://podminky.urs.cz/item/CS_URS_2024_01/998713123</t>
  </si>
  <si>
    <t>732</t>
  </si>
  <si>
    <t>Ústřední vytápění - strojovny</t>
  </si>
  <si>
    <t>7321108R</t>
  </si>
  <si>
    <t>Demontáž rozdělovače nebo sběrače DN nad 400 do 500</t>
  </si>
  <si>
    <t>241646317</t>
  </si>
  <si>
    <t>732420816</t>
  </si>
  <si>
    <t>Demontáž čerpadel oběhových spirálních (do potrubí) DN 100</t>
  </si>
  <si>
    <t>-453508234</t>
  </si>
  <si>
    <t>https://podminky.urs.cz/item/CS_URS_2024_01/732420816</t>
  </si>
  <si>
    <t>7322291R</t>
  </si>
  <si>
    <t>Montáž výměníku tepla stojatého DN 250</t>
  </si>
  <si>
    <t>796871436</t>
  </si>
  <si>
    <t>7322291R1</t>
  </si>
  <si>
    <t>Výměník tepla stojatý pára-horká voda DN 250</t>
  </si>
  <si>
    <t>556836120</t>
  </si>
  <si>
    <t>Poznámka k položce:_x000d_
Pára/voda, 10MW, včetně izolace, pozice 2.4 ÷ 2.6_x000d_
Parametry páry:		_x000d_
Teplota TS	°C	250_x000d_
Přetlak PS	MPa	1,15_x000d_
Tlaková úroveň	PN	PN25_x000d_
Provozní parametry zima:		_x000d_
Maximální příkon	kW	3x10MW_x000d_
	Suchost	%	100_x000d_
	Entalpie	kJ/kg	2 878_x000d_
	Teplota kondenzátu	°C	65_x000d_
			_x000d_
Parametry HV:		_x000d_
	Teplota TS	°C	130_x000d_
	Přetlak PS	MPa	1,30_x000d_
	Tlaková úroveň	PN	PN25_x000d_
Provozní parametry zima:		_x000d_
	Maximální teplota výstup	°C	125_x000d_
	Maximální teplota vstup	°C	70_x000d_
Doplnění stávajících výměníků ve zdroji - stávající výměníky (JAD 26.480)</t>
  </si>
  <si>
    <t>7324292R</t>
  </si>
  <si>
    <t>Montáž čerpadla oběhového mokroběžného přírubového DN 125 jednodílné</t>
  </si>
  <si>
    <t>1056305033</t>
  </si>
  <si>
    <t>7324225R</t>
  </si>
  <si>
    <t>Čerpadlo teplovodní mokroběžné přírubové DN 125, 140m3/hod, 60kPa, PN16</t>
  </si>
  <si>
    <t>-287103762</t>
  </si>
  <si>
    <t xml:space="preserve">Poznámka k položce:_x000d_
Zkratové čerpadlo_x000d_
</t>
  </si>
  <si>
    <t>7324225R1</t>
  </si>
  <si>
    <t>Čerpadlo teplovodní mokroběžné přírubové DN 125, 350m3/hod, 290kPa, PN16</t>
  </si>
  <si>
    <t>-156187547</t>
  </si>
  <si>
    <t xml:space="preserve">Poznámka k položce:_x000d_
Hlavní oběhové čerpadlo letní _x000d_
1x provoz_x000d_
1x záloha_x000d_
</t>
  </si>
  <si>
    <t>732429229</t>
  </si>
  <si>
    <t>Čerpadla teplovodní mokroběžná přírubová montáž čerpadel (do potrubí) ostatních typů jednodílných DN 100</t>
  </si>
  <si>
    <t>137133195</t>
  </si>
  <si>
    <t>https://podminky.urs.cz/item/CS_URS_2024_01/732429229</t>
  </si>
  <si>
    <t>7324225R2</t>
  </si>
  <si>
    <t>Čerpadlo teplovodní mokroběžné přírubové DN 100, cca 350 m3/hod, 670kPa, PN16</t>
  </si>
  <si>
    <t>-1377321616</t>
  </si>
  <si>
    <t xml:space="preserve">Poznámka k položce:_x000d_
Hlavní oběhové čerpadlo zimní _x000d_
Chod 3 čerpadla v chodu - celkový společný průtok 1040 m3/hod_x000d_
1 čerpadlo  - záloha (cca 350 m3/hod) </t>
  </si>
  <si>
    <t>7324292R1</t>
  </si>
  <si>
    <t>Montáž čerpadla oběhového mokroběžného přírubového DN 200 jednodílné</t>
  </si>
  <si>
    <t>1351487101</t>
  </si>
  <si>
    <t>7324225R3</t>
  </si>
  <si>
    <t>Čerpadlo teplovodní mokroběžné přírubové DN 200, cca 400m3/hod, 60kPa, PN16</t>
  </si>
  <si>
    <t>-1877055450</t>
  </si>
  <si>
    <t xml:space="preserve">Poznámka k položce:_x000d_
Čerpadlo CVS_x000d_
Chod 2  čerpadel cca 400m3/hod - společně 800m3/hod, H=60kPa_x000d_
        +1 čerpadlo záloha</t>
  </si>
  <si>
    <t>7323325R</t>
  </si>
  <si>
    <t>Hydraulický modul a řídící modul PN16, napětí 400V se dvěma čerpadly, DN80</t>
  </si>
  <si>
    <t>-1270650436</t>
  </si>
  <si>
    <t>Poznámka k položce:_x000d_
Sdroj - 90MW, 125/60°C, objem soustavy 1800m3, P0=6,7bar, Psv=13bar_x000d_
nutná kopatibilta se stávajícím řídícím systémem (REFLEX)</t>
  </si>
  <si>
    <t>7323324R</t>
  </si>
  <si>
    <t>Základní nádoba PN6 o obj 10 000 l pro čerpadlové automaty</t>
  </si>
  <si>
    <t>-493988407</t>
  </si>
  <si>
    <t>7323324R1</t>
  </si>
  <si>
    <t>Přídavná nádoba PN6 o obj 10 000 l pro čerpadlové automaty</t>
  </si>
  <si>
    <t>660913510</t>
  </si>
  <si>
    <t>7323321R</t>
  </si>
  <si>
    <t xml:space="preserve">Tlaková expanzní nádoba PN 16 o obj 1500 l </t>
  </si>
  <si>
    <t>675874231</t>
  </si>
  <si>
    <t>7323443R</t>
  </si>
  <si>
    <t>Nádoba tlaková akumulační PN16, 250m3, prům.4000mm</t>
  </si>
  <si>
    <t>-774794078</t>
  </si>
  <si>
    <t>Poznámka k položce:_x000d_
-Teplota TS	°C	130_x000d_
-Přetlak PS	MPa	1,30_x000d_
-Tlaková úroveň	PN	PN16_x000d_
- materiál - ocel_x000d_
- počet a dimenze hrdel 2xDN150, PN25, 1xDN600 kontrolní otvor_x000d_
- 6x návarek pro čidlo teploty_x000d_
- požadovaná povrchová úprava vnější - základní nátěr 40ym, nohy bez izolace 80ym / vnitřní - bez nátěru_x000d_
- tepelné izolace - viz. pol. 3,4,5,6_x000d_
- max. průměr 4000 mm</t>
  </si>
  <si>
    <t>998732101</t>
  </si>
  <si>
    <t>Přesun hmot pro strojovny stanovený z hmotnosti přesunovaného materiálu vodorovná dopravní vzdálenost do 50 m základní v objektech výšky do 6 m</t>
  </si>
  <si>
    <t>-1589195167</t>
  </si>
  <si>
    <t>https://podminky.urs.cz/item/CS_URS_2024_01/998732101</t>
  </si>
  <si>
    <t>733120832</t>
  </si>
  <si>
    <t>Demontáž potrubí z trubek ocelových hladkých Ø přes 89 do 133</t>
  </si>
  <si>
    <t>-663787406</t>
  </si>
  <si>
    <t>https://podminky.urs.cz/item/CS_URS_2024_01/733120832</t>
  </si>
  <si>
    <t>3+18</t>
  </si>
  <si>
    <t>733120839</t>
  </si>
  <si>
    <t>Demontáž potrubí z trubek ocelových hladkých Ø 219</t>
  </si>
  <si>
    <t>261529069</t>
  </si>
  <si>
    <t>https://podminky.urs.cz/item/CS_URS_2024_01/733120839</t>
  </si>
  <si>
    <t>733120842</t>
  </si>
  <si>
    <t>Demontáž potrubí z trubek ocelových hladkých Ø 273</t>
  </si>
  <si>
    <t>-141653474</t>
  </si>
  <si>
    <t>https://podminky.urs.cz/item/CS_URS_2024_01/733120842</t>
  </si>
  <si>
    <t>733120843</t>
  </si>
  <si>
    <t>Demontáž potrubí z trubek ocelových hladkých Ø 324</t>
  </si>
  <si>
    <t>-1998802671</t>
  </si>
  <si>
    <t>https://podminky.urs.cz/item/CS_URS_2024_01/733120843</t>
  </si>
  <si>
    <t>Poznámka k položce:_x000d_
Z toho demotnáž 126m předizolovaného potrubí_x000d_
Předizolované potrubí DN300, včetně spojek a uložení, délka trasy 63m, výška trasy 7,5 a 9,2m</t>
  </si>
  <si>
    <t>6+126</t>
  </si>
  <si>
    <t>Demontáž potrubí ocelového hladkého D 406,4</t>
  </si>
  <si>
    <t>2022323488</t>
  </si>
  <si>
    <t>73312121R</t>
  </si>
  <si>
    <t>Potrubí ocelové hladké bezešvé v kotelnách nebo strojovnách spojované svařováním D 33,7x2,6 mm, EN 10216-2, mat. P235GH</t>
  </si>
  <si>
    <t>1072488145</t>
  </si>
  <si>
    <t>73312121R1</t>
  </si>
  <si>
    <t>Potrubí ocelové hladké bezešvé v kotelnách nebo strojovnách spojované svařováním D 48,3x2,6 mm, EN 10216-2, mat. P235GH</t>
  </si>
  <si>
    <t>886432043</t>
  </si>
  <si>
    <t>49*1,1 'Přepočtené koeficientem množství</t>
  </si>
  <si>
    <t>56</t>
  </si>
  <si>
    <t>73312122R</t>
  </si>
  <si>
    <t>Potrubí ocelové hladké bezešvé v kotelnách nebo strojovnách spojované svařováním D 76x3,2 mm, EN 10216-2, mat. P235GH</t>
  </si>
  <si>
    <t>-2086896210</t>
  </si>
  <si>
    <t>6*1,1 'Přepočtené koeficientem množství</t>
  </si>
  <si>
    <t>57</t>
  </si>
  <si>
    <t>73312122R1</t>
  </si>
  <si>
    <t>Potrubí ocelové hladké bezešvé v kotelnách nebo strojovnách spojované svařováním D 89x3,6 mm, EN 10216-2, mat. P235GH</t>
  </si>
  <si>
    <t>1596922201</t>
  </si>
  <si>
    <t>200*1,1 'Přepočtené koeficientem množství</t>
  </si>
  <si>
    <t>58</t>
  </si>
  <si>
    <t>73312122R2</t>
  </si>
  <si>
    <t>Potrubí ocelové hladké bezešvé v kotelnách nebo strojovnách spojované svařováním D 114,3x4,0 mm, EN 10216-2, mat. P235GH</t>
  </si>
  <si>
    <t>1629545958</t>
  </si>
  <si>
    <t>59</t>
  </si>
  <si>
    <t>73312123R3</t>
  </si>
  <si>
    <t>Potrubí ocelové hladké bezešvé v kotelnách nebo strojovnách spojované svařováním D 168,3x4,5 mm, EN 10216-2, mat. P235GH</t>
  </si>
  <si>
    <t>-1045987615</t>
  </si>
  <si>
    <t>10*1,1 'Přepočtené koeficientem množství</t>
  </si>
  <si>
    <t>60</t>
  </si>
  <si>
    <t>73312123R4</t>
  </si>
  <si>
    <t>Potrubí ocelové hladké bezešvé v kotelnách nebo strojovnách spojované svařováním D 219x6,3 mm, EN 10216-2, mat. P235GH</t>
  </si>
  <si>
    <t>1450546700</t>
  </si>
  <si>
    <t>21*1,1 'Přepočtené koeficientem množství</t>
  </si>
  <si>
    <t>61</t>
  </si>
  <si>
    <t>733121244</t>
  </si>
  <si>
    <t>Potrubí ocelové hladké bezešvé v kotelnách nebo strojovnách spojované svařováním D 273x7,0 mm, EN 10216-2, mat. P235GH</t>
  </si>
  <si>
    <t>-897711477</t>
  </si>
  <si>
    <t>https://podminky.urs.cz/item/CS_URS_2024_01/733121244</t>
  </si>
  <si>
    <t>136*1,1 'Přepočtené koeficientem množství</t>
  </si>
  <si>
    <t>62</t>
  </si>
  <si>
    <t>73312124R5</t>
  </si>
  <si>
    <t>Potrubí ocelové hladké bezešvé v kotelnách nebo strojovnách spojované svařováním D 324x8,0 mm,EN 10216-2, mat. P235GH</t>
  </si>
  <si>
    <t>-1799271620</t>
  </si>
  <si>
    <t>204*1,1 'Přepočtené koeficientem množství</t>
  </si>
  <si>
    <t>63</t>
  </si>
  <si>
    <t>73312124R6</t>
  </si>
  <si>
    <t>-1150104973</t>
  </si>
  <si>
    <t>85*1,1 'Přepočtené koeficientem množství</t>
  </si>
  <si>
    <t>73312124R7</t>
  </si>
  <si>
    <t>Potrubí ocelové hladké bezešvé v kotelnách nebo strojovnách spojované svařováním D 508x10 mm,EN 10216-2, mat. P235GH</t>
  </si>
  <si>
    <t>-425045261</t>
  </si>
  <si>
    <t>11*1,1 'Přepočtené koeficientem množství</t>
  </si>
  <si>
    <t>65</t>
  </si>
  <si>
    <t>73312124R8</t>
  </si>
  <si>
    <t>Potrubí ocelové hladké bezešvé v kotelnách nebo strojovnách spojované svařováním D 610x11 mm,EN 10216-2, mat. P235GH</t>
  </si>
  <si>
    <t>-2115468161</t>
  </si>
  <si>
    <t>43*1,1 'Přepočtené koeficientem množství</t>
  </si>
  <si>
    <t>66</t>
  </si>
  <si>
    <t>73312124R</t>
  </si>
  <si>
    <t xml:space="preserve">Potrubí ocelové hladké bezešvé v kotelnách nebo strojovnách spojované svařováním D 273x7,0 mm, EN 10216-2, mat. P265GH, </t>
  </si>
  <si>
    <t>-213313962</t>
  </si>
  <si>
    <t>22*1,1 'Přepočtené koeficientem množství</t>
  </si>
  <si>
    <t>67</t>
  </si>
  <si>
    <t>73312123R1</t>
  </si>
  <si>
    <t>Potrubí ocelové hladké bezešvé v kotelnách nebo strojovnách spojované svařováním EN 10216-2, mat. P265GH, D 219x6,3 mm</t>
  </si>
  <si>
    <t>-1282307347</t>
  </si>
  <si>
    <t>5*1,1 'Přepočtené koeficientem množství</t>
  </si>
  <si>
    <t>68</t>
  </si>
  <si>
    <t>73312123R</t>
  </si>
  <si>
    <t>Potrubí ocelové hladké bezešvé v kotelnách nebo strojovnách spojované svařováním D EN 10216-2, mat. P265GH, D168,3x4,5</t>
  </si>
  <si>
    <t>1620789467</t>
  </si>
  <si>
    <t>69</t>
  </si>
  <si>
    <t>73312124R1</t>
  </si>
  <si>
    <t>Potrubí ocelové hladké bezešvé v kotelnách nebo strojovnách spojované svařováním D Ø406 x 10,0 mm, EN 10216-2, mat. P265GH</t>
  </si>
  <si>
    <t>-164835089</t>
  </si>
  <si>
    <t>9*1,1 'Přepočtené koeficientem množství</t>
  </si>
  <si>
    <t>70</t>
  </si>
  <si>
    <t>7331212R</t>
  </si>
  <si>
    <t>Potrubí ocelové hladké bezešvé v kotelnách nebo strojovnách spojované svařováním D 89x5,0 mm</t>
  </si>
  <si>
    <t>1957154186</t>
  </si>
  <si>
    <t>71</t>
  </si>
  <si>
    <t>73312R</t>
  </si>
  <si>
    <t>Potrubí ocelové hladké bezešvé v kotelnách nebo strojovnách spojované svařováním D 22x3,2 mm</t>
  </si>
  <si>
    <t>-1218616189</t>
  </si>
  <si>
    <t>72</t>
  </si>
  <si>
    <t>998733102</t>
  </si>
  <si>
    <t>Přesun hmot pro rozvody potrubí stanovený z hmotnosti přesunovaného materiálu vodorovná dopravní vzdálenost do 50 m základní v objektech výšky přes 6 do 12 m</t>
  </si>
  <si>
    <t>1184778534</t>
  </si>
  <si>
    <t>https://podminky.urs.cz/item/CS_URS_2024_01/998733102</t>
  </si>
  <si>
    <t>Ústřední vytápění - armatury-DPS01.02</t>
  </si>
  <si>
    <t>73</t>
  </si>
  <si>
    <t>734109213</t>
  </si>
  <si>
    <t>Montáž armatur přírubových se dvěma přírubami PN 16 DN 40</t>
  </si>
  <si>
    <t>1195359508</t>
  </si>
  <si>
    <t>https://podminky.urs.cz/item/CS_URS_2024_01/734109213</t>
  </si>
  <si>
    <t>74</t>
  </si>
  <si>
    <t>KK40-16</t>
  </si>
  <si>
    <t>Kulový kohout přírubový, mat. P235GH, ovládání pákou PN16,DN40</t>
  </si>
  <si>
    <t>607424197</t>
  </si>
  <si>
    <t>75</t>
  </si>
  <si>
    <t>734109311</t>
  </si>
  <si>
    <t>Montáž armatur přírubových se dvěma přírubami PN 25, 40 DN 15</t>
  </si>
  <si>
    <t>-1193723316</t>
  </si>
  <si>
    <t>https://podminky.urs.cz/item/CS_URS_2024_01/734109311</t>
  </si>
  <si>
    <t>76</t>
  </si>
  <si>
    <t>KK15-40</t>
  </si>
  <si>
    <t>Kulový kohout přírubový, mat. P235GH, ovládání pákou PN40,DN15</t>
  </si>
  <si>
    <t>-1443505871</t>
  </si>
  <si>
    <t>77</t>
  </si>
  <si>
    <t>734109316</t>
  </si>
  <si>
    <t>Montáž armatur přírubových se dvěma přírubami PN 25, 40 DN 80</t>
  </si>
  <si>
    <t>1962853703</t>
  </si>
  <si>
    <t>https://podminky.urs.cz/item/CS_URS_2024_01/734109316</t>
  </si>
  <si>
    <t>78</t>
  </si>
  <si>
    <t>KK80-40</t>
  </si>
  <si>
    <t>Kulový kohout přírubový, mat. P235GH, ovládání pákou PN40,DN80</t>
  </si>
  <si>
    <t>-152872654</t>
  </si>
  <si>
    <t>79</t>
  </si>
  <si>
    <t>OK80-40</t>
  </si>
  <si>
    <t>Odvaděč kondenzátu, plovákový PN40,DN80</t>
  </si>
  <si>
    <t>-1712532638</t>
  </si>
  <si>
    <t>80</t>
  </si>
  <si>
    <t>734109217</t>
  </si>
  <si>
    <t>Montáž armatur přírubových se dvěma přírubami PN 16 DN 100</t>
  </si>
  <si>
    <t>-408670006</t>
  </si>
  <si>
    <t>https://podminky.urs.cz/item/CS_URS_2024_01/734109217</t>
  </si>
  <si>
    <t>81</t>
  </si>
  <si>
    <t>KL100-16</t>
  </si>
  <si>
    <t>Klapka uzavírací přírubová mat. EN-JS1030, disk 1.4301, těsnění kov/kov, 3excentricita, oboustr.těsností dle EN12266-I, tř.A, ovládání kolem s převodovkou PN16 DN100</t>
  </si>
  <si>
    <t>1542657713</t>
  </si>
  <si>
    <t>82</t>
  </si>
  <si>
    <t>734109219</t>
  </si>
  <si>
    <t>Montáž armatur přírubových se dvěma přírubami PN 16 DN 150</t>
  </si>
  <si>
    <t>74497954</t>
  </si>
  <si>
    <t>https://podminky.urs.cz/item/CS_URS_2024_01/734109219</t>
  </si>
  <si>
    <t>83</t>
  </si>
  <si>
    <t>KL150-16</t>
  </si>
  <si>
    <t>Klapka uzavírací přírubová mat. EN-JS1030, disk 1.4301, těsnění kov/kov, 3excentricita, oboustr.těsností dle EN12266-I, tř.A, ovládání kolem s převodovkou PN16 DN150</t>
  </si>
  <si>
    <t>-140873794</t>
  </si>
  <si>
    <t>84</t>
  </si>
  <si>
    <t>734109220</t>
  </si>
  <si>
    <t>Montáž armatur přírubových se dvěma přírubami PN 16 DN 200</t>
  </si>
  <si>
    <t>962098190</t>
  </si>
  <si>
    <t>https://podminky.urs.cz/item/CS_URS_2024_01/734109220</t>
  </si>
  <si>
    <t>85</t>
  </si>
  <si>
    <t>KL200-16</t>
  </si>
  <si>
    <t>Klapka uzavírací přírubová mat. EN-JS1030, disk 1.4301, těsnění kov/kov, 3excentricita, oboustr.těsností dle EN12266-I, tř.A, ovládání kolem s převodovkou PN16 DN200</t>
  </si>
  <si>
    <t>1154007900</t>
  </si>
  <si>
    <t>86</t>
  </si>
  <si>
    <t>KL200-25</t>
  </si>
  <si>
    <t>Klapka uzavírací přírubová mat. EN-JS1030, disk 1.4301, těsnění kov/kov, 3excentricita, oboustr.těsností dle EN12266-I, tř.A, ovládání kolem s převodovkou PN25 DN200</t>
  </si>
  <si>
    <t>-869734383</t>
  </si>
  <si>
    <t>87</t>
  </si>
  <si>
    <t>KLE200-25</t>
  </si>
  <si>
    <t xml:space="preserve">Klapka uzavírací přírubová mat. EN-JS1030, disk 1.4301, těsnění kov/kov, 3excentricita, oboustr.těsností dle EN12266-I, tř.A, PN25 DN200, s elektropohonem 400V, snímání koncových poloh </t>
  </si>
  <si>
    <t>787941482</t>
  </si>
  <si>
    <t>88</t>
  </si>
  <si>
    <t>KLZ200-16</t>
  </si>
  <si>
    <t>Klapka zpětná mezipřírubová, mat. CS/SS, PN16 DN200</t>
  </si>
  <si>
    <t>-652536362</t>
  </si>
  <si>
    <t>89</t>
  </si>
  <si>
    <t>734109222</t>
  </si>
  <si>
    <t>Montáž armatur přírubových se dvěma přírubami PN 16 DN 300</t>
  </si>
  <si>
    <t>570272912</t>
  </si>
  <si>
    <t>https://podminky.urs.cz/item/CS_URS_2024_01/734109222</t>
  </si>
  <si>
    <t>90</t>
  </si>
  <si>
    <t>7331415R</t>
  </si>
  <si>
    <t xml:space="preserve">Odkalovač DN 300 přírubový PN 16 </t>
  </si>
  <si>
    <t>1646875581</t>
  </si>
  <si>
    <t>91</t>
  </si>
  <si>
    <t>KL300-16</t>
  </si>
  <si>
    <t>Klapka uzavírací přírubová mat. EN-JS1030, disk 1.4301, těsnění kov/kov, 3excentricita, oboustr.těsností dle EN12266-I, tř.A, ovládání kolem s převodovkou PN16 DN300</t>
  </si>
  <si>
    <t>1818133424</t>
  </si>
  <si>
    <t>92</t>
  </si>
  <si>
    <t>KLZ300-16</t>
  </si>
  <si>
    <t>Klapka zpětná mezipřírubová mat. CS/SS PN16 DN300</t>
  </si>
  <si>
    <t>-1977038593</t>
  </si>
  <si>
    <t>93</t>
  </si>
  <si>
    <t>734109317</t>
  </si>
  <si>
    <t>Montáž armatur přírubových se dvěma přírubami PN 25, 40 DN 100</t>
  </si>
  <si>
    <t>1265455322</t>
  </si>
  <si>
    <t>https://podminky.urs.cz/item/CS_URS_2024_01/734109317</t>
  </si>
  <si>
    <t>94</t>
  </si>
  <si>
    <t>MTU100-DN100-25</t>
  </si>
  <si>
    <t>Měřič tepla přírubový, ultrazvukový, PN25, DN100, Qp100</t>
  </si>
  <si>
    <t>-1481397151</t>
  </si>
  <si>
    <t>95</t>
  </si>
  <si>
    <t>PVDN100-40</t>
  </si>
  <si>
    <t xml:space="preserve">Pojistný ventil přírubový PN40, DN100,  o.p.1,3MPa</t>
  </si>
  <si>
    <t>-168347096</t>
  </si>
  <si>
    <t>96</t>
  </si>
  <si>
    <t>734109319</t>
  </si>
  <si>
    <t>Montáž armatur přírubových se dvěma přírubami PN 25, 40 DN 150</t>
  </si>
  <si>
    <t>-1812141488</t>
  </si>
  <si>
    <t>https://podminky.urs.cz/item/CS_URS_2024_01/734109319</t>
  </si>
  <si>
    <t>97</t>
  </si>
  <si>
    <t>422153R</t>
  </si>
  <si>
    <t>ventil s děrovanou regulační kuželkou ovládaný elektrohydraulickým pohonem, uhlíková ocel 1.0619, PN40, DN150</t>
  </si>
  <si>
    <t>1717919132</t>
  </si>
  <si>
    <t>98</t>
  </si>
  <si>
    <t>MTU150-DN150-25</t>
  </si>
  <si>
    <t>Měřič tepla přírubový, ultrazvukový, PN25, DN150, Qp150</t>
  </si>
  <si>
    <t>-1933252185</t>
  </si>
  <si>
    <t>99</t>
  </si>
  <si>
    <t>-12320297</t>
  </si>
  <si>
    <t>100</t>
  </si>
  <si>
    <t>MTU200-DN200-25</t>
  </si>
  <si>
    <t>Měřič tepla přírubový, ultrazvukový, PN25, DN200, Qp200</t>
  </si>
  <si>
    <t>-631772141</t>
  </si>
  <si>
    <t>101</t>
  </si>
  <si>
    <t>734109221</t>
  </si>
  <si>
    <t>Montáž armatur přírubových se dvěma přírubami PN 16 DN 250</t>
  </si>
  <si>
    <t>-393113198</t>
  </si>
  <si>
    <t>https://podminky.urs.cz/item/CS_URS_2024_01/734109221</t>
  </si>
  <si>
    <t>102</t>
  </si>
  <si>
    <t>KL250-16</t>
  </si>
  <si>
    <t>Klapka uzavírací přírubová mat. EN-JS1030, disk 1.4301, těsnění kov/kov, 3excentricita, oboustr.těsností dle EN12266-I, tř.A, ovládání kolem s převodovkou PN16 DN250</t>
  </si>
  <si>
    <t>-807904012</t>
  </si>
  <si>
    <t>103</t>
  </si>
  <si>
    <t>KLZ250-16</t>
  </si>
  <si>
    <t>Klapka zpětná mezipřírubová, mat. CS/SS, PN16 DN250</t>
  </si>
  <si>
    <t>-389526629</t>
  </si>
  <si>
    <t>104</t>
  </si>
  <si>
    <t>7341093R1</t>
  </si>
  <si>
    <t>Montáž armatury přírubové se dvěma přírubami PN 16 DN 400</t>
  </si>
  <si>
    <t>2127811268</t>
  </si>
  <si>
    <t>105</t>
  </si>
  <si>
    <t>KL400-16</t>
  </si>
  <si>
    <t>Klapka uzavírací přírubová mat. EN-JS1030, disk 1.4301, těsnění kov/kov, 3excentricita, oboustr.těsností dle EN12266-I, tř.A, ovládání kolem s převodovkou PN16 DN400</t>
  </si>
  <si>
    <t>1132059774</t>
  </si>
  <si>
    <t>106</t>
  </si>
  <si>
    <t>7341093R</t>
  </si>
  <si>
    <t>Montáž armatury mezipřírubové N 25-40 DN 80</t>
  </si>
  <si>
    <t>-285502654</t>
  </si>
  <si>
    <t>107</t>
  </si>
  <si>
    <t>7341216R</t>
  </si>
  <si>
    <t>Ventily zpětné přírubové samočinné přímé do svislého potrubí PN 40 do 400°C (Z 15 117 540) DN 80</t>
  </si>
  <si>
    <t>626572716</t>
  </si>
  <si>
    <t>108</t>
  </si>
  <si>
    <t>734190909</t>
  </si>
  <si>
    <t>Opravy armatur přírubových výměna ucpávky přes 65 do DN 200</t>
  </si>
  <si>
    <t>-1897240183</t>
  </si>
  <si>
    <t>https://podminky.urs.cz/item/CS_URS_2024_01/734190909</t>
  </si>
  <si>
    <t>109</t>
  </si>
  <si>
    <t>734190914</t>
  </si>
  <si>
    <t>Opravy armatur přírubových výměna těsnění pod hlavou</t>
  </si>
  <si>
    <t>-1946817872</t>
  </si>
  <si>
    <t>https://podminky.urs.cz/item/CS_URS_2024_01/734190914</t>
  </si>
  <si>
    <t>110</t>
  </si>
  <si>
    <t>734190934</t>
  </si>
  <si>
    <t>Opravy armatur přírubových zabroušení sedla armatury s doplněním ucpávky a výměnou těsnění přes 150 do DN 200</t>
  </si>
  <si>
    <t>1152617200</t>
  </si>
  <si>
    <t>https://podminky.urs.cz/item/CS_URS_2024_01/734190934</t>
  </si>
  <si>
    <t>111</t>
  </si>
  <si>
    <t>7341909R</t>
  </si>
  <si>
    <t>-2035608845</t>
  </si>
  <si>
    <t>112</t>
  </si>
  <si>
    <t>734209111</t>
  </si>
  <si>
    <t>Montáž závitových armatur s 1 závitem G 4 (DN 100)</t>
  </si>
  <si>
    <t>-2068451466</t>
  </si>
  <si>
    <t>https://podminky.urs.cz/item/CS_URS_2024_01/734209111</t>
  </si>
  <si>
    <t>113</t>
  </si>
  <si>
    <t>ARZR1</t>
  </si>
  <si>
    <t>Zavzdušňovací ventil, G2", PN16, DN 50</t>
  </si>
  <si>
    <t>170629132</t>
  </si>
  <si>
    <t>114</t>
  </si>
  <si>
    <t>734292718</t>
  </si>
  <si>
    <t>Ostatní armatury kulové kohouty PN 42 do 185°C přímé vnitřní závit G 2</t>
  </si>
  <si>
    <t>1952209</t>
  </si>
  <si>
    <t>https://podminky.urs.cz/item/CS_URS_2024_01/734292718</t>
  </si>
  <si>
    <t>115</t>
  </si>
  <si>
    <t>734411127</t>
  </si>
  <si>
    <t>Teploměry technické s pevným stonkem a jímkou zadní připojení (axiální) průměr 100 mm délka stonku 100 mm</t>
  </si>
  <si>
    <t>1542972614</t>
  </si>
  <si>
    <t>https://podminky.urs.cz/item/CS_URS_2024_01/734411127</t>
  </si>
  <si>
    <t>116</t>
  </si>
  <si>
    <t>734411601</t>
  </si>
  <si>
    <t>Teploměry technické ochranné jímky se závitem do G 1</t>
  </si>
  <si>
    <t>1243936788</t>
  </si>
  <si>
    <t>https://podminky.urs.cz/item/CS_URS_2024_01/734411601</t>
  </si>
  <si>
    <t>117</t>
  </si>
  <si>
    <t>734419111</t>
  </si>
  <si>
    <t>Teploměry technické montáž teploměrů s ochranným pouzdrem nebo s pevným stonkem a jímkou</t>
  </si>
  <si>
    <t>-371761078</t>
  </si>
  <si>
    <t>https://podminky.urs.cz/item/CS_URS_2024_01/734419111</t>
  </si>
  <si>
    <t>118</t>
  </si>
  <si>
    <t>734494213</t>
  </si>
  <si>
    <t>Měřicí armatury návarky s trubkovým závitem G 1/2</t>
  </si>
  <si>
    <t>1255766026</t>
  </si>
  <si>
    <t>https://podminky.urs.cz/item/CS_URS_2024_01/734494213</t>
  </si>
  <si>
    <t>18+27</t>
  </si>
  <si>
    <t>119</t>
  </si>
  <si>
    <t>734499211</t>
  </si>
  <si>
    <t>Měřicí armatury montáž návarků M 20 x 1,5</t>
  </si>
  <si>
    <t>-331999399</t>
  </si>
  <si>
    <t>https://podminky.urs.cz/item/CS_URS_2024_01/734499211</t>
  </si>
  <si>
    <t>120</t>
  </si>
  <si>
    <t>751614110</t>
  </si>
  <si>
    <t>Montáž monitorovacího, řídícího a ovládacího zařízení servopohonu</t>
  </si>
  <si>
    <t>440627964</t>
  </si>
  <si>
    <t>https://podminky.urs.cz/item/CS_URS_2024_01/751614110</t>
  </si>
  <si>
    <t>121</t>
  </si>
  <si>
    <t>HWL.992120000R</t>
  </si>
  <si>
    <t>SERVOPOHON 3x400V pro KL DN200, snímání koncových poloh</t>
  </si>
  <si>
    <t>693825009</t>
  </si>
  <si>
    <t>Poznámka k položce:_x000d_
Stávající klapky s ručním pohonem, typ Vanessa, Series 30.000, PN25, seriové číslo 6019/02079-008-002</t>
  </si>
  <si>
    <t>122</t>
  </si>
  <si>
    <t>998734102</t>
  </si>
  <si>
    <t>Přesun hmot pro armatury stanovený z hmotnosti přesunovaného materiálu vodorovná dopravní vzdálenost do 50 m základní v objektech výšky přes 6 do 12 m</t>
  </si>
  <si>
    <t>2137690144</t>
  </si>
  <si>
    <t>https://podminky.urs.cz/item/CS_URS_2024_01/998734102</t>
  </si>
  <si>
    <t>123</t>
  </si>
  <si>
    <t>1595541574</t>
  </si>
  <si>
    <t>124</t>
  </si>
  <si>
    <t>998767101</t>
  </si>
  <si>
    <t>Přesun hmot pro zámečnické konstrukce stanovený z hmotnosti přesunovaného materiálu vodorovná dopravní vzdálenost do 50 m základní v objektech výšky do 6 m</t>
  </si>
  <si>
    <t>1044758738</t>
  </si>
  <si>
    <t>https://podminky.urs.cz/item/CS_URS_2024_01/998767101</t>
  </si>
  <si>
    <t>125</t>
  </si>
  <si>
    <t>783314101</t>
  </si>
  <si>
    <t>Základní nátěr zámečnických konstrukcí jednonásobný syntetický</t>
  </si>
  <si>
    <t>-1016055896</t>
  </si>
  <si>
    <t>https://podminky.urs.cz/item/CS_URS_2024_01/783314101</t>
  </si>
  <si>
    <t>5+10+80+100+5</t>
  </si>
  <si>
    <t>126</t>
  </si>
  <si>
    <t>783317101</t>
  </si>
  <si>
    <t>Krycí nátěr (email) zámečnických konstrukcí jednonásobný syntetický standardní</t>
  </si>
  <si>
    <t>478618778</t>
  </si>
  <si>
    <t>https://podminky.urs.cz/item/CS_URS_2024_01/783317101</t>
  </si>
  <si>
    <t>(5+10+80+100+5)*2</t>
  </si>
  <si>
    <t>127</t>
  </si>
  <si>
    <t>783647691</t>
  </si>
  <si>
    <t>Krycí nátěr (email) armatur a kovových potrubí potrubí přes DN 200 mm dvojnásobný polyuretanový</t>
  </si>
  <si>
    <t>1947413857</t>
  </si>
  <si>
    <t>https://podminky.urs.cz/item/CS_URS_2024_01/783647691</t>
  </si>
  <si>
    <t>Montáže potrubí-DPS01.02</t>
  </si>
  <si>
    <t>08211321</t>
  </si>
  <si>
    <t>voda pitná pro ostatní odběratele</t>
  </si>
  <si>
    <t>m3</t>
  </si>
  <si>
    <t>256</t>
  </si>
  <si>
    <t>-848784841</t>
  </si>
  <si>
    <t>129</t>
  </si>
  <si>
    <t>230011101</t>
  </si>
  <si>
    <t>Montáž potrubí z trub ocelových hladkých tř. 11 až 13 Ø 219 mm, tl. 6,3 mm</t>
  </si>
  <si>
    <t>-1427034715</t>
  </si>
  <si>
    <t>https://podminky.urs.cz/item/CS_URS_2024_01/230011101</t>
  </si>
  <si>
    <t>130</t>
  </si>
  <si>
    <t>14391031R</t>
  </si>
  <si>
    <t xml:space="preserve">potrubí horkovodní ocelové předizolované kompaktní systém  DN 200/315</t>
  </si>
  <si>
    <t>-1600157834</t>
  </si>
  <si>
    <t>48*1,1 'Přepočtené koeficientem množství</t>
  </si>
  <si>
    <t>131</t>
  </si>
  <si>
    <t>230011121</t>
  </si>
  <si>
    <t>Montáž potrubí z trub ocelových hladkých tř. 11 až 13 Ø 324 mm, tl. 6,0 mm</t>
  </si>
  <si>
    <t>-1567938742</t>
  </si>
  <si>
    <t>https://podminky.urs.cz/item/CS_URS_2024_01/230011121</t>
  </si>
  <si>
    <t>132</t>
  </si>
  <si>
    <t>14391087R</t>
  </si>
  <si>
    <t>potrubí horkovodní ocelové předizolované kompaktní systém DN 300/500</t>
  </si>
  <si>
    <t>-388860640</t>
  </si>
  <si>
    <t>144*1,1 'Přepočtené koeficientem množství</t>
  </si>
  <si>
    <t>133</t>
  </si>
  <si>
    <t>14391088R</t>
  </si>
  <si>
    <t>potrubí horkovodní ocelové předizolované kompaktní systém DN 300/560</t>
  </si>
  <si>
    <t>-63266938</t>
  </si>
  <si>
    <t>134</t>
  </si>
  <si>
    <t>230020627</t>
  </si>
  <si>
    <t>Zhotovení odbočky tř. 11 až 13 Ø 22 mm, tl. 2,6 mm</t>
  </si>
  <si>
    <t>391986905</t>
  </si>
  <si>
    <t>https://podminky.urs.cz/item/CS_URS_2024_01/230020627</t>
  </si>
  <si>
    <t>135</t>
  </si>
  <si>
    <t>230020639</t>
  </si>
  <si>
    <t>Zhotovení odbočky tř. 11 až 13 Ø 31,8 mm, tl. 2,6 mm</t>
  </si>
  <si>
    <t>599372532</t>
  </si>
  <si>
    <t>https://podminky.urs.cz/item/CS_URS_2024_01/230020639</t>
  </si>
  <si>
    <t>136</t>
  </si>
  <si>
    <t>230020649</t>
  </si>
  <si>
    <t>Zhotovení odbočky tř. 11 až 13 Ø 44,5 mm, tl. 3,2 mm</t>
  </si>
  <si>
    <t>-1223761071</t>
  </si>
  <si>
    <t>https://podminky.urs.cz/item/CS_URS_2024_01/230020649</t>
  </si>
  <si>
    <t>137</t>
  </si>
  <si>
    <t>230020664</t>
  </si>
  <si>
    <t>Zhotovení odbočky tř. 11 až 13 Ø 76 mm, tl. 3,2 mm</t>
  </si>
  <si>
    <t>828347917</t>
  </si>
  <si>
    <t>https://podminky.urs.cz/item/CS_URS_2024_01/230020664</t>
  </si>
  <si>
    <t>138</t>
  </si>
  <si>
    <t>230020674</t>
  </si>
  <si>
    <t>Zhotovení odbočky tř. 11 až 13 Ø 89 mm, tl. 3,6 mm</t>
  </si>
  <si>
    <t>-164276545</t>
  </si>
  <si>
    <t>https://podminky.urs.cz/item/CS_URS_2024_01/230020674</t>
  </si>
  <si>
    <t>139</t>
  </si>
  <si>
    <t>230020684</t>
  </si>
  <si>
    <t>Zhotovení odbočky tř. 11 až 13 Ø 108 mm, tl. 4,0 mm</t>
  </si>
  <si>
    <t>1790820051</t>
  </si>
  <si>
    <t>https://podminky.urs.cz/item/CS_URS_2024_01/230020684</t>
  </si>
  <si>
    <t>140</t>
  </si>
  <si>
    <t>230020718</t>
  </si>
  <si>
    <t>Zhotovení odbočky tř. 11 až 13 Ø 219 mm, tl. 6,3 mm</t>
  </si>
  <si>
    <t>-1195838888</t>
  </si>
  <si>
    <t>https://podminky.urs.cz/item/CS_URS_2024_01/230020718</t>
  </si>
  <si>
    <t>141</t>
  </si>
  <si>
    <t>230020728</t>
  </si>
  <si>
    <t>Zhotovení odbočky tř. 11 až 13 Ø 273 mm, tl. 7 mm</t>
  </si>
  <si>
    <t>-1206491936</t>
  </si>
  <si>
    <t>https://podminky.urs.cz/item/CS_URS_2024_01/230020728</t>
  </si>
  <si>
    <t>142</t>
  </si>
  <si>
    <t>230020738</t>
  </si>
  <si>
    <t>Zhotovení odbočky tř. 11 až 13 Ø 324 mm, tl. 8,0 mm</t>
  </si>
  <si>
    <t>1838110403</t>
  </si>
  <si>
    <t>https://podminky.urs.cz/item/CS_URS_2024_01/230020738</t>
  </si>
  <si>
    <t>143</t>
  </si>
  <si>
    <t>230020757</t>
  </si>
  <si>
    <t>Zhotovení odbočky tř. 11 až 13 Ø 426 mm, tl. 10 mm</t>
  </si>
  <si>
    <t>-732413209</t>
  </si>
  <si>
    <t>https://podminky.urs.cz/item/CS_URS_2024_01/230020757</t>
  </si>
  <si>
    <t>144</t>
  </si>
  <si>
    <t>230020765</t>
  </si>
  <si>
    <t>Zhotovení odbočky tř. 11 až 13 Ø 530 mm, tl. 10,0 mm</t>
  </si>
  <si>
    <t>1427196299</t>
  </si>
  <si>
    <t>https://podminky.urs.cz/item/CS_URS_2024_01/230020765</t>
  </si>
  <si>
    <t>145</t>
  </si>
  <si>
    <t>230021008</t>
  </si>
  <si>
    <t>Montáž trubních dílů přivařovacích hmotnosti do 1 kg tř. 11 až 13 Ø 22 mm, tl. 2,6 mm</t>
  </si>
  <si>
    <t>820492680</t>
  </si>
  <si>
    <t>https://podminky.urs.cz/item/CS_URS_2024_01/230021008</t>
  </si>
  <si>
    <t>146</t>
  </si>
  <si>
    <t>Pol49</t>
  </si>
  <si>
    <t xml:space="preserve">T-kus EN 10253-2, mat. P235GH  Ø273x7,0 / 273x7,0</t>
  </si>
  <si>
    <t>-1154512738</t>
  </si>
  <si>
    <t>147</t>
  </si>
  <si>
    <t>PR15-40</t>
  </si>
  <si>
    <t xml:space="preserve">Příruba přivařovací s krkem  EN 1092-1, mat P245GH, DN15, PN40</t>
  </si>
  <si>
    <t>-841373764</t>
  </si>
  <si>
    <t>148</t>
  </si>
  <si>
    <t>OBL15-90Z</t>
  </si>
  <si>
    <t xml:space="preserve">Oblouk 3D EN 10253-2, mat. P235GH  Ø21,3 x 3,2 / 90°</t>
  </si>
  <si>
    <t>368066018</t>
  </si>
  <si>
    <t>149</t>
  </si>
  <si>
    <t>230021048</t>
  </si>
  <si>
    <t>Montáž trubních dílů přivařovacích hmotnosti do 1 kg tř. 11 až 13 Ø 76 mm, tl. 3,6 mm</t>
  </si>
  <si>
    <t>1298313257</t>
  </si>
  <si>
    <t>https://podminky.urs.cz/item/CS_URS_2024_01/230021048</t>
  </si>
  <si>
    <t>150</t>
  </si>
  <si>
    <t>55283832</t>
  </si>
  <si>
    <t>dno klenuté S235JR PN16 76,1x3mm DN 65</t>
  </si>
  <si>
    <t>-1034901615</t>
  </si>
  <si>
    <t>151</t>
  </si>
  <si>
    <t>OBL65-90</t>
  </si>
  <si>
    <t xml:space="preserve">Oblouk 3D EN 10253-2, mat. P235GH  Ø76,1 x 3,2 / 90°</t>
  </si>
  <si>
    <t>1139499823</t>
  </si>
  <si>
    <t>152</t>
  </si>
  <si>
    <t>230022088</t>
  </si>
  <si>
    <t>Montáž trubních dílů přivařovacích hmotnosti přes 1 do 3 kg tř. 11 až 13 Ø 159 mm, tl. 4,5 mm</t>
  </si>
  <si>
    <t>1070694366</t>
  </si>
  <si>
    <t>https://podminky.urs.cz/item/CS_URS_2024_01/230022088</t>
  </si>
  <si>
    <t>153</t>
  </si>
  <si>
    <t>RED150-100</t>
  </si>
  <si>
    <t xml:space="preserve">Redukce EN 10253-2, mat. P235GH  DN150/100</t>
  </si>
  <si>
    <t>-1660460297</t>
  </si>
  <si>
    <t>154</t>
  </si>
  <si>
    <t>230022031</t>
  </si>
  <si>
    <t>Montáž trubních dílů přivařovacích hmotnosti přes 1 do 3 kg tř. 11 až 13 Ø 44,5 mm, tl. 3,2 mm</t>
  </si>
  <si>
    <t>-1727316195</t>
  </si>
  <si>
    <t>https://podminky.urs.cz/item/CS_URS_2024_01/230022031</t>
  </si>
  <si>
    <t>155</t>
  </si>
  <si>
    <t>PR40-40</t>
  </si>
  <si>
    <t xml:space="preserve">Příruba přivařovací s krkem  EN 1092-1, mat P245GH, DN40, PN40</t>
  </si>
  <si>
    <t>-930895065</t>
  </si>
  <si>
    <t>156</t>
  </si>
  <si>
    <t>PR40-16</t>
  </si>
  <si>
    <t xml:space="preserve">Příruba přivařovací s krkem  EN 1092-1, mat P245GH, DN40, PN16</t>
  </si>
  <si>
    <t>1498119209</t>
  </si>
  <si>
    <t>157</t>
  </si>
  <si>
    <t>OBL40-90</t>
  </si>
  <si>
    <t xml:space="preserve">Oblouk 3D EN 10253-2, mat. P235GH  Ø48,3 x 2,6 / 90°</t>
  </si>
  <si>
    <t>-279891888</t>
  </si>
  <si>
    <t>158</t>
  </si>
  <si>
    <t>230022067</t>
  </si>
  <si>
    <t>Montáž trubních dílů přivařovacích hmotnosti přes 1 do 3 kg tř. 11 až 13 Ø 108 mm, tl. 4,0 mm</t>
  </si>
  <si>
    <t>810656022</t>
  </si>
  <si>
    <t>https://podminky.urs.cz/item/CS_URS_2024_01/230022067</t>
  </si>
  <si>
    <t>159</t>
  </si>
  <si>
    <t>RED100-65</t>
  </si>
  <si>
    <t xml:space="preserve">Redukce EN 10253-2, mat. P235GH  DN100/65</t>
  </si>
  <si>
    <t>-632800972</t>
  </si>
  <si>
    <t>160</t>
  </si>
  <si>
    <t>230023008</t>
  </si>
  <si>
    <t>Montáž trubních dílů přivařovacích hmotnosti přes 3 do 10 kg tř. 11 až 13 Ø 22 mm, tl. 2,6 mm</t>
  </si>
  <si>
    <t>-1743691461</t>
  </si>
  <si>
    <t>https://podminky.urs.cz/item/CS_URS_2024_01/230023008</t>
  </si>
  <si>
    <t>161</t>
  </si>
  <si>
    <t>Pol16</t>
  </si>
  <si>
    <t xml:space="preserve">Kulový kohout přivařovací mat.  P235GH, ovládání pákou PN25 DN15</t>
  </si>
  <si>
    <t>1457554248</t>
  </si>
  <si>
    <t>162</t>
  </si>
  <si>
    <t>Pol32</t>
  </si>
  <si>
    <t xml:space="preserve">Ventil tlakoměrový zkušební  AN 137517B.1, M20x1,5mm, PN 400, OCEL</t>
  </si>
  <si>
    <t>-110746235</t>
  </si>
  <si>
    <t>163</t>
  </si>
  <si>
    <t>Pol33</t>
  </si>
  <si>
    <t xml:space="preserve">Kondenzační smyčka kondenzační smyčka AN 137530B.1, zahnutá přivařovací, M20x1,5mm, OCEL 11523  M20x1,5</t>
  </si>
  <si>
    <t>-43814143</t>
  </si>
  <si>
    <t>164</t>
  </si>
  <si>
    <t>230023021</t>
  </si>
  <si>
    <t>Montáž trubních dílů přivařovacích hmotnosti přes 3 do 10 kg tř. 11 až 13 Ø 31,8 mm, tl. 2,9 mm</t>
  </si>
  <si>
    <t>518316328</t>
  </si>
  <si>
    <t>https://podminky.urs.cz/item/CS_URS_2024_01/230023021</t>
  </si>
  <si>
    <t>165</t>
  </si>
  <si>
    <t>KKP25-40</t>
  </si>
  <si>
    <t>Kulový kohout přivařovací, mat. P235GH, ovládání pákou PN40,DN25</t>
  </si>
  <si>
    <t>-818538888</t>
  </si>
  <si>
    <t>6+38</t>
  </si>
  <si>
    <t>166</t>
  </si>
  <si>
    <t>230023037</t>
  </si>
  <si>
    <t>Montáž trubních dílů přivařovacích hmotnosti přes 3 do 10 kg tř. 11 až 13 Ø 51 mm, tl. 2,6 mm</t>
  </si>
  <si>
    <t>-1059441052</t>
  </si>
  <si>
    <t>https://podminky.urs.cz/item/CS_URS_2024_01/230023037</t>
  </si>
  <si>
    <t>167</t>
  </si>
  <si>
    <t>KKP40-40</t>
  </si>
  <si>
    <t>Kulový kohout přivařovací, mat. P235GH, ovládání pákou PN40,DN40</t>
  </si>
  <si>
    <t>1358424171</t>
  </si>
  <si>
    <t>168</t>
  </si>
  <si>
    <t>230023048</t>
  </si>
  <si>
    <t>Montáž trubních dílů přivařovacích hmotnosti přes 3 do 10 kg tř. 11 až 13 Ø 76 mm, tl. 3,6 mm</t>
  </si>
  <si>
    <t>645128894</t>
  </si>
  <si>
    <t>https://podminky.urs.cz/item/CS_URS_2024_01/230023048</t>
  </si>
  <si>
    <t>169</t>
  </si>
  <si>
    <t>KKP65-25</t>
  </si>
  <si>
    <t>Kulový kohout přivařovací, mat. P235GH, ovládání pákou PN25,DN65</t>
  </si>
  <si>
    <t>1789050329</t>
  </si>
  <si>
    <t>170</t>
  </si>
  <si>
    <t>PR65-16</t>
  </si>
  <si>
    <t xml:space="preserve">Příruba přivařovací s krkem  EN 1092-1, mat P245GH, DN65, PN16</t>
  </si>
  <si>
    <t>1499575898</t>
  </si>
  <si>
    <t>171</t>
  </si>
  <si>
    <t>PR65-6</t>
  </si>
  <si>
    <t xml:space="preserve">Příruba přivařovací s krkem  EN 1092-1, mat P245GH, DN65, PN6</t>
  </si>
  <si>
    <t>1459711053</t>
  </si>
  <si>
    <t>172</t>
  </si>
  <si>
    <t>230023057</t>
  </si>
  <si>
    <t>Montáž trubních dílů přivařovacích hmotnosti přes 3 do 10 kg tř. 11 až 13 Ø 89 mm, tl. 3,6 mm</t>
  </si>
  <si>
    <t>-752216466</t>
  </si>
  <si>
    <t>https://podminky.urs.cz/item/CS_URS_2024_01/230023057</t>
  </si>
  <si>
    <t>173</t>
  </si>
  <si>
    <t>PR80-40</t>
  </si>
  <si>
    <t xml:space="preserve">Příruba přivařovací s krkem  EN 1092-1, mat P245GH, DN80, PN40</t>
  </si>
  <si>
    <t>-1538525308</t>
  </si>
  <si>
    <t>174</t>
  </si>
  <si>
    <t>PR80-16</t>
  </si>
  <si>
    <t xml:space="preserve">Příruba přivařovací s krkem  EN 1092-1, mat P245GH, DN80, PN16</t>
  </si>
  <si>
    <t>929795782</t>
  </si>
  <si>
    <t>175</t>
  </si>
  <si>
    <t>PR80-6</t>
  </si>
  <si>
    <t xml:space="preserve">Příruba přivařovací s krkem  EN 1092-1, mat P245GH, DN80, PN6</t>
  </si>
  <si>
    <t>221306290</t>
  </si>
  <si>
    <t>176</t>
  </si>
  <si>
    <t>OBL80-90</t>
  </si>
  <si>
    <t xml:space="preserve">Oblouk 3D EN 10253-2, mat. P235GH  Ø88,9 x 3,6 / 90°</t>
  </si>
  <si>
    <t>-473970067</t>
  </si>
  <si>
    <t>177</t>
  </si>
  <si>
    <t>OBL80-90Z</t>
  </si>
  <si>
    <t xml:space="preserve">Oblouk 3D EN 10253-2, mat. P235GH  Ø88,9 x 7,0 / 90°</t>
  </si>
  <si>
    <t>863694699</t>
  </si>
  <si>
    <t>178</t>
  </si>
  <si>
    <t>230023077</t>
  </si>
  <si>
    <t>Montáž trubních dílů přivařovacích hmotnosti přes 3 do 10 kg tř. 11 až 13 Ø 133 mm, tl. 4,5 mm</t>
  </si>
  <si>
    <t>-255693457</t>
  </si>
  <si>
    <t>https://podminky.urs.cz/item/CS_URS_2024_01/230023077</t>
  </si>
  <si>
    <t>179</t>
  </si>
  <si>
    <t>PR125-16</t>
  </si>
  <si>
    <t xml:space="preserve">Příruba přivařovací s krkem  EN 1092-1, mat P245GH, DN125, PN16</t>
  </si>
  <si>
    <t>-595764623</t>
  </si>
  <si>
    <t>180</t>
  </si>
  <si>
    <t>230023101</t>
  </si>
  <si>
    <t>Montáž trubních dílů přivařovacích hmotnosti přes 3 do 10 kg tř. 11 až 13 Ø 219 mm, tl. 6,3 mm</t>
  </si>
  <si>
    <t>255804149</t>
  </si>
  <si>
    <t>https://podminky.urs.cz/item/CS_URS_2024_01/230023101</t>
  </si>
  <si>
    <t>181</t>
  </si>
  <si>
    <t>RED200-150</t>
  </si>
  <si>
    <t xml:space="preserve">Redukce EN 10253-2, mat. P235GH  DN200/150</t>
  </si>
  <si>
    <t>1611337484</t>
  </si>
  <si>
    <t>182</t>
  </si>
  <si>
    <t>RED200-125</t>
  </si>
  <si>
    <t xml:space="preserve">Redukce EN 10253-2, mat. P235GH  DN200/125</t>
  </si>
  <si>
    <t>-1868547791</t>
  </si>
  <si>
    <t>183</t>
  </si>
  <si>
    <t>230024058</t>
  </si>
  <si>
    <t>Montáž trubních dílů přivařovacích hmotnosti přes 10 do 50 kg tř. 11 až 13 Ø 89 mm, tl. 4,0 mm</t>
  </si>
  <si>
    <t>-1700345232</t>
  </si>
  <si>
    <t>https://podminky.urs.cz/item/CS_URS_2024_01/230024058</t>
  </si>
  <si>
    <t>184</t>
  </si>
  <si>
    <t>KKP80-40</t>
  </si>
  <si>
    <t>Kulový kohout přivařovací, mat. P235GH, ovládání pákou PN25,DN80</t>
  </si>
  <si>
    <t>404861731</t>
  </si>
  <si>
    <t>185</t>
  </si>
  <si>
    <t>230023067</t>
  </si>
  <si>
    <t>Montáž trubních dílů přivařovacích hmotnosti přes 3 do 10 kg tř. 11 až 13 Ø 108 mm, tl. 4,0 mm</t>
  </si>
  <si>
    <t>131113152</t>
  </si>
  <si>
    <t>https://podminky.urs.cz/item/CS_URS_2024_01/230023067</t>
  </si>
  <si>
    <t>186</t>
  </si>
  <si>
    <t>PRZ100-40</t>
  </si>
  <si>
    <t xml:space="preserve">Příruba zaslepovací  EN 1092-1, mat P245GH, DN100, PN40</t>
  </si>
  <si>
    <t>778169314</t>
  </si>
  <si>
    <t>187</t>
  </si>
  <si>
    <t>PR100-40</t>
  </si>
  <si>
    <t xml:space="preserve">Příruba přivařovací s krkem  EN 1092-1, mat P245GH, DN100, PN40</t>
  </si>
  <si>
    <t>81253936</t>
  </si>
  <si>
    <t>188</t>
  </si>
  <si>
    <t>PR100-16</t>
  </si>
  <si>
    <t xml:space="preserve">Příruba přivařovací s krkem  EN 1092-1, mat P245GH, DN100, PN16</t>
  </si>
  <si>
    <t>-1669191470</t>
  </si>
  <si>
    <t>189</t>
  </si>
  <si>
    <t>OBL100-90</t>
  </si>
  <si>
    <t xml:space="preserve">Oblouk 3D EN 10253-2, mat. P235GH  Ø114,3 x 4,0 / 90°</t>
  </si>
  <si>
    <t>-1871774565</t>
  </si>
  <si>
    <t>190</t>
  </si>
  <si>
    <t>230024088</t>
  </si>
  <si>
    <t>Montáž trubních dílů přivařovacích hmotnosti přes 10 do 50 kg tř. 11 až 13 Ø 159 mm, tl. 4,5 mm</t>
  </si>
  <si>
    <t>-770724065</t>
  </si>
  <si>
    <t>https://podminky.urs.cz/item/CS_URS_2024_01/230024088</t>
  </si>
  <si>
    <t>191</t>
  </si>
  <si>
    <t>PRZ150-40</t>
  </si>
  <si>
    <t xml:space="preserve">Příruba zaslepovací  EN 1092-1, mat P245GH, DN150, PN40</t>
  </si>
  <si>
    <t>-1649967995</t>
  </si>
  <si>
    <t>192</t>
  </si>
  <si>
    <t>PR150-40</t>
  </si>
  <si>
    <t xml:space="preserve">Příruba přivařovací s krkem  EN 1092-1, mat P245GH, DN150, PN40</t>
  </si>
  <si>
    <t>-210461093</t>
  </si>
  <si>
    <t>193</t>
  </si>
  <si>
    <t>PR150-16</t>
  </si>
  <si>
    <t xml:space="preserve">Příruba přivařovací s krkem  EN 1092-1, mat P245GH, DN150, PN16</t>
  </si>
  <si>
    <t>1717407541</t>
  </si>
  <si>
    <t>194</t>
  </si>
  <si>
    <t>OBL150-90</t>
  </si>
  <si>
    <t xml:space="preserve">Oblouk 3D EN 10253-2, mat. P235GH  ØØ168,3 x 4,5 / 90°</t>
  </si>
  <si>
    <t>-1564308995</t>
  </si>
  <si>
    <t>195</t>
  </si>
  <si>
    <t>230024101</t>
  </si>
  <si>
    <t>Montáž trubních dílů přivařovacích hmotnosti přes 10 do 50 kg tř. 11 až 13 Ø 219 mm, tl. 6,3 mm</t>
  </si>
  <si>
    <t>-788911333</t>
  </si>
  <si>
    <t>https://podminky.urs.cz/item/CS_URS_2024_01/230024101</t>
  </si>
  <si>
    <t>196</t>
  </si>
  <si>
    <t>PRZ200-25</t>
  </si>
  <si>
    <t xml:space="preserve">Příruba zaslepovací  EN 1092-1, mat P245GH, DN200, PN25</t>
  </si>
  <si>
    <t>-295414407</t>
  </si>
  <si>
    <t>197</t>
  </si>
  <si>
    <t>PR200-40</t>
  </si>
  <si>
    <t>Příruba přivařovací s krkem EN 1092-1, mat P245GH, DN200, PN40</t>
  </si>
  <si>
    <t>-978956588</t>
  </si>
  <si>
    <t>198</t>
  </si>
  <si>
    <t>PR200-25</t>
  </si>
  <si>
    <t>Příruba přivařovací s krkem EN 1092-1, mat P245GH, DN200, PN25</t>
  </si>
  <si>
    <t>1007679648</t>
  </si>
  <si>
    <t>199</t>
  </si>
  <si>
    <t>PR200-16</t>
  </si>
  <si>
    <t>Příruba přivařovací s krkem EN 1092-1, mat P245GH, DN200, PN16</t>
  </si>
  <si>
    <t>621065672</t>
  </si>
  <si>
    <t>200</t>
  </si>
  <si>
    <t>OBL200-90</t>
  </si>
  <si>
    <t xml:space="preserve">Oblouk 3D EN 10253-2, mat. P235GH  Ø219,1 x 6,3 / 90°</t>
  </si>
  <si>
    <t>59487430</t>
  </si>
  <si>
    <t>201</t>
  </si>
  <si>
    <t>230023058</t>
  </si>
  <si>
    <t>Montáž trubních dílů přivařovacích hmotnosti přes 3 do 10 kg tř. 11 až 13 Ø 89 mm, tl. 4,0 mm</t>
  </si>
  <si>
    <t>1621747140</t>
  </si>
  <si>
    <t>https://podminky.urs.cz/item/CS_URS_2024_01/230023058</t>
  </si>
  <si>
    <t>202</t>
  </si>
  <si>
    <t>55283836</t>
  </si>
  <si>
    <t>dno klenuté S235JR PN16 88,9x4mm DN 80</t>
  </si>
  <si>
    <t>56109832</t>
  </si>
  <si>
    <t>203</t>
  </si>
  <si>
    <t>230023113</t>
  </si>
  <si>
    <t>Montáž trubních dílů přivařovacích hmotnosti přes 3 do 10 kg tř. 11 až 13 Ø 273 mm, tl. 7 mm</t>
  </si>
  <si>
    <t>-92028975</t>
  </si>
  <si>
    <t>https://podminky.urs.cz/item/CS_URS_2024_01/230023113</t>
  </si>
  <si>
    <t>204</t>
  </si>
  <si>
    <t>RED250-150</t>
  </si>
  <si>
    <t xml:space="preserve">Redukce EN 10253-2, mat. P235GH  DN250/150</t>
  </si>
  <si>
    <t>-1373444708</t>
  </si>
  <si>
    <t>205</t>
  </si>
  <si>
    <t>RED250-200</t>
  </si>
  <si>
    <t xml:space="preserve">Redukce EN 10253-2, mat. P235GH  DN250/200</t>
  </si>
  <si>
    <t>1894012780</t>
  </si>
  <si>
    <t>206</t>
  </si>
  <si>
    <t>RED250-125</t>
  </si>
  <si>
    <t xml:space="preserve">Redukce EN 10253-2, mat. P235GH  DN250/125</t>
  </si>
  <si>
    <t>1629306333</t>
  </si>
  <si>
    <t>207</t>
  </si>
  <si>
    <t>230024113</t>
  </si>
  <si>
    <t>Montáž trubních dílů přivařovacích hmotnosti přes 10 do 50 kg tř. 11 až 13 Ø 273 mm, tl. 7 mm</t>
  </si>
  <si>
    <t>679085457</t>
  </si>
  <si>
    <t>https://podminky.urs.cz/item/CS_URS_2024_01/230024113</t>
  </si>
  <si>
    <t>208</t>
  </si>
  <si>
    <t>55283868</t>
  </si>
  <si>
    <t>dno klenuté S235JR PN16 273x6mm DN 250</t>
  </si>
  <si>
    <t>-577228900</t>
  </si>
  <si>
    <t>209</t>
  </si>
  <si>
    <t>T250-250</t>
  </si>
  <si>
    <t>T-kus EN 10253-2, mat. P235GH Ø273x7,0 / 273x7,0</t>
  </si>
  <si>
    <t>2087834603</t>
  </si>
  <si>
    <t>210</t>
  </si>
  <si>
    <t>TR250-150</t>
  </si>
  <si>
    <t>T-kus, redukovaný EN 10253-2, mat. P235GH Ø273x7,0 / 168,3 x 4,5</t>
  </si>
  <si>
    <t>-1409885168</t>
  </si>
  <si>
    <t>211</t>
  </si>
  <si>
    <t>PRZ250-16</t>
  </si>
  <si>
    <t xml:space="preserve">Příruba zaslepovací  EN 1092-1, mat P245GH, DN250, PN16</t>
  </si>
  <si>
    <t>-223406514</t>
  </si>
  <si>
    <t>212</t>
  </si>
  <si>
    <t>PR250-16</t>
  </si>
  <si>
    <t>Příruba přivařovací s krkem EN 1092-1, mat P245GH, DN250, PN16</t>
  </si>
  <si>
    <t>1624099170</t>
  </si>
  <si>
    <t>213</t>
  </si>
  <si>
    <t>230025113</t>
  </si>
  <si>
    <t>Montáž trubních dílů přivařovacích hmotnosti přes 50 do 250 kg tř. 11 až 13 Ø 273 mm, tl. 7 mm</t>
  </si>
  <si>
    <t>-1182828472</t>
  </si>
  <si>
    <t>https://podminky.urs.cz/item/CS_URS_2024_01/230025113</t>
  </si>
  <si>
    <t>214</t>
  </si>
  <si>
    <t>OBL250-90</t>
  </si>
  <si>
    <t xml:space="preserve">Oblouk 3D EN 10253-2, mat. P235GH  ø273x7.0 / 90°</t>
  </si>
  <si>
    <t>498817024</t>
  </si>
  <si>
    <t>215</t>
  </si>
  <si>
    <t>OBL250-45</t>
  </si>
  <si>
    <t xml:space="preserve">Oblouk 3D EN 10253-2, mat. P235GH  ø273x7.0 / 45°</t>
  </si>
  <si>
    <t>-547763187</t>
  </si>
  <si>
    <t>216</t>
  </si>
  <si>
    <t>OBL250-15</t>
  </si>
  <si>
    <t xml:space="preserve">Oblouk 3D EN 10253-2, mat. P235GH  ø273x7.0 / 15°</t>
  </si>
  <si>
    <t>-1307243011</t>
  </si>
  <si>
    <t>217</t>
  </si>
  <si>
    <t>230025121</t>
  </si>
  <si>
    <t>Montáž trubních dílů přivařovacích hmotnosti přes 50 do 250 kg tř. 11 až 13 Ø 324 mm, tl. 6 mm</t>
  </si>
  <si>
    <t>1791206107</t>
  </si>
  <si>
    <t>https://podminky.urs.cz/item/CS_URS_2024_01/230025121</t>
  </si>
  <si>
    <t>218</t>
  </si>
  <si>
    <t>R.1E30090N</t>
  </si>
  <si>
    <t>Ohyb předizolovaný DN300/450 90° R=1,5D al. N L=1x1m</t>
  </si>
  <si>
    <t>-1124653006</t>
  </si>
  <si>
    <t>219</t>
  </si>
  <si>
    <t>14392290R</t>
  </si>
  <si>
    <t>koleno ocelové předizolované série2 90° kompaktní ocelový systém 1,0x1,5m DN 300/500</t>
  </si>
  <si>
    <t>1292886034</t>
  </si>
  <si>
    <t>220</t>
  </si>
  <si>
    <t>14392355R</t>
  </si>
  <si>
    <t>koleno ocelové předizolované série2 15° kompaktní ocelový systém 1,0x1,5m DN 300/500</t>
  </si>
  <si>
    <t>-281552765</t>
  </si>
  <si>
    <t>221</t>
  </si>
  <si>
    <t>14392368R</t>
  </si>
  <si>
    <t>koleno ocelové předizolované série3 90° kompaktní ocelový systém 1,0x1,5m DN 300/560</t>
  </si>
  <si>
    <t>261879193</t>
  </si>
  <si>
    <t>222</t>
  </si>
  <si>
    <t>OBL300-90</t>
  </si>
  <si>
    <t xml:space="preserve">Oblouk 3D EN 10253-2, mat. P235GH  Ø323,9 x 8,0/ 90°</t>
  </si>
  <si>
    <t>928853419</t>
  </si>
  <si>
    <t>223</t>
  </si>
  <si>
    <t>OBL300-45</t>
  </si>
  <si>
    <t xml:space="preserve">Oblouk 3D EN 10253-2, mat. P235GH  Ø323,9 x 8,0/45°</t>
  </si>
  <si>
    <t>676794996</t>
  </si>
  <si>
    <t>224</t>
  </si>
  <si>
    <t>OBL300-30</t>
  </si>
  <si>
    <t xml:space="preserve">Oblouk 3D EN 10253-2, mat. P235GH  Ø323,9 x 8,0/30°</t>
  </si>
  <si>
    <t>1391654754</t>
  </si>
  <si>
    <t>225</t>
  </si>
  <si>
    <t>230024123</t>
  </si>
  <si>
    <t>Montáž trubních dílů přivařovacích hmotnosti přes 10 do 50 kg tř. 11 až 13 Ø 324 mm, tl. 8 mm</t>
  </si>
  <si>
    <t>259529109</t>
  </si>
  <si>
    <t>https://podminky.urs.cz/item/CS_URS_2024_01/230024123</t>
  </si>
  <si>
    <t>226</t>
  </si>
  <si>
    <t>PRZ300-16</t>
  </si>
  <si>
    <t xml:space="preserve">Příruba zaslepovací  EN 1092-1, mat P245GH, DN300, PN16</t>
  </si>
  <si>
    <t>1619241251</t>
  </si>
  <si>
    <t>227</t>
  </si>
  <si>
    <t>PR300-16</t>
  </si>
  <si>
    <t>Příruba přivařovací s krkem EN 1092-1, mat P245GH, DN300, PN16</t>
  </si>
  <si>
    <t>-2075980653</t>
  </si>
  <si>
    <t>228</t>
  </si>
  <si>
    <t>230024144</t>
  </si>
  <si>
    <t>Montáž trubních dílů přivařovacích hmotnosti přes 10 do 50 kg tř. 11 až 13 Ø 426 mm, tl. 10 mm</t>
  </si>
  <si>
    <t>-2145850269</t>
  </si>
  <si>
    <t>https://podminky.urs.cz/item/CS_URS_2024_01/230024144</t>
  </si>
  <si>
    <t>229</t>
  </si>
  <si>
    <t>RED400-200</t>
  </si>
  <si>
    <t xml:space="preserve">Redukce EN 10253-2, mat. P235GH  DN400/200</t>
  </si>
  <si>
    <t>-1763085060</t>
  </si>
  <si>
    <t>230</t>
  </si>
  <si>
    <t>PRZ400-16</t>
  </si>
  <si>
    <t xml:space="preserve">Příruba zaslepovací  EN 1092-1, mat P245GH, DN400, PN16</t>
  </si>
  <si>
    <t>1746842980</t>
  </si>
  <si>
    <t>231</t>
  </si>
  <si>
    <t>PR400-16</t>
  </si>
  <si>
    <t>Příruba přivařovací s krkem EN 1092-1, mat P245GH, DN400, PN16</t>
  </si>
  <si>
    <t>-1582840256</t>
  </si>
  <si>
    <t>232</t>
  </si>
  <si>
    <t>230023122</t>
  </si>
  <si>
    <t>Montáž trubních dílů přivařovacích hmotnosti přes 3 do 10 kg tř. 11 až 13 Ø 324 mm, tl. 7 mm</t>
  </si>
  <si>
    <t>-1690213491</t>
  </si>
  <si>
    <t>https://podminky.urs.cz/item/CS_URS_2024_01/230023122</t>
  </si>
  <si>
    <t>233</t>
  </si>
  <si>
    <t>55283870</t>
  </si>
  <si>
    <t>825270211</t>
  </si>
  <si>
    <t>234</t>
  </si>
  <si>
    <t>RED300-200</t>
  </si>
  <si>
    <t xml:space="preserve">Redukce EN 10253-2, mat. P235GH  DN300/200</t>
  </si>
  <si>
    <t>-1175543507</t>
  </si>
  <si>
    <t>235</t>
  </si>
  <si>
    <t>230024142</t>
  </si>
  <si>
    <t>Montáž trubních dílů přivařovacích hmotnosti přes 10 do 50 kg tř. 11 až 13 Ø 426 mm, tl. 7 mm</t>
  </si>
  <si>
    <t>439931941</t>
  </si>
  <si>
    <t>https://podminky.urs.cz/item/CS_URS_2024_01/230024142</t>
  </si>
  <si>
    <t>236</t>
  </si>
  <si>
    <t>dno klenuté S235JR PN16 DN400</t>
  </si>
  <si>
    <t>1218019263</t>
  </si>
  <si>
    <t>237</t>
  </si>
  <si>
    <t>230024165</t>
  </si>
  <si>
    <t>Montáž trubních dílů přivařovacích hmotnosti přes 10 do 50 kg tř. 11 až 13 Ø 530 mm, tl. 8,0 mm</t>
  </si>
  <si>
    <t>-1822552722</t>
  </si>
  <si>
    <t>https://podminky.urs.cz/item/CS_URS_2024_01/230024165</t>
  </si>
  <si>
    <t>238</t>
  </si>
  <si>
    <t>dno klenuté S235JR PN16 DN500</t>
  </si>
  <si>
    <t>-1656782124</t>
  </si>
  <si>
    <t>239</t>
  </si>
  <si>
    <t>RED500-400</t>
  </si>
  <si>
    <t xml:space="preserve">Redukce EN 10253-2, mat. P235GH  DN500/400</t>
  </si>
  <si>
    <t>-1072331420</t>
  </si>
  <si>
    <t>240</t>
  </si>
  <si>
    <t>230024175</t>
  </si>
  <si>
    <t>Montáž trubních dílů přivařovacích hmotnosti přes 10 do 50 kg tř. 11 až 13 Ø 630 mm, tl. 10 mm</t>
  </si>
  <si>
    <t>-489832788</t>
  </si>
  <si>
    <t>https://podminky.urs.cz/item/CS_URS_2024_01/230024175</t>
  </si>
  <si>
    <t>241</t>
  </si>
  <si>
    <t>552838R2</t>
  </si>
  <si>
    <t>dno klenuté S235JR PN16 DN600</t>
  </si>
  <si>
    <t>-605697990</t>
  </si>
  <si>
    <t>242</t>
  </si>
  <si>
    <t>230025144</t>
  </si>
  <si>
    <t>Montáž trubních dílů přivařovacích hmotnosti přes 50 do 250 kg tř. 11 až 13 Ø 426 mm, tl. 10 mm</t>
  </si>
  <si>
    <t>807200512</t>
  </si>
  <si>
    <t>https://podminky.urs.cz/item/CS_URS_2024_01/230025144</t>
  </si>
  <si>
    <t>243</t>
  </si>
  <si>
    <t>Pol21</t>
  </si>
  <si>
    <t xml:space="preserve">Oblouk 3D EN 10253-2, mat. P235GH  ø406.4x10.0 / 90°</t>
  </si>
  <si>
    <t>1279996311</t>
  </si>
  <si>
    <t>244</t>
  </si>
  <si>
    <t>Pol23</t>
  </si>
  <si>
    <t xml:space="preserve">Oblouk 3D EN 10253-2, mat. P235GH  ø406.4x10.0 / 45°</t>
  </si>
  <si>
    <t>-1799619829</t>
  </si>
  <si>
    <t>245</t>
  </si>
  <si>
    <t>230026167</t>
  </si>
  <si>
    <t>Montáž trubních dílů přivařovacích hmotnosti přes 250 do 1000 kg tř. 11 až 13 Ø 530 mm, tl. 10,0 mm</t>
  </si>
  <si>
    <t>1419717260</t>
  </si>
  <si>
    <t>https://podminky.urs.cz/item/CS_URS_2024_01/230026167</t>
  </si>
  <si>
    <t>246</t>
  </si>
  <si>
    <t>OBL90</t>
  </si>
  <si>
    <t xml:space="preserve">Oblouk 3D EN 10253-2, mat. P235GH  Ø508 x 10,0 / 90°</t>
  </si>
  <si>
    <t>-1756429578</t>
  </si>
  <si>
    <t>247</t>
  </si>
  <si>
    <t>230031028</t>
  </si>
  <si>
    <t>Montáž přírubových spojů do PN 6 DN 65</t>
  </si>
  <si>
    <t>632405948</t>
  </si>
  <si>
    <t>https://podminky.urs.cz/item/CS_URS_2024_01/230031028</t>
  </si>
  <si>
    <t>248</t>
  </si>
  <si>
    <t>230031029</t>
  </si>
  <si>
    <t>Montáž přírubových spojů do PN 6 DN 80</t>
  </si>
  <si>
    <t>764354251</t>
  </si>
  <si>
    <t>https://podminky.urs.cz/item/CS_URS_2024_01/230031029</t>
  </si>
  <si>
    <t>249</t>
  </si>
  <si>
    <t>230032026</t>
  </si>
  <si>
    <t>Montáž přírubových spojů do PN 16 DN 40</t>
  </si>
  <si>
    <t>-1859747460</t>
  </si>
  <si>
    <t>https://podminky.urs.cz/item/CS_URS_2024_01/230032026</t>
  </si>
  <si>
    <t>250</t>
  </si>
  <si>
    <t>230032028</t>
  </si>
  <si>
    <t>Montáž přírubových spojů do PN 16 DN 65</t>
  </si>
  <si>
    <t>1487247424</t>
  </si>
  <si>
    <t>https://podminky.urs.cz/item/CS_URS_2024_01/230032028</t>
  </si>
  <si>
    <t>251</t>
  </si>
  <si>
    <t>230032029</t>
  </si>
  <si>
    <t>Montáž přírubových spojů do PN 16 DN 80</t>
  </si>
  <si>
    <t>-1976251846</t>
  </si>
  <si>
    <t>https://podminky.urs.cz/item/CS_URS_2024_01/230032029</t>
  </si>
  <si>
    <t>252</t>
  </si>
  <si>
    <t>230032030</t>
  </si>
  <si>
    <t>Montáž přírubových spojů do PN 16 DN 100</t>
  </si>
  <si>
    <t>-1171308406</t>
  </si>
  <si>
    <t>https://podminky.urs.cz/item/CS_URS_2024_01/230032030</t>
  </si>
  <si>
    <t>253</t>
  </si>
  <si>
    <t>230032031</t>
  </si>
  <si>
    <t>Montáž přírubových spojů do PN 16 DN 125</t>
  </si>
  <si>
    <t>154153705</t>
  </si>
  <si>
    <t>https://podminky.urs.cz/item/CS_URS_2024_01/230032031</t>
  </si>
  <si>
    <t>254</t>
  </si>
  <si>
    <t>230032032</t>
  </si>
  <si>
    <t>Montáž přírubových spojů do PN 16 DN 150</t>
  </si>
  <si>
    <t>1359807369</t>
  </si>
  <si>
    <t>https://podminky.urs.cz/item/CS_URS_2024_01/230032032</t>
  </si>
  <si>
    <t>255</t>
  </si>
  <si>
    <t>230032033</t>
  </si>
  <si>
    <t>Montáž přírubových spojů do PN 16 DN 200</t>
  </si>
  <si>
    <t>2116483025</t>
  </si>
  <si>
    <t>https://podminky.urs.cz/item/CS_URS_2024_01/230032033</t>
  </si>
  <si>
    <t>230032034</t>
  </si>
  <si>
    <t>Montáž přírubových spojů do PN 16 DN 250</t>
  </si>
  <si>
    <t>1035958333</t>
  </si>
  <si>
    <t>https://podminky.urs.cz/item/CS_URS_2024_01/230032034</t>
  </si>
  <si>
    <t>257</t>
  </si>
  <si>
    <t>230032035</t>
  </si>
  <si>
    <t>Montáž přírubových spojů do PN 16 DN 300</t>
  </si>
  <si>
    <t>-617942380</t>
  </si>
  <si>
    <t>https://podminky.urs.cz/item/CS_URS_2024_01/230032035</t>
  </si>
  <si>
    <t>258</t>
  </si>
  <si>
    <t>230032037</t>
  </si>
  <si>
    <t>Montáž přírubových spojů do PN 16 DN 400</t>
  </si>
  <si>
    <t>-1975277743</t>
  </si>
  <si>
    <t>https://podminky.urs.cz/item/CS_URS_2024_01/230032037</t>
  </si>
  <si>
    <t>259</t>
  </si>
  <si>
    <t>230033022</t>
  </si>
  <si>
    <t>Montáž přírubových spojů do PN 40 DN 15</t>
  </si>
  <si>
    <t>-1157633826</t>
  </si>
  <si>
    <t>https://podminky.urs.cz/item/CS_URS_2024_01/230033022</t>
  </si>
  <si>
    <t>260</t>
  </si>
  <si>
    <t>230033026</t>
  </si>
  <si>
    <t>Montáž přírubových spojů do PN 40 DN 40</t>
  </si>
  <si>
    <t>1810395240</t>
  </si>
  <si>
    <t>https://podminky.urs.cz/item/CS_URS_2024_01/230033026</t>
  </si>
  <si>
    <t>261</t>
  </si>
  <si>
    <t>230033029</t>
  </si>
  <si>
    <t>Montáž přírubových spojů do PN 40 DN 80</t>
  </si>
  <si>
    <t>-855621069</t>
  </si>
  <si>
    <t>https://podminky.urs.cz/item/CS_URS_2024_01/230033029</t>
  </si>
  <si>
    <t>262</t>
  </si>
  <si>
    <t>230033030</t>
  </si>
  <si>
    <t>Montáž přírubových spojů do PN 40 DN 100</t>
  </si>
  <si>
    <t>84633945</t>
  </si>
  <si>
    <t>https://podminky.urs.cz/item/CS_URS_2024_01/230033030</t>
  </si>
  <si>
    <t>263</t>
  </si>
  <si>
    <t>230033032</t>
  </si>
  <si>
    <t>Montáž přírubových spojů do PN 40 DN 150</t>
  </si>
  <si>
    <t>-1604686179</t>
  </si>
  <si>
    <t>https://podminky.urs.cz/item/CS_URS_2024_01/230033032</t>
  </si>
  <si>
    <t>264</t>
  </si>
  <si>
    <t>230033033</t>
  </si>
  <si>
    <t>Montáž přírubových spojů do PN 40 DN 200</t>
  </si>
  <si>
    <t>-977497680</t>
  </si>
  <si>
    <t>https://podminky.urs.cz/item/CS_URS_2024_01/230033033</t>
  </si>
  <si>
    <t>8+22</t>
  </si>
  <si>
    <t>265</t>
  </si>
  <si>
    <t>230033034</t>
  </si>
  <si>
    <t>Montáž přírubových spojů do PN 40 DN 250</t>
  </si>
  <si>
    <t>-584663011</t>
  </si>
  <si>
    <t>https://podminky.urs.cz/item/CS_URS_2024_01/230033034</t>
  </si>
  <si>
    <t>266</t>
  </si>
  <si>
    <t>230170006</t>
  </si>
  <si>
    <t>Příprava pro zkoušku těsnosti potrubí DN přes 350 do 500</t>
  </si>
  <si>
    <t>sada</t>
  </si>
  <si>
    <t>-664180156</t>
  </si>
  <si>
    <t>https://podminky.urs.cz/item/CS_URS_2024_01/230170006</t>
  </si>
  <si>
    <t>267</t>
  </si>
  <si>
    <t>230170012</t>
  </si>
  <si>
    <t>Zkouška těsnosti potrubí DN přes 40 do 80</t>
  </si>
  <si>
    <t>-746384923</t>
  </si>
  <si>
    <t>https://podminky.urs.cz/item/CS_URS_2024_01/230170012</t>
  </si>
  <si>
    <t>268</t>
  </si>
  <si>
    <t>230170013</t>
  </si>
  <si>
    <t>Zkouška těsnosti potrubí DN přes 80 do 125</t>
  </si>
  <si>
    <t>-105472772</t>
  </si>
  <si>
    <t>https://podminky.urs.cz/item/CS_URS_2024_01/230170013</t>
  </si>
  <si>
    <t>269</t>
  </si>
  <si>
    <t>230170014</t>
  </si>
  <si>
    <t>Zkouška těsnosti potrubí DN přes 125 do 200</t>
  </si>
  <si>
    <t>1093215459</t>
  </si>
  <si>
    <t>https://podminky.urs.cz/item/CS_URS_2024_01/230170014</t>
  </si>
  <si>
    <t>270</t>
  </si>
  <si>
    <t>230170015</t>
  </si>
  <si>
    <t>Zkouška těsnosti potrubí DN přes 200 do 350</t>
  </si>
  <si>
    <t>-776622556</t>
  </si>
  <si>
    <t>https://podminky.urs.cz/item/CS_URS_2024_01/230170015</t>
  </si>
  <si>
    <t>271</t>
  </si>
  <si>
    <t>230170016</t>
  </si>
  <si>
    <t>Zkouška těsnosti potrubí DN přes 350 do 500</t>
  </si>
  <si>
    <t>514282539</t>
  </si>
  <si>
    <t>https://podminky.urs.cz/item/CS_URS_2024_01/230170016</t>
  </si>
  <si>
    <t>272</t>
  </si>
  <si>
    <t>230210011</t>
  </si>
  <si>
    <t>Montáž opláštění ruční natavením normálním</t>
  </si>
  <si>
    <t>699350355</t>
  </si>
  <si>
    <t>https://podminky.urs.cz/item/CS_URS_2024_01/230210011</t>
  </si>
  <si>
    <t>Poznámka k položce:_x000d_
Počet spojek*plocha spojky</t>
  </si>
  <si>
    <t>(32+26+27)*1,5+4*0,3</t>
  </si>
  <si>
    <t>273</t>
  </si>
  <si>
    <t>28658052</t>
  </si>
  <si>
    <t>doizolování spoje PI potrubí série1 kompletní s PUR izolací DN 300/450</t>
  </si>
  <si>
    <t>-377361410</t>
  </si>
  <si>
    <t>274</t>
  </si>
  <si>
    <t>28658026R</t>
  </si>
  <si>
    <t>doizolování spoje PI potrubí série2 kompletní s PUR izolací DN 300/500</t>
  </si>
  <si>
    <t>-698711937</t>
  </si>
  <si>
    <t>275</t>
  </si>
  <si>
    <t>28658039</t>
  </si>
  <si>
    <t>doizolování spoje PI potrubí série3 kompletní s PUR izolací DN 300/560</t>
  </si>
  <si>
    <t>-1658199063</t>
  </si>
  <si>
    <t>276</t>
  </si>
  <si>
    <t>R2SSM0003000500</t>
  </si>
  <si>
    <t>Manžeta ukončovací smršťovací série2 DHEC, DN 300, DA500</t>
  </si>
  <si>
    <t>-1423344783</t>
  </si>
  <si>
    <t>277</t>
  </si>
  <si>
    <t>R.3SSM0003000560</t>
  </si>
  <si>
    <t>Manžeta ukončovací smršťovací série3 DHEC, DN 300, DA560</t>
  </si>
  <si>
    <t>1747977696</t>
  </si>
  <si>
    <t>278</t>
  </si>
  <si>
    <t>230050004</t>
  </si>
  <si>
    <t>Montáž uložení doplňkových konstrukcí přišroubováním DN přes 150 do 350</t>
  </si>
  <si>
    <t>606861051</t>
  </si>
  <si>
    <t>https://podminky.urs.cz/item/CS_URS_2024_01/230050004</t>
  </si>
  <si>
    <t>279</t>
  </si>
  <si>
    <t>uložení</t>
  </si>
  <si>
    <t>2017490831</t>
  </si>
  <si>
    <t>300+300+50+200+1600+1900+50</t>
  </si>
  <si>
    <t>4400*1,1 'Přepočtené koeficientem množství</t>
  </si>
  <si>
    <t>280</t>
  </si>
  <si>
    <t>230050031</t>
  </si>
  <si>
    <t>Doplňkové konstrukce z profilového materiálu zhotovení a montáž</t>
  </si>
  <si>
    <t>1047673582</t>
  </si>
  <si>
    <t>https://podminky.urs.cz/item/CS_URS_2024_01/230050031</t>
  </si>
  <si>
    <t>281</t>
  </si>
  <si>
    <t>materiál profilový</t>
  </si>
  <si>
    <t>1499279928</t>
  </si>
  <si>
    <t>200+400+3200+3800+100+500+500</t>
  </si>
  <si>
    <t>8700*1,1 'Přepočtené koeficientem množství</t>
  </si>
  <si>
    <t>58-M</t>
  </si>
  <si>
    <t>Revize vyhrazených technických zařízení</t>
  </si>
  <si>
    <t>282</t>
  </si>
  <si>
    <t>580203005</t>
  </si>
  <si>
    <t>Zkouška těsnosti tlakových nádob stabilních obsahu přes 5,0 m3</t>
  </si>
  <si>
    <t>-335808737</t>
  </si>
  <si>
    <t>https://podminky.urs.cz/item/CS_URS_2024_01/580203005</t>
  </si>
  <si>
    <t>283</t>
  </si>
  <si>
    <t>580204005</t>
  </si>
  <si>
    <t>Tlaková zkouška tlakových nádob stabilních obsahu přes 5,0 m3</t>
  </si>
  <si>
    <t>478537162</t>
  </si>
  <si>
    <t>https://podminky.urs.cz/item/CS_URS_2024_01/580204005</t>
  </si>
  <si>
    <t>HZS</t>
  </si>
  <si>
    <t>Hodinové zúčtovací sazby</t>
  </si>
  <si>
    <t>284</t>
  </si>
  <si>
    <t>HZS4132</t>
  </si>
  <si>
    <t>Hodinové zúčtovací sazby ostatních profesí obsluha stavebních strojů a zařízení jeřábník specialista</t>
  </si>
  <si>
    <t>hod</t>
  </si>
  <si>
    <t>897235792</t>
  </si>
  <si>
    <t>https://podminky.urs.cz/item/CS_URS_2024_01/HZS4132</t>
  </si>
  <si>
    <t>285</t>
  </si>
  <si>
    <t>HZS4132R</t>
  </si>
  <si>
    <t>-1231111574</t>
  </si>
  <si>
    <t>286</t>
  </si>
  <si>
    <t>HZS4212</t>
  </si>
  <si>
    <t>Hodinové zúčtovací sazby ostatních profesí revizní a kontrolní činnost revizní technik specialista</t>
  </si>
  <si>
    <t>512</t>
  </si>
  <si>
    <t>1121838129</t>
  </si>
  <si>
    <t>https://podminky.urs.cz/item/CS_URS_2024_01/HZS4212</t>
  </si>
  <si>
    <t>Poznámka k položce:_x000d_
Uvedení do provozu_x000d_
Schválení TUV atypických nádob</t>
  </si>
  <si>
    <t>VRN4</t>
  </si>
  <si>
    <t>Inženýrská činnost</t>
  </si>
  <si>
    <t>287</t>
  </si>
  <si>
    <t>043124000</t>
  </si>
  <si>
    <t>Zkoušky rentgenové - 10%</t>
  </si>
  <si>
    <t>kpl</t>
  </si>
  <si>
    <t>1024</t>
  </si>
  <si>
    <t>152579536</t>
  </si>
  <si>
    <t>https://podminky.urs.cz/item/CS_URS_2024_01/043124000</t>
  </si>
  <si>
    <t>288</t>
  </si>
  <si>
    <t>04314400R</t>
  </si>
  <si>
    <t>Vizuální kontrola</t>
  </si>
  <si>
    <t>-2013949039</t>
  </si>
  <si>
    <t>Poznámka k položce:_x000d_
6hodx 2 pracovníci</t>
  </si>
  <si>
    <t>16*2</t>
  </si>
  <si>
    <t>D10.2.1 - PS371 - PVS v OKP</t>
  </si>
  <si>
    <t>25746588</t>
  </si>
  <si>
    <t xml:space="preserve">Process Automation Solutions s.r.o. </t>
  </si>
  <si>
    <t xml:space="preserve">    751 - Vzduchotechnika</t>
  </si>
  <si>
    <t>713321211</t>
  </si>
  <si>
    <t>Montáž izolace tepelné těles rohožemi v pletivu bez povrchové úpravy (izolační materiál ve specifikaci) z pásů nebo jiných vláknitých materiálů v šestihranném pozinkovaném pletivu, upevněných na trny z tyčové oceli kruhové (bez přivaření trnů) pomocí příchytek nebo ohnutím trnů ploch rovných jednovrstvá</t>
  </si>
  <si>
    <t>-1946830100</t>
  </si>
  <si>
    <t>https://podminky.urs.cz/item/CS_URS_2024_01/713321211</t>
  </si>
  <si>
    <t>63142678</t>
  </si>
  <si>
    <t>rohož izolační z minerální vlny prošívaná na pletivu 100kg/m3 tl 50mm</t>
  </si>
  <si>
    <t>-1985019145</t>
  </si>
  <si>
    <t>9*1,05 'Přepočtené koeficientem množství</t>
  </si>
  <si>
    <t>713421121</t>
  </si>
  <si>
    <t>Montáž izolace tepelné potrubí, ohybů, armatur a přírub rohožemi v pletivu bez povrchové úpravy (izolační materiál ve specifikaci) v černém šestihranném pletivu spojených ocelovým drátem armatur a přírub jednovrstvá</t>
  </si>
  <si>
    <t>2029277624</t>
  </si>
  <si>
    <t>https://podminky.urs.cz/item/CS_URS_2024_01/713421121</t>
  </si>
  <si>
    <t>19*0,5 'Přepočtené koeficientem množství</t>
  </si>
  <si>
    <t>63142677</t>
  </si>
  <si>
    <t>rohož izolační z minerální vlny prošívaná na pletivu 100kg/m3 tl 40mm</t>
  </si>
  <si>
    <t>160601760</t>
  </si>
  <si>
    <t>15,2*1,05 'Přepočtené koeficientem množství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</si>
  <si>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</si>
  <si>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</si>
  <si>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-1502877080</t>
  </si>
  <si>
    <t>https://podminky.urs.cz/item/CS_URS_2024_01/713463212</t>
  </si>
  <si>
    <t>63154603</t>
  </si>
  <si>
    <t>pouzdro izolační potrubní z minerální vlny s Al fólií max. 250/100°C 42/50mm</t>
  </si>
  <si>
    <t>1462834276</t>
  </si>
  <si>
    <t>4*1,05 'Přepočtené koeficientem množství</t>
  </si>
  <si>
    <t>63154605</t>
  </si>
  <si>
    <t>pouzdro izolační potrubní z minerální vlny s Al fólií max. 250/100°C 60/50mm</t>
  </si>
  <si>
    <t>-664974155</t>
  </si>
  <si>
    <t>5*1,05 'Přepočtené koeficientem množství</t>
  </si>
  <si>
    <t>63154607</t>
  </si>
  <si>
    <t>pouzdro izolační potrubní z minerální vlny s Al fólií max. 250/100°C 76/50mm</t>
  </si>
  <si>
    <t>-769397891</t>
  </si>
  <si>
    <t>8*1,05 'Přepočtené koeficientem množství</t>
  </si>
  <si>
    <t>63154608</t>
  </si>
  <si>
    <t>pouzdro izolační potrubní z minerální vlny s Al fólií max. 250/100°C 89/50mm</t>
  </si>
  <si>
    <t>-1647599227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</si>
  <si>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</si>
  <si>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</si>
  <si>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1128698009</t>
  </si>
  <si>
    <t>https://podminky.urs.cz/item/CS_URS_2024_01/713463311</t>
  </si>
  <si>
    <t>63154572</t>
  </si>
  <si>
    <t>pouzdro izolační potrubní z minerální vlny s Al fólií max. 250/100°C 35/40mm</t>
  </si>
  <si>
    <t>-1035136163</t>
  </si>
  <si>
    <t>7*1,05 'Přepočtené koeficientem množství</t>
  </si>
  <si>
    <t>63154571</t>
  </si>
  <si>
    <t>pouzdro izolační potrubní z minerální vlny s Al fólií max. 250/100°C 28/40mm</t>
  </si>
  <si>
    <t>-744622485</t>
  </si>
  <si>
    <t>2*1,05 'Přepočtené koeficientem množství</t>
  </si>
  <si>
    <t>63154570</t>
  </si>
  <si>
    <t>pouzdro izolační potrubní z minerální vlny s Al fólií max. 250/100°C 22/40mm</t>
  </si>
  <si>
    <t>348700816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</si>
  <si>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</si>
  <si>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</si>
  <si>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-753318305</t>
  </si>
  <si>
    <t>https://podminky.urs.cz/item/CS_URS_2024_01/713463312</t>
  </si>
  <si>
    <t>pouzdro potrubní s Al fólií tl.6cm, DN200</t>
  </si>
  <si>
    <t>-2112823816</t>
  </si>
  <si>
    <t>18*1,05 'Přepočtené koeficientem množství</t>
  </si>
  <si>
    <t>pouzdro potrubní s Al fólií tl. 6cm, DN150</t>
  </si>
  <si>
    <t>-1575306200</t>
  </si>
  <si>
    <t>pouzdro potrubní s Al fólií tl. 6cm, DN125</t>
  </si>
  <si>
    <t>-1213241505</t>
  </si>
  <si>
    <t>pouzdro potrubní s Al fólií tl. 6cm, DN100</t>
  </si>
  <si>
    <t>-1662676274</t>
  </si>
  <si>
    <t>713471114</t>
  </si>
  <si>
    <t>Montáž izolace tepelné potrubí, ohybů, přírub, armatur nebo tvarovek snímatelnými pouzdry s výplní z pásů v černém šestihranném pletivu, pouzdra z plechu s patentními uzávěry (izolační materiál a plech ve specifikaci) armatur</t>
  </si>
  <si>
    <t>1581380591</t>
  </si>
  <si>
    <t>https://podminky.urs.cz/item/CS_URS_2024_01/713471114</t>
  </si>
  <si>
    <t xml:space="preserve">pouzdro snímatelné - Flexipan + Al pásky </t>
  </si>
  <si>
    <t>-924632517</t>
  </si>
  <si>
    <t>63154467</t>
  </si>
  <si>
    <t>pouzdro izolační potrubní z minerální vlny max. 400°C 76/50mm</t>
  </si>
  <si>
    <t>-2117619110</t>
  </si>
  <si>
    <t>63154465</t>
  </si>
  <si>
    <t>pouzdro izolační potrubní z minerální vlny max. 400°C 60/50mm</t>
  </si>
  <si>
    <t>1408752998</t>
  </si>
  <si>
    <t>-276475705</t>
  </si>
  <si>
    <t>28377676R</t>
  </si>
  <si>
    <t>izolace tepelná vrstvená armatur s povrchovou teplotou do 150°C DN 200</t>
  </si>
  <si>
    <t>88835978</t>
  </si>
  <si>
    <t>28377675R</t>
  </si>
  <si>
    <t>izolace tepelná vrstvená armatur s povrchovou teplotou do 150°C DN 150</t>
  </si>
  <si>
    <t>113021236</t>
  </si>
  <si>
    <t>28377672R</t>
  </si>
  <si>
    <t>izolace tepelná vrstvená armatur s povrchovou teplotou do 150°C DN 80</t>
  </si>
  <si>
    <t>-469558284</t>
  </si>
  <si>
    <t>-1584865201</t>
  </si>
  <si>
    <t>Montáž výměníku tepla stojatého DN 125</t>
  </si>
  <si>
    <t>-1380322396</t>
  </si>
  <si>
    <t>Výměník tepla stojatý pára-horká voda DN 125, PN25/PN16</t>
  </si>
  <si>
    <t>-285342065</t>
  </si>
  <si>
    <t xml:space="preserve">Poznámka k položce:_x000d_
Pára/voda, 3600kW, včetně izolace, pozice 3,4,5_x000d_
stojatý, nerez - 3600 kW_x000d_
HAD XK 12.114_x000d_
</t>
  </si>
  <si>
    <t>732311120</t>
  </si>
  <si>
    <t>Nádrže na kondenzát beztlaké čtyřhranné o obsahu 1250 l</t>
  </si>
  <si>
    <t>339147807</t>
  </si>
  <si>
    <t>https://podminky.urs.cz/item/CS_URS_2024_01/732311120</t>
  </si>
  <si>
    <t>732422517R</t>
  </si>
  <si>
    <t>Kondenzátní čerpadlo nerezové, 20,0 m3/h - H = 63 m - 5,5 kW WILO Helix V1608, DN50, PN16</t>
  </si>
  <si>
    <t>438683124</t>
  </si>
  <si>
    <t>732422543R</t>
  </si>
  <si>
    <t>Čerpadlo teplovodní mokroběžné přírubové DN 80 s FM, 80,3 m3/h - H = 38 m - 15 kW</t>
  </si>
  <si>
    <t>70134849</t>
  </si>
  <si>
    <t>1753304671</t>
  </si>
  <si>
    <t>733121210R</t>
  </si>
  <si>
    <t>Potrubí z trubek ocelových hladkých spojovaných svařováním černých bezešvých v kotelnách a strojovnách Ø 21,3/2,6</t>
  </si>
  <si>
    <t>-1563775779</t>
  </si>
  <si>
    <t>7*1,1 'Přepočtené koeficientem množství</t>
  </si>
  <si>
    <t>733121212R</t>
  </si>
  <si>
    <t>Potrubí z trubek ocelových hladkých spojovaných svařováním černých bezešvých v kotelnách a strojovnách Ø ø26,9 x 2,6</t>
  </si>
  <si>
    <t>1660528625</t>
  </si>
  <si>
    <t>3*1,1 'Přepočtené koeficientem množství</t>
  </si>
  <si>
    <t>733121215R</t>
  </si>
  <si>
    <t>Potrubí ocelové hladké bezešvé v kotelnách nebo strojovnách spojované svařováním D 33,7x2,6 mm</t>
  </si>
  <si>
    <t>1932370567</t>
  </si>
  <si>
    <t>733121216R</t>
  </si>
  <si>
    <t>Potrubí z trubek ocelových hladkých spojovaných svařováním černých bezešvých v kotelnách a strojovnách Ø 42,4 x 2,6</t>
  </si>
  <si>
    <t>-1621737083</t>
  </si>
  <si>
    <t>https://podminky.urs.cz/item/CS_URS_2024_01/733121216R</t>
  </si>
  <si>
    <t>733121219R</t>
  </si>
  <si>
    <t>Potrubí z trubek ocelových hladkých spojovaných svařováním černých bezešvých v kotelnách a strojovnách Ø 60,3/2,9</t>
  </si>
  <si>
    <t>1782270887</t>
  </si>
  <si>
    <t>733121222</t>
  </si>
  <si>
    <t>Potrubí z trubek ocelových hladkých spojovaných svařováním černých bezešvých v kotelnách a strojovnách Ø 76/3,2</t>
  </si>
  <si>
    <t>-2103044081</t>
  </si>
  <si>
    <t>https://podminky.urs.cz/item/CS_URS_2024_01/733121222</t>
  </si>
  <si>
    <t>733121225</t>
  </si>
  <si>
    <t>Potrubí z trubek ocelových hladkých spojovaných svařováním černých bezešvých v kotelnách a strojovnách Ø 89/3,6</t>
  </si>
  <si>
    <t>-331581284</t>
  </si>
  <si>
    <t>https://podminky.urs.cz/item/CS_URS_2024_01/733121225</t>
  </si>
  <si>
    <t>733121228</t>
  </si>
  <si>
    <t>Potrubí z trubek ocelových hladkých spojovaných svařováním černých bezešvých v kotelnách a strojovnách Ø114,3 x 4</t>
  </si>
  <si>
    <t>918807260</t>
  </si>
  <si>
    <t>https://podminky.urs.cz/item/CS_URS_2024_01/733121228</t>
  </si>
  <si>
    <t>733121232</t>
  </si>
  <si>
    <t>Potrubí ocelové hladké bezešvé v kotelnách nebo strojovnách spojované svařováním Ø139,7 x 4,5</t>
  </si>
  <si>
    <t>1365683749</t>
  </si>
  <si>
    <t>https://podminky.urs.cz/item/CS_URS_2024_01/733121232</t>
  </si>
  <si>
    <t>12*1,1 'Přepočtené koeficientem množství</t>
  </si>
  <si>
    <t>733121235R</t>
  </si>
  <si>
    <t>Potrubí z trubek ocelových hladkých spojovaných svařováním černých bezešvých v kotelnách a strojovnách Ø Ø168,3 x 4,5</t>
  </si>
  <si>
    <t>-1786818901</t>
  </si>
  <si>
    <t>https://podminky.urs.cz/item/CS_URS_2024_01/733121235R</t>
  </si>
  <si>
    <t>4*1,1 'Přepočtené koeficientem množství</t>
  </si>
  <si>
    <t>733121239</t>
  </si>
  <si>
    <t>Potrubí z trubek ocelových hladkých spojovaných svařováním černých bezešvých v kotelnách a strojovnách Ø 219/6,3</t>
  </si>
  <si>
    <t>-608056341</t>
  </si>
  <si>
    <t>https://podminky.urs.cz/item/CS_URS_2024_01/733121239</t>
  </si>
  <si>
    <t>18*1,1 'Přepočtené koeficientem množství</t>
  </si>
  <si>
    <t>Potrubí z trubek ocelových hladkých spojovaných svařováním černých bezešvých v kotelnách a strojovnách Ø 273/7,0</t>
  </si>
  <si>
    <t>1403615938</t>
  </si>
  <si>
    <t>998733101</t>
  </si>
  <si>
    <t>Přesun hmot pro rozvody potrubí stanovený z hmotnosti přesunovaného materiálu vodorovná dopravní vzdálenost do 50 m základní v objektech výšky do 6 m</t>
  </si>
  <si>
    <t>-1948693379</t>
  </si>
  <si>
    <t>https://podminky.urs.cz/item/CS_URS_2024_01/998733101</t>
  </si>
  <si>
    <t>734109212</t>
  </si>
  <si>
    <t>Montáž armatur přírubových se dvěma přírubami PN 16 DN 25</t>
  </si>
  <si>
    <t>-684626020</t>
  </si>
  <si>
    <t>https://podminky.urs.cz/item/CS_URS_2024_01/734109212</t>
  </si>
  <si>
    <t>42210706</t>
  </si>
  <si>
    <t>ventil uzavírací přímý s ručním kolem s vlnovcem DN 25x160mm, PN16</t>
  </si>
  <si>
    <t>1565963209</t>
  </si>
  <si>
    <t>734109223</t>
  </si>
  <si>
    <t>Montáž armatur přírubových se dvěma přírubami PN 16 DN 32</t>
  </si>
  <si>
    <t>807278808</t>
  </si>
  <si>
    <t>https://podminky.urs.cz/item/CS_URS_2024_01/734109223</t>
  </si>
  <si>
    <t>Pol156</t>
  </si>
  <si>
    <t>Ventil pojistný, přírubový o.p.1,5 MPa PN16 DN32/50</t>
  </si>
  <si>
    <t>ks</t>
  </si>
  <si>
    <t>-1178899102</t>
  </si>
  <si>
    <t>734109214</t>
  </si>
  <si>
    <t>Montáž armatur přírubových se dvěma přírubami PN 16 DN 50</t>
  </si>
  <si>
    <t>1435348849</t>
  </si>
  <si>
    <t>https://podminky.urs.cz/item/CS_URS_2024_01/734109214</t>
  </si>
  <si>
    <t>MTK-50-16-15</t>
  </si>
  <si>
    <t>Průtokoměr pro měření na výtlaku kondenzátu, qp 15 m3/h, qp 30 m3/h, Tmax 130°C</t>
  </si>
  <si>
    <t>1660235362</t>
  </si>
  <si>
    <t>734109215</t>
  </si>
  <si>
    <t>Montáž armatur přírubových se dvěma přírubami PN 16 DN 65</t>
  </si>
  <si>
    <t>1376960427</t>
  </si>
  <si>
    <t>https://podminky.urs.cz/item/CS_URS_2024_01/734109215</t>
  </si>
  <si>
    <t>42214703</t>
  </si>
  <si>
    <t>ventil uzavírací přímý s ručním kolem s vlnovcem DN 65x290mm, PN16</t>
  </si>
  <si>
    <t>1271037353</t>
  </si>
  <si>
    <t>734109216</t>
  </si>
  <si>
    <t>Montáž armatur přírubových se dvěma přírubami PN 16 DN 80</t>
  </si>
  <si>
    <t>503988512</t>
  </si>
  <si>
    <t>https://podminky.urs.cz/item/CS_URS_2024_01/734109216</t>
  </si>
  <si>
    <t>42214706</t>
  </si>
  <si>
    <t>ventil uzavírací přímý s ručním kolem s vlnovcem DN 80x310mm, PN16</t>
  </si>
  <si>
    <t>-218933703</t>
  </si>
  <si>
    <t>734109218</t>
  </si>
  <si>
    <t>Montáž armatur přírubových se dvěma přírubami PN 16 DN 125</t>
  </si>
  <si>
    <t>-1433795088</t>
  </si>
  <si>
    <t>https://podminky.urs.cz/item/CS_URS_2024_01/734109218</t>
  </si>
  <si>
    <t>42214712</t>
  </si>
  <si>
    <t>ventil uzavírací přímý s ručním kolem s vlnovcem DN 125x400mm, PN16</t>
  </si>
  <si>
    <t>795439482</t>
  </si>
  <si>
    <t>-1857340950</t>
  </si>
  <si>
    <t>42214718</t>
  </si>
  <si>
    <t>ventil uzavírací přímý s ručním kolem s vlnovcem DN 200x600mm, PN25</t>
  </si>
  <si>
    <t>568012127</t>
  </si>
  <si>
    <t>734163452R</t>
  </si>
  <si>
    <t>Filtr DN 200 PN 25 do 400°C z uhlíkové oceli s vypouštěcí přírubou</t>
  </si>
  <si>
    <t>-425409874</t>
  </si>
  <si>
    <t>734109315</t>
  </si>
  <si>
    <t>Montáž armatur přírubových se dvěma přírubami PN 25, 40 DN 65</t>
  </si>
  <si>
    <t>-788167579</t>
  </si>
  <si>
    <t>https://podminky.urs.cz/item/CS_URS_2024_01/734109315</t>
  </si>
  <si>
    <t>42215643</t>
  </si>
  <si>
    <t>ventil zpětný přímý samočinný Z15 117 540 DN 65x290mm</t>
  </si>
  <si>
    <t>1412727949</t>
  </si>
  <si>
    <t>582137672</t>
  </si>
  <si>
    <t>42215646</t>
  </si>
  <si>
    <t>ventil zpětný přímý samočinný Z15 117 540 DN 80x310mm</t>
  </si>
  <si>
    <t>201814023</t>
  </si>
  <si>
    <t>734109211</t>
  </si>
  <si>
    <t>Montáž armatur přírubových se dvěma přírubami PN 16 DN 15</t>
  </si>
  <si>
    <t>-339293944</t>
  </si>
  <si>
    <t>https://podminky.urs.cz/item/CS_URS_2024_01/734109211</t>
  </si>
  <si>
    <t>734111411R</t>
  </si>
  <si>
    <t>Ventily uzavírací přírubové s vlnovcem přímé ovládané ručně PN 16 do 300°C DN 15</t>
  </si>
  <si>
    <t>-1207317868</t>
  </si>
  <si>
    <t>1448311660</t>
  </si>
  <si>
    <t>734163429</t>
  </si>
  <si>
    <t>Filtry z uhlíkové oceli s čístícím víkem nebo vypouštěcí zátkou PN 16 do 300°C DN 100</t>
  </si>
  <si>
    <t>1858888022</t>
  </si>
  <si>
    <t>1536255360</t>
  </si>
  <si>
    <t xml:space="preserve">Regulační ventil s havarijní funkcí - provedení 160329 S2, RV 200 line - pohon SKC, pomocný spínač, PN25, DN150 </t>
  </si>
  <si>
    <t>961441593</t>
  </si>
  <si>
    <t>734111422R</t>
  </si>
  <si>
    <t>Ventil přírubový uzavírací přímý DN 150 PN 25 do 300°C ovládaný ručně</t>
  </si>
  <si>
    <t>143737128</t>
  </si>
  <si>
    <t>1022155874</t>
  </si>
  <si>
    <t>734163443</t>
  </si>
  <si>
    <t>Filtry z uhlíkové oceli s čístícím víkem nebo vypouštěcí zátkou PN 40 do 400°C DN 25</t>
  </si>
  <si>
    <t>-2121297667</t>
  </si>
  <si>
    <t>109898787</t>
  </si>
  <si>
    <t>42211646</t>
  </si>
  <si>
    <t>ventil zpětný přímý samočinný Z15 117 540 DN 25x160mm</t>
  </si>
  <si>
    <t>-872718489</t>
  </si>
  <si>
    <t>Montáž odvaděče kondenzátu přírubového DN 25</t>
  </si>
  <si>
    <t>842929491</t>
  </si>
  <si>
    <t>OK25-40</t>
  </si>
  <si>
    <t>Odvaděč kondenzátu plovákový, přírubový, PN32, DN 25</t>
  </si>
  <si>
    <t>-1817168338</t>
  </si>
  <si>
    <t>734169414R</t>
  </si>
  <si>
    <t>Montáž odvaděče kondenzátu přírubového DN 50</t>
  </si>
  <si>
    <t>-1634610420</t>
  </si>
  <si>
    <t>OK50-40</t>
  </si>
  <si>
    <t>Odvaděč kondenzátu plovákový, přírubový, PN32, DN 50</t>
  </si>
  <si>
    <t>-430193212</t>
  </si>
  <si>
    <t>734173411</t>
  </si>
  <si>
    <t>Mezikusy, přírubové spoje přírubové spoje PN 16/I, 200°C DN 15</t>
  </si>
  <si>
    <t>-1680729544</t>
  </si>
  <si>
    <t>https://podminky.urs.cz/item/CS_URS_2024_01/734173411</t>
  </si>
  <si>
    <t xml:space="preserve">Poznámka k položce:_x000d_
Včetně přírub_x000d_
</t>
  </si>
  <si>
    <t>734173418</t>
  </si>
  <si>
    <t>Mezikusy, přírubové spoje přírubové spoje PN 16/I, 200°C DN 100</t>
  </si>
  <si>
    <t>-1114795829</t>
  </si>
  <si>
    <t>https://podminky.urs.cz/item/CS_URS_2024_01/734173418</t>
  </si>
  <si>
    <t>1436653570</t>
  </si>
  <si>
    <t>731450788</t>
  </si>
  <si>
    <t>734173618</t>
  </si>
  <si>
    <t>Mezikusy, přírubové spoje přírubové spoje PN 40/I, 200°C DN 100</t>
  </si>
  <si>
    <t>-385550881</t>
  </si>
  <si>
    <t>https://podminky.urs.cz/item/CS_URS_2024_01/734173618</t>
  </si>
  <si>
    <t>Pol1</t>
  </si>
  <si>
    <t>Příruba přivařovací s krkem DIN 2635 Ø219,1 mat C 228 PN40 DN200</t>
  </si>
  <si>
    <t>-807748131</t>
  </si>
  <si>
    <t>Pol2</t>
  </si>
  <si>
    <t>Příruba přivařovací s krkem DIN 2635 Ø114,3 mat C 228 PN40 DN100</t>
  </si>
  <si>
    <t>-656615237</t>
  </si>
  <si>
    <t>Pol78</t>
  </si>
  <si>
    <t>Příruba přivařovací s krkem DIN 2635 Ø 88,9 mat C 228 PN40 DN80</t>
  </si>
  <si>
    <t>-2024020090</t>
  </si>
  <si>
    <t>Pol79</t>
  </si>
  <si>
    <t>Příruba přivařovací s krkem DIN 2635 Ø 76,1 mat C 228 PN40 DN65</t>
  </si>
  <si>
    <t>946856775</t>
  </si>
  <si>
    <t>Pol80</t>
  </si>
  <si>
    <t>Příruba přivařovací s krkem DIN 2635 Ø 60,3 mat C 228 PN40 DN50</t>
  </si>
  <si>
    <t>1286662470</t>
  </si>
  <si>
    <t>Pol81</t>
  </si>
  <si>
    <t>Příruba přivařovací s krkem DIN 2635 Ø 33,7 mat C 228 PN40 DN25</t>
  </si>
  <si>
    <t>1825434861</t>
  </si>
  <si>
    <t>Pol82</t>
  </si>
  <si>
    <t>Příruba přivařovací s krkem DIN 2634 Ø 219,1 mat C 228 PN25 DN200</t>
  </si>
  <si>
    <t>-1520110725</t>
  </si>
  <si>
    <t>Pol83</t>
  </si>
  <si>
    <t>Příruba přivařovací s krkem DIN 2633 Ø273 mat C 228 PN16 DN250</t>
  </si>
  <si>
    <t>923361533</t>
  </si>
  <si>
    <t>Pol84</t>
  </si>
  <si>
    <t>Příruba přivařovací s krkem DIN 2633 Ø219,1 mat C 228 PN16 DN200</t>
  </si>
  <si>
    <t>-2090273819</t>
  </si>
  <si>
    <t>Pol85</t>
  </si>
  <si>
    <t>Příruba přivařovací s krkem DIN 2633 Ø168,3 mat C 228 PN16 DN150</t>
  </si>
  <si>
    <t>1630909312</t>
  </si>
  <si>
    <t>Pol91</t>
  </si>
  <si>
    <t>Příruba přivařovací s krkem DIN 2633 Ø139,7 mat C 228 PN16 DN125</t>
  </si>
  <si>
    <t>-98144718</t>
  </si>
  <si>
    <t>Pol92</t>
  </si>
  <si>
    <t>Příruba přivařovací s krkem DIN 2633 Ø114,3 mat C 228 PN16 DN100</t>
  </si>
  <si>
    <t>-222435348</t>
  </si>
  <si>
    <t>Pol93</t>
  </si>
  <si>
    <t>Příruba přivařovací s krkem DIN 2633 Ø 88,9 mat C 228 PN16 DN80</t>
  </si>
  <si>
    <t>-1153254099</t>
  </si>
  <si>
    <t>Pol94</t>
  </si>
  <si>
    <t>Příruba přivařovací s krkem DIN 2633 Ø 76,1 mat C 228 PN16 DN65</t>
  </si>
  <si>
    <t>644889910</t>
  </si>
  <si>
    <t>Pol95</t>
  </si>
  <si>
    <t>Příruba přivařovací s krkem DIN 2633 Ø 60,3 mat C 228 PN16 DN50</t>
  </si>
  <si>
    <t>-1292692700</t>
  </si>
  <si>
    <t>Pol96</t>
  </si>
  <si>
    <t>Příruba přivařovací s krkem DIN 2633 Ø 42,4 mat C 228 PN16 DN32</t>
  </si>
  <si>
    <t>596386784</t>
  </si>
  <si>
    <t>Pol97</t>
  </si>
  <si>
    <t>Příruba přivařovací s krkem DIN 2633 Ø 33,7 mat C 228 PN16 DN25</t>
  </si>
  <si>
    <t>-1742479943</t>
  </si>
  <si>
    <t>Pol98</t>
  </si>
  <si>
    <t>Příruba přivařovací s krkem DIN 2633 Ø 21,3 mat C 228 PN16 DN15</t>
  </si>
  <si>
    <t>1715236159</t>
  </si>
  <si>
    <t>Pol99</t>
  </si>
  <si>
    <t>Příruba slepá DIN 2527 mat C 228 PN16 DN200</t>
  </si>
  <si>
    <t>-961173320</t>
  </si>
  <si>
    <t>Pol100</t>
  </si>
  <si>
    <t>Příruba slepá DIN 2527 mat C 228 PN16 DN65</t>
  </si>
  <si>
    <t>-146603412</t>
  </si>
  <si>
    <t>Pol101</t>
  </si>
  <si>
    <t>Přírubové spoje těsnění, šrouby, matice PN40 DN200</t>
  </si>
  <si>
    <t>-702910759</t>
  </si>
  <si>
    <t>Pol102</t>
  </si>
  <si>
    <t>Přírubové spoje těsnění, šrouby, matice PN40 DN100</t>
  </si>
  <si>
    <t>1511039425</t>
  </si>
  <si>
    <t>Pol103</t>
  </si>
  <si>
    <t>Přírubové spoje těsnění, šrouby, matice PN40 DN80</t>
  </si>
  <si>
    <t>1636234607</t>
  </si>
  <si>
    <t>Pol104</t>
  </si>
  <si>
    <t>Přírubové spoje těsnění, šrouby, matice PN40 DN50</t>
  </si>
  <si>
    <t>-1773704226</t>
  </si>
  <si>
    <t>Pol105</t>
  </si>
  <si>
    <t>Přírubové spoje těsnění, šrouby, matice PN40 DN25</t>
  </si>
  <si>
    <t>-292384361</t>
  </si>
  <si>
    <t>Pol106</t>
  </si>
  <si>
    <t>Přírubové spoje těsnění, šrouby, matice PN25 DN200</t>
  </si>
  <si>
    <t>682762742</t>
  </si>
  <si>
    <t>Pol107</t>
  </si>
  <si>
    <t>Přírubové spoje těsnění, šrouby, matice PN16 DN250</t>
  </si>
  <si>
    <t>-2086991812</t>
  </si>
  <si>
    <t>Pol108</t>
  </si>
  <si>
    <t>Přírubové spoje těsnění, šrouby, matice PN16 DN200</t>
  </si>
  <si>
    <t>1275774623</t>
  </si>
  <si>
    <t>Pol109</t>
  </si>
  <si>
    <t>Přírubové spoje těsnění, šrouby, matice PN16 DN150</t>
  </si>
  <si>
    <t>-1010608846</t>
  </si>
  <si>
    <t>Pol110</t>
  </si>
  <si>
    <t>Přírubové spoje těsnění, šrouby, matice PN16 DN125</t>
  </si>
  <si>
    <t>-52095777</t>
  </si>
  <si>
    <t>Pol111</t>
  </si>
  <si>
    <t>Přírubové spoje těsnění, šrouby, matice PN16 DN100</t>
  </si>
  <si>
    <t>-1446060736</t>
  </si>
  <si>
    <t>Pol112</t>
  </si>
  <si>
    <t>Přírubové spoje těsnění, šrouby, matice PN16 DN80</t>
  </si>
  <si>
    <t>-493614349</t>
  </si>
  <si>
    <t>Pol113</t>
  </si>
  <si>
    <t>Přírubové spoje těsnění, šrouby, matice PN16 DN65</t>
  </si>
  <si>
    <t>-101762362</t>
  </si>
  <si>
    <t>Pol114</t>
  </si>
  <si>
    <t>Přírubové spoje těsnění, šrouby, matice PN16 DN50</t>
  </si>
  <si>
    <t>-1099009259</t>
  </si>
  <si>
    <t>Pol115</t>
  </si>
  <si>
    <t>Přírubové spoje těsnění, šrouby, matice PN16 DN32</t>
  </si>
  <si>
    <t>19323288</t>
  </si>
  <si>
    <t>Pol116</t>
  </si>
  <si>
    <t>Přírubové spoje těsnění, šrouby, matice PN16 DN25</t>
  </si>
  <si>
    <t>-271186266</t>
  </si>
  <si>
    <t>Pol117</t>
  </si>
  <si>
    <t>Přírubové spoje těsnění, šrouby, matice PN16 DN15</t>
  </si>
  <si>
    <t>-1837076596</t>
  </si>
  <si>
    <t>Pol118</t>
  </si>
  <si>
    <t>Přírubové spoje pro mezipřírubové armatury 2 x těsnění, svorníky se 4.maticemi PN40 DN65</t>
  </si>
  <si>
    <t>-1336000988</t>
  </si>
  <si>
    <t>Pol119</t>
  </si>
  <si>
    <t>Přírubové spoje pro mezipřírubové armatury 2 x těsnění, svorníky se 4.maticemi PN40 DN25</t>
  </si>
  <si>
    <t>-82164377</t>
  </si>
  <si>
    <t>Pol120</t>
  </si>
  <si>
    <t>Přírubové spoje pro mezipřírubové armatury 2 x těsnění, svorníky se 4.maticemi PN16 DN200</t>
  </si>
  <si>
    <t>515063696</t>
  </si>
  <si>
    <t>Pol121</t>
  </si>
  <si>
    <t>Přírubové spoje pro mezipřírubové armatury 2 x těsnění, svorníky se 4.maticemi PN16 DN150</t>
  </si>
  <si>
    <t>-1476340096</t>
  </si>
  <si>
    <t>Pol122</t>
  </si>
  <si>
    <t>Přírubové spoje pro mezipřírubové armatury 2 x těsnění, svorníky se 4.maticemi PN16 DN125</t>
  </si>
  <si>
    <t>1187757697</t>
  </si>
  <si>
    <t>Pol123</t>
  </si>
  <si>
    <t>Stavoznak se skleněnou trubicí 115 °C, G 3/4", L=1000 mm, Ø30 mm, s uzávěry PN10 G 3/4"</t>
  </si>
  <si>
    <t>-1611842949</t>
  </si>
  <si>
    <t>Pol124</t>
  </si>
  <si>
    <t>Kondenzační smyčka tvaru U, přivařovací AN 137530 druh B M20 x 1,5</t>
  </si>
  <si>
    <t>-1616640922</t>
  </si>
  <si>
    <t>734499211R</t>
  </si>
  <si>
    <t xml:space="preserve">Montáž návarku </t>
  </si>
  <si>
    <t>1665959496</t>
  </si>
  <si>
    <t>-1441248681</t>
  </si>
  <si>
    <t>734494214</t>
  </si>
  <si>
    <t>Měřicí armatury návarky s trubkovým závitem G 3/4</t>
  </si>
  <si>
    <t>-1873747310</t>
  </si>
  <si>
    <t>https://podminky.urs.cz/item/CS_URS_2024_01/734494214</t>
  </si>
  <si>
    <t>734494218</t>
  </si>
  <si>
    <t>Měřicí armatury návarky s trubkovým závitem G 2</t>
  </si>
  <si>
    <t>2058972391</t>
  </si>
  <si>
    <t>https://podminky.urs.cz/item/CS_URS_2024_01/734494218</t>
  </si>
  <si>
    <t>Pol128</t>
  </si>
  <si>
    <t>Návarek ocelový k teploměrům ø1/2"</t>
  </si>
  <si>
    <t>-814371882</t>
  </si>
  <si>
    <t>Pol129</t>
  </si>
  <si>
    <t>Návarek ocelový k snímačům teploty N4 ø1/2"</t>
  </si>
  <si>
    <t>67223222</t>
  </si>
  <si>
    <t>Pol132</t>
  </si>
  <si>
    <t>Návarek ocelový N4 1/2"</t>
  </si>
  <si>
    <t>1473736404</t>
  </si>
  <si>
    <t>734499212</t>
  </si>
  <si>
    <t>Měřicí armatury montáž návarků M 27 x 2</t>
  </si>
  <si>
    <t>1649157176</t>
  </si>
  <si>
    <t>https://podminky.urs.cz/item/CS_URS_2024_01/734499212</t>
  </si>
  <si>
    <t>Pol130</t>
  </si>
  <si>
    <t>Návarek ocelový N3</t>
  </si>
  <si>
    <t>-1194264101</t>
  </si>
  <si>
    <t>Pol131</t>
  </si>
  <si>
    <t>Návarek ocelový N2 M27 x 2</t>
  </si>
  <si>
    <t>1512596509</t>
  </si>
  <si>
    <t>1616589542</t>
  </si>
  <si>
    <t>Pol133</t>
  </si>
  <si>
    <t>Tlakoměr přip.spodní - ø100 mm 0 - 1,6 MPa M20 x 1,5</t>
  </si>
  <si>
    <t>893032162</t>
  </si>
  <si>
    <t>Pol134</t>
  </si>
  <si>
    <t>Tlakoměr přip.spodní - Ø100 mm 0 - 2,5 MPa M20 x 1,5</t>
  </si>
  <si>
    <t>-64428662</t>
  </si>
  <si>
    <t>Pol135</t>
  </si>
  <si>
    <t>Teploměr přip.zadní - ø100 mm - l = 150 0 - 250°C PN25 ø1/2"</t>
  </si>
  <si>
    <t>-1163194091</t>
  </si>
  <si>
    <t>Pol136</t>
  </si>
  <si>
    <t>Teploměr přip.zadní - Ø100 mm - l = 70 0 - 250°C PN25 Ø1/2"</t>
  </si>
  <si>
    <t>-1307234303</t>
  </si>
  <si>
    <t>Pol137</t>
  </si>
  <si>
    <t>Teploměr přip.zadní - Ø100 mm - l = 120 0 - 200°C PN25 Ø1/2"</t>
  </si>
  <si>
    <t>-1487952567</t>
  </si>
  <si>
    <t>Pol138</t>
  </si>
  <si>
    <t>Teploměr přip.zadní - Ø100 mm - l = 150 0 - 120°C PN25 Ø1/2"</t>
  </si>
  <si>
    <t>-1775710255</t>
  </si>
  <si>
    <t>Pol151</t>
  </si>
  <si>
    <t>Zpětná klapka mezipřírubová 150°C PN16 DN150</t>
  </si>
  <si>
    <t>746578316</t>
  </si>
  <si>
    <t>Pol152</t>
  </si>
  <si>
    <t>Klapka uzavírací,mezipřírubová 130°C převodovka s ručním kolem PN16 DN200</t>
  </si>
  <si>
    <t>-172285958</t>
  </si>
  <si>
    <t>Pol153</t>
  </si>
  <si>
    <t>Klapka uzavírací,mezipřírubová 130°C převodovka s ručním kolem PN16 DN150</t>
  </si>
  <si>
    <t>-1765090133</t>
  </si>
  <si>
    <t>Pol154</t>
  </si>
  <si>
    <t>Klapka uzavírací,mezipřírubová 130°C převodovka s ručním kolem PN16 DN125</t>
  </si>
  <si>
    <t>-2123667263</t>
  </si>
  <si>
    <t>Pol157</t>
  </si>
  <si>
    <t>Zavzdušňovací ventil parní,závitový PN25 Ø1/2"</t>
  </si>
  <si>
    <t>-1685746693</t>
  </si>
  <si>
    <t>734209114</t>
  </si>
  <si>
    <t>Montáž závitových armatur se 2 závity G 3/4 (DN 20)</t>
  </si>
  <si>
    <t>-327692346</t>
  </si>
  <si>
    <t>https://podminky.urs.cz/item/CS_URS_2024_01/734209114</t>
  </si>
  <si>
    <t>Pol158</t>
  </si>
  <si>
    <t>Kulový kohout závitový 150°C PN25 Ø3/4"</t>
  </si>
  <si>
    <t>1286845905</t>
  </si>
  <si>
    <t>Pol159</t>
  </si>
  <si>
    <t>Hadicová koncovka Ø3/4"</t>
  </si>
  <si>
    <t>776675722</t>
  </si>
  <si>
    <t>Pol160</t>
  </si>
  <si>
    <t>Ventil zkušební ČSN 137518.5 PN250 M20 x 1,5</t>
  </si>
  <si>
    <t>636299905</t>
  </si>
  <si>
    <t>Pol161</t>
  </si>
  <si>
    <t>Ventil zkušební ČSN 137518.3 PN630 M20 x 1,5</t>
  </si>
  <si>
    <t>1512850212</t>
  </si>
  <si>
    <t>-1267700433</t>
  </si>
  <si>
    <t>145750922</t>
  </si>
  <si>
    <t>1082097471</t>
  </si>
  <si>
    <t>751</t>
  </si>
  <si>
    <t>Vzduchotechnika</t>
  </si>
  <si>
    <t>751111013</t>
  </si>
  <si>
    <t>Montáž ventilátoru axiálního nízkotlakého nástěnného základního, průměru přes 200 do 300 mm</t>
  </si>
  <si>
    <t>-736336865</t>
  </si>
  <si>
    <t>https://podminky.urs.cz/item/CS_URS_2024_01/751111013</t>
  </si>
  <si>
    <t>42914150R</t>
  </si>
  <si>
    <t xml:space="preserve">Axiální ventilátor, včetně protidešťové žaluzie a vnitřní mřížky,800 m3/hod - 230 V - 128 W_x000d_
</t>
  </si>
  <si>
    <t>-1053352530</t>
  </si>
  <si>
    <t>998751101</t>
  </si>
  <si>
    <t>Přesun hmot pro vzduchotechniku stanovený z hmotnosti přesunovaného materiálu vodorovná dopravní vzdálenost do 100 m základní v objektech výšky do 12 m</t>
  </si>
  <si>
    <t>1399015331</t>
  </si>
  <si>
    <t>https://podminky.urs.cz/item/CS_URS_2024_01/998751101</t>
  </si>
  <si>
    <t>783614551</t>
  </si>
  <si>
    <t>Základní nátěr armatur a kovových potrubí jednonásobný potrubí do DN 50 mm syntetický</t>
  </si>
  <si>
    <t>-1470081989</t>
  </si>
  <si>
    <t>https://podminky.urs.cz/item/CS_URS_2024_01/783614551</t>
  </si>
  <si>
    <t>783614561</t>
  </si>
  <si>
    <t>Základní nátěr armatur a kovových potrubí jednonásobný potrubí přes DN 50 do DN 100 mm syntetický</t>
  </si>
  <si>
    <t>-1763064638</t>
  </si>
  <si>
    <t>https://podminky.urs.cz/item/CS_URS_2024_01/783614561</t>
  </si>
  <si>
    <t>783614571</t>
  </si>
  <si>
    <t>Základní nátěr armatur a kovových potrubí jednonásobný potrubí přes DN 100 do DN 150 mm syntetický</t>
  </si>
  <si>
    <t>1226362790</t>
  </si>
  <si>
    <t>https://podminky.urs.cz/item/CS_URS_2024_01/783614571</t>
  </si>
  <si>
    <t>783614581</t>
  </si>
  <si>
    <t>Základní nátěr armatur a kovových potrubí jednonásobný potrubí přes DN 150 do DN 200 mm syntetický</t>
  </si>
  <si>
    <t>791928227</t>
  </si>
  <si>
    <t>https://podminky.urs.cz/item/CS_URS_2024_01/783614581</t>
  </si>
  <si>
    <t>1420954539</t>
  </si>
  <si>
    <t>31630459</t>
  </si>
  <si>
    <t>oblouk trubkový typ 3D tvar 90° - K3 D 21,3mm tl 2mm</t>
  </si>
  <si>
    <t>1070100143</t>
  </si>
  <si>
    <t>230021017</t>
  </si>
  <si>
    <t>Montáž trubních dílů přivařovacích hmotnosti do 1 kg tř. 11 až 13 Ø 28 mm, tl. 2,6 mm</t>
  </si>
  <si>
    <t>-1149735322</t>
  </si>
  <si>
    <t>https://podminky.urs.cz/item/CS_URS_2024_01/230021017</t>
  </si>
  <si>
    <t>31630460</t>
  </si>
  <si>
    <t>oblouk trubkový typ 3D tvar 90° - K3 D 26,9mm tl 2,3mm</t>
  </si>
  <si>
    <t>2055319979</t>
  </si>
  <si>
    <t>230021026</t>
  </si>
  <si>
    <t>Montáž trubních dílů přivařovacích hmotnosti do 1 kg tř. 11 až 13 Ø 38 mm, tl. 2,6 mm</t>
  </si>
  <si>
    <t>-1728825579</t>
  </si>
  <si>
    <t>https://podminky.urs.cz/item/CS_URS_2024_01/230021026</t>
  </si>
  <si>
    <t>31630465</t>
  </si>
  <si>
    <t>oblouk trubkový typ 3D tvar 90° - K3 D 33,7mm tl 2,6mm</t>
  </si>
  <si>
    <t>86389728</t>
  </si>
  <si>
    <t>31630465R</t>
  </si>
  <si>
    <t>oblouk trubkový typ 3D tvar 45° - K3 D 33,7mm tl 2,6mm</t>
  </si>
  <si>
    <t>-1077203529</t>
  </si>
  <si>
    <t>R25/15</t>
  </si>
  <si>
    <t>Redukce EN 10253-2, mat. P235GH DN25/15</t>
  </si>
  <si>
    <t>644580117</t>
  </si>
  <si>
    <t>230022008</t>
  </si>
  <si>
    <t>Montáž trubních dílů přivařovacích hmotnosti přes 1 do 3 kg tř. 11 až 13 Ø 22 mm, tl. 2,6 mm</t>
  </si>
  <si>
    <t>-836760928</t>
  </si>
  <si>
    <t>https://podminky.urs.cz/item/CS_URS_2024_01/230022008</t>
  </si>
  <si>
    <t>KKP15-40</t>
  </si>
  <si>
    <t>Kulový kohout horkovodní, přivařovací, PN40, DN15</t>
  </si>
  <si>
    <t>-396997886</t>
  </si>
  <si>
    <t>230022029R</t>
  </si>
  <si>
    <t>Montáž trubní díly přivařovací tř.11-13 do 3 kg D 42,4 mm tl 2,6 mm</t>
  </si>
  <si>
    <t>235155403</t>
  </si>
  <si>
    <t>31630513</t>
  </si>
  <si>
    <t>oblouk trubkový typ 3D tvar 90° - K3 D 42,4mm tl 2,6mm</t>
  </si>
  <si>
    <t>-859701735</t>
  </si>
  <si>
    <t>R32/20</t>
  </si>
  <si>
    <t>Redukce EN 10253-2, mat. P235GH DN32/20</t>
  </si>
  <si>
    <t>-1464367939</t>
  </si>
  <si>
    <t>R32/15</t>
  </si>
  <si>
    <t>Redukce EN 10253-2, mat. P235GH DN32/15</t>
  </si>
  <si>
    <t>1908264602</t>
  </si>
  <si>
    <t>230022045</t>
  </si>
  <si>
    <t>Montáž trubních dílů přivařovacích hmotnosti přes 1 do 3 kg tř. 11 až 13 Ø 60,3 mm, tl. 2,9 mm</t>
  </si>
  <si>
    <t>690548360</t>
  </si>
  <si>
    <t>https://podminky.urs.cz/item/CS_URS_2024_01/230022045</t>
  </si>
  <si>
    <t>31630519</t>
  </si>
  <si>
    <t>oblouk trubkový typ 3D tvar 90° - K3 D 60,3mm tl 2,9mm</t>
  </si>
  <si>
    <t>-1133270016</t>
  </si>
  <si>
    <t>31630519R</t>
  </si>
  <si>
    <t>oblouk trubkový typ 3D tvar 45° - K3 D 60,3mm tl 2,9mm</t>
  </si>
  <si>
    <t>-464971973</t>
  </si>
  <si>
    <t>Pol155</t>
  </si>
  <si>
    <t>Kulový kohout horkovodní 150°C přivařovací PN40 DN50</t>
  </si>
  <si>
    <t>-682634316</t>
  </si>
  <si>
    <t>230022047</t>
  </si>
  <si>
    <t>Montáž trubních dílů přivařovacích hmotnosti přes 1 do 3 kg tř. 11 až 13 Ø 76 mm, tl. 3,2 mm</t>
  </si>
  <si>
    <t>-646202324</t>
  </si>
  <si>
    <t>https://podminky.urs.cz/item/CS_URS_2024_01/230022047</t>
  </si>
  <si>
    <t>31630525</t>
  </si>
  <si>
    <t>oblouk trubkový typ 3D tvar 90° - K3 D 76,1mm tl 2,9mm</t>
  </si>
  <si>
    <t>-1123873624</t>
  </si>
  <si>
    <t>R65/50</t>
  </si>
  <si>
    <t>Redukce EN 10253-2, mat. P235GH DN65/50</t>
  </si>
  <si>
    <t>-1136377416</t>
  </si>
  <si>
    <t>230022057</t>
  </si>
  <si>
    <t>Montáž trubních dílů přivařovacích hmotnosti přes 1 do 3 kg tř. 11 až 13 Ø 89 mm, tl. 3,6 mm</t>
  </si>
  <si>
    <t>-2136222871</t>
  </si>
  <si>
    <t>https://podminky.urs.cz/item/CS_URS_2024_01/230022057</t>
  </si>
  <si>
    <t>31630528</t>
  </si>
  <si>
    <t>oblouk trubkový typ 3D tvar 90° - K3 D 88,9mm tl 3,2mm</t>
  </si>
  <si>
    <t>-2146538426</t>
  </si>
  <si>
    <t>R80/65</t>
  </si>
  <si>
    <t>Redukce EN 10253-2, mat. P235GH DN80/65</t>
  </si>
  <si>
    <t>-1498614754</t>
  </si>
  <si>
    <t>230022067R</t>
  </si>
  <si>
    <t>Montáž trubní díly přivařovací tř.11-13 do 3 kg D 114,3 mm tl 4,0 mm</t>
  </si>
  <si>
    <t>-626125805</t>
  </si>
  <si>
    <t>31630545R</t>
  </si>
  <si>
    <t>oblouk trubkový typ 3D tvar 90° - K3 D 114,3mm tl 3,6mm</t>
  </si>
  <si>
    <t>-1570538049</t>
  </si>
  <si>
    <t>R80/50</t>
  </si>
  <si>
    <t xml:space="preserve">Redukce EN 10253-2, mat. P235GH  DN80/50</t>
  </si>
  <si>
    <t>2097913764</t>
  </si>
  <si>
    <t>R100/50</t>
  </si>
  <si>
    <t>Redukce EN 10253-2, mat. P235GH DN100/50</t>
  </si>
  <si>
    <t>776783464</t>
  </si>
  <si>
    <t>230022077R</t>
  </si>
  <si>
    <t>Montáž trubní díly přivařovací tř.11-13 do 3 kg Ø139,7 x 4,5</t>
  </si>
  <si>
    <t>-464765677</t>
  </si>
  <si>
    <t>31630553R</t>
  </si>
  <si>
    <t>oblouk trubkový tvar 90°-K3 D Ø139,7 x 4,5</t>
  </si>
  <si>
    <t>-2139106632</t>
  </si>
  <si>
    <t>R125/50</t>
  </si>
  <si>
    <t>Redukce EN 10253-2, mat. P235GH DN125/50</t>
  </si>
  <si>
    <t>-2017458321</t>
  </si>
  <si>
    <t>R125/65</t>
  </si>
  <si>
    <t>Redukce EN 10253-2, mat. P235GH DN125/65</t>
  </si>
  <si>
    <t>1737421666</t>
  </si>
  <si>
    <t>230023088R</t>
  </si>
  <si>
    <t>Montáž trubní díly přivařovací tř.11-13 do 10 kg Ø168,3 x 4,5</t>
  </si>
  <si>
    <t>-1157339521</t>
  </si>
  <si>
    <t>31630560R</t>
  </si>
  <si>
    <t>oblouk trubkový typ 3D tvar 90° - K3 Ø168,3 x 4,5</t>
  </si>
  <si>
    <t>1625643304</t>
  </si>
  <si>
    <t>R150/80</t>
  </si>
  <si>
    <t>Redukce EN 10253-2, mat. P235GH DN150/80</t>
  </si>
  <si>
    <t>263903092</t>
  </si>
  <si>
    <t>-879213780</t>
  </si>
  <si>
    <t>55283866</t>
  </si>
  <si>
    <t>dno klenuté S235JR PN16 219x6mm DN 200</t>
  </si>
  <si>
    <t>-311054748</t>
  </si>
  <si>
    <t>31630589</t>
  </si>
  <si>
    <t>oblouk trubkový tvar 90°-K3 D 219,1mm tl 6,3mm DN 200</t>
  </si>
  <si>
    <t>1938385456</t>
  </si>
  <si>
    <t>R200/150</t>
  </si>
  <si>
    <t>Redukce EN 10253-2, mat. P235GH DN200/150</t>
  </si>
  <si>
    <t>864678463</t>
  </si>
  <si>
    <t>R200/125</t>
  </si>
  <si>
    <t>Redukce EN 10253-2, mat. P235GH DN200/125</t>
  </si>
  <si>
    <t>-34799539</t>
  </si>
  <si>
    <t>T200-200</t>
  </si>
  <si>
    <t xml:space="preserve">T-kus EN 10253-2, mat. P235GH  Ø219,1/219,1</t>
  </si>
  <si>
    <t>-397310911</t>
  </si>
  <si>
    <t>-218492917</t>
  </si>
  <si>
    <t>-1293158410</t>
  </si>
  <si>
    <t>-1110402789</t>
  </si>
  <si>
    <t>1438220879</t>
  </si>
  <si>
    <t>D10.2.1 - PS 731 - PVS v OKP - MaR</t>
  </si>
  <si>
    <t xml:space="preserve"> </t>
  </si>
  <si>
    <t>R001</t>
  </si>
  <si>
    <t>SKRÍNE RNT</t>
  </si>
  <si>
    <t>R002</t>
  </si>
  <si>
    <t>MONTÁŽNÍ PANEL PRO RNT</t>
  </si>
  <si>
    <t>R003</t>
  </si>
  <si>
    <t>BOCNÍ ZÁKRYT PRO RNT</t>
  </si>
  <si>
    <t>R004</t>
  </si>
  <si>
    <t>SOKL</t>
  </si>
  <si>
    <t>R005</t>
  </si>
  <si>
    <t>RSA 16 sv.m. do 16 mm2</t>
  </si>
  <si>
    <t>R006</t>
  </si>
  <si>
    <t>RSA 16 sv.mod do 16 mm2</t>
  </si>
  <si>
    <t>R007</t>
  </si>
  <si>
    <t xml:space="preserve">RSA  PE 16 T do 16 mm2</t>
  </si>
  <si>
    <t>R008</t>
  </si>
  <si>
    <t>RSA 4 RAD. do 4 mm2</t>
  </si>
  <si>
    <t>R009</t>
  </si>
  <si>
    <t>RSA 4 sv.mod do 4 mm2</t>
  </si>
  <si>
    <t>R010</t>
  </si>
  <si>
    <t xml:space="preserve">RSA  PE 4 do 4 mm2</t>
  </si>
  <si>
    <t>R011</t>
  </si>
  <si>
    <t>JISTIC 3-POLOVY,CHARAKT."C", 63A</t>
  </si>
  <si>
    <t>R012</t>
  </si>
  <si>
    <t>Pojistkový odpojovač 3P 10x38mm</t>
  </si>
  <si>
    <t>R013</t>
  </si>
  <si>
    <t>Pojistková vložka 10x38, 50A aM</t>
  </si>
  <si>
    <t>R014</t>
  </si>
  <si>
    <t>Pojistková vložka 10x38, 2A gG</t>
  </si>
  <si>
    <t>R015</t>
  </si>
  <si>
    <t>Pojistkový odpojovač 2P 10x38mm</t>
  </si>
  <si>
    <t>R016</t>
  </si>
  <si>
    <t>Pojistková vložka 10x38, 10A gG</t>
  </si>
  <si>
    <t>R017</t>
  </si>
  <si>
    <t>Pojistkový odpojovač 1P 10x38mm</t>
  </si>
  <si>
    <t>R018</t>
  </si>
  <si>
    <t>R019</t>
  </si>
  <si>
    <t>Relé hlídání sítě 380-440V</t>
  </si>
  <si>
    <t>R020</t>
  </si>
  <si>
    <t>Motorový spouštěč 13-18A pro motor 7,5 kW</t>
  </si>
  <si>
    <t>R021</t>
  </si>
  <si>
    <t>Motorový spouštěč 1-,6A pro motor 0,4 kW</t>
  </si>
  <si>
    <t>R022</t>
  </si>
  <si>
    <t>Pomocné kontakty pro motorový spouštěč</t>
  </si>
  <si>
    <t>R023</t>
  </si>
  <si>
    <t>Ministykač do 8A, zátěž AC3, pomocný kontakt</t>
  </si>
  <si>
    <t>R024</t>
  </si>
  <si>
    <t>Stykač pro spínání motoru 7,5kW</t>
  </si>
  <si>
    <t>R025</t>
  </si>
  <si>
    <t>Pomocné kontakty pro stykač</t>
  </si>
  <si>
    <t>R026</t>
  </si>
  <si>
    <t>Přepěťová ochrana s vf filtrem, 16A, montáž na DIN lištu</t>
  </si>
  <si>
    <t>R027</t>
  </si>
  <si>
    <t>Proudový chránič s jističem 16A/1N/B/003</t>
  </si>
  <si>
    <t>R028</t>
  </si>
  <si>
    <t>JISTIC 1-POLOVY,CHARAKT."B"</t>
  </si>
  <si>
    <t>R029</t>
  </si>
  <si>
    <t>JISTIC 1-POLOVY,CHARAKT."C"</t>
  </si>
  <si>
    <t>R030</t>
  </si>
  <si>
    <t>ZÁSUVKY SOKLOVÉ</t>
  </si>
  <si>
    <t>R031</t>
  </si>
  <si>
    <t>POJISTKOVÝ ODPOJOVAC</t>
  </si>
  <si>
    <t>R032</t>
  </si>
  <si>
    <t>POJISTKA PRISTROJOVA REMOS</t>
  </si>
  <si>
    <t>R033</t>
  </si>
  <si>
    <t>RELE 4P/6A, C.230V st</t>
  </si>
  <si>
    <t>R034</t>
  </si>
  <si>
    <t>RELE 4P/6A, C.24V ss.</t>
  </si>
  <si>
    <t>R035</t>
  </si>
  <si>
    <t>RELE 4P/6A, C.24V st.</t>
  </si>
  <si>
    <t>R036</t>
  </si>
  <si>
    <t>PATICE RELE 4P/6A</t>
  </si>
  <si>
    <t>R037</t>
  </si>
  <si>
    <t>SPONA RELE 4P/6A</t>
  </si>
  <si>
    <t>R038</t>
  </si>
  <si>
    <t>POPISOVACI STITEK RELE 4P/6A</t>
  </si>
  <si>
    <t>R039</t>
  </si>
  <si>
    <t>SIGNALKA 230V str., ZELENÁ</t>
  </si>
  <si>
    <t>R040</t>
  </si>
  <si>
    <t>SIGNALKA 230V str.,ŽLUTÁ</t>
  </si>
  <si>
    <t>R041</t>
  </si>
  <si>
    <t>SIGNALKA 230V str., BÍLÁ</t>
  </si>
  <si>
    <t>R042</t>
  </si>
  <si>
    <t>19453 ZBE-AD3 1/1 ZBE-AD3+ZBE-AZ101+</t>
  </si>
  <si>
    <t>R043</t>
  </si>
  <si>
    <t>19453 ZBE-AA2 1/1 ZBE-AA2+ZBE-AZ101+</t>
  </si>
  <si>
    <t>R044</t>
  </si>
  <si>
    <t>19456 Pg9</t>
  </si>
  <si>
    <t>R045</t>
  </si>
  <si>
    <t>19456 Pg11</t>
  </si>
  <si>
    <t>R046</t>
  </si>
  <si>
    <t>19456 Pg13.5</t>
  </si>
  <si>
    <t>R047</t>
  </si>
  <si>
    <t>19457 Pg16</t>
  </si>
  <si>
    <t>R048</t>
  </si>
  <si>
    <t>19457 Pg29</t>
  </si>
  <si>
    <t>R049</t>
  </si>
  <si>
    <t>19448 ŠTÍTKY popis ovladacu a prístr</t>
  </si>
  <si>
    <t>R050</t>
  </si>
  <si>
    <t>ZDROJ 24 V DC, 10A</t>
  </si>
  <si>
    <t>R051</t>
  </si>
  <si>
    <t>Kontrolní modul baterií</t>
  </si>
  <si>
    <t>R052</t>
  </si>
  <si>
    <t>Baterie 24V 12Ah</t>
  </si>
  <si>
    <t>R053</t>
  </si>
  <si>
    <t>ZDROJ 24 V AC 2A</t>
  </si>
  <si>
    <t>R054</t>
  </si>
  <si>
    <t>ŘS v rozsahu 12xAI,6AO,24DI,16DO,OVL. PANEL</t>
  </si>
  <si>
    <t>soub</t>
  </si>
  <si>
    <t>R055</t>
  </si>
  <si>
    <t>Převodník z RS 485 na Ethernet (Modbus)</t>
  </si>
  <si>
    <t>R056</t>
  </si>
  <si>
    <t xml:space="preserve">Převodník z M-Bus na Ethernet  (M-Bus)</t>
  </si>
  <si>
    <t>R057</t>
  </si>
  <si>
    <t>RouterBOARD,128MB RAM, 1xSFP, 5xLAN, 5xGbit LAN, 802.11b/g/n, USB, case, L5</t>
  </si>
  <si>
    <t>R058</t>
  </si>
  <si>
    <t>19855 ATEST merení el.velicin, vyst.</t>
  </si>
  <si>
    <t>R059</t>
  </si>
  <si>
    <t>19456 Lišty, vodice apod.</t>
  </si>
  <si>
    <t>Poznámka k položce:_x000d_
VS</t>
  </si>
  <si>
    <t>R060</t>
  </si>
  <si>
    <t xml:space="preserve">ODPOROVY   SNIMAC   TEPLOTY venkovní, výstup 4-20mA</t>
  </si>
  <si>
    <t>R061</t>
  </si>
  <si>
    <t xml:space="preserve">ODPOROVY  SNIMAC  TEPLOTY prostorový, výstup 4-20mA</t>
  </si>
  <si>
    <t>R062</t>
  </si>
  <si>
    <t xml:space="preserve">ODPOROVY  SNIMAC  TEPLOTY do potrubí, výstup 4-20mA</t>
  </si>
  <si>
    <t>R063</t>
  </si>
  <si>
    <t xml:space="preserve">TLAKOVÝ  SNIMAC  MEMBRANOVY, výstup 4-20mA</t>
  </si>
  <si>
    <t>R064</t>
  </si>
  <si>
    <t xml:space="preserve">SNIMAC  DIFERENCNIHO TLAKU, výstup 4-20mA</t>
  </si>
  <si>
    <t>R065</t>
  </si>
  <si>
    <t xml:space="preserve">KAPILAROVY  REGULATOR TEPLOTY</t>
  </si>
  <si>
    <t>R066</t>
  </si>
  <si>
    <t>REGULATOR TLAKU VLNOVCOVY</t>
  </si>
  <si>
    <t>R067</t>
  </si>
  <si>
    <t>STOP TLACITKO S ARETACI V PLASTOVÉ SKRINI</t>
  </si>
  <si>
    <t>R068</t>
  </si>
  <si>
    <t>SNIMAC ZAPLAVENI, VCETNE ELEKTROD</t>
  </si>
  <si>
    <t>R069</t>
  </si>
  <si>
    <t>Snímač hladiny na stavoznak 30mm bez sond, kontaktní výstup, napájení 24V AC</t>
  </si>
  <si>
    <t>R070</t>
  </si>
  <si>
    <t>Montáž, kalibrace, zaškolení</t>
  </si>
  <si>
    <t>R071</t>
  </si>
  <si>
    <t>Regulační ventily, napájení 24V AC, řízení 4-20mA, koncový spínač poloha zavřeno (dodá část ÚT)</t>
  </si>
  <si>
    <t>R072</t>
  </si>
  <si>
    <t>Frekveční měnič pro řízení čerpadla, 22kW (součást dodávky čerpadla)</t>
  </si>
  <si>
    <t>R073</t>
  </si>
  <si>
    <t>Montáž, nastavení, zaškolení</t>
  </si>
  <si>
    <t>R074</t>
  </si>
  <si>
    <t>0 Uživatelský SW pro DDC RS</t>
  </si>
  <si>
    <t>R075</t>
  </si>
  <si>
    <t>0 Oživení, zkoušky a zaš.obsluhy</t>
  </si>
  <si>
    <t>R076</t>
  </si>
  <si>
    <t xml:space="preserve">KABELOVY ZLAB MARS VCETNE      62/50 S vikem</t>
  </si>
  <si>
    <t>R077</t>
  </si>
  <si>
    <t xml:space="preserve">KABELOVY ZLAB MARS VCETNE       125/100 S vikem</t>
  </si>
  <si>
    <t>R078</t>
  </si>
  <si>
    <t>TRUBKA PANCEROVA Z PH 21</t>
  </si>
  <si>
    <t>R079</t>
  </si>
  <si>
    <t>TRUBKA PANCEROVA Z PH 29</t>
  </si>
  <si>
    <t>R080</t>
  </si>
  <si>
    <t>TRUBKA PANCEROVA Z PH 36</t>
  </si>
  <si>
    <t>R081</t>
  </si>
  <si>
    <t xml:space="preserve">PRÍCHYTKY PANCÉROVÉ  21</t>
  </si>
  <si>
    <t>R082</t>
  </si>
  <si>
    <t xml:space="preserve">PRÍCHYTKY PANCÉROVÉ  29</t>
  </si>
  <si>
    <t>R083</t>
  </si>
  <si>
    <t>PRÍCHYTKY PANCÉROVÉ 36</t>
  </si>
  <si>
    <t>R084</t>
  </si>
  <si>
    <t>19607 LV24x22 vkladaci</t>
  </si>
  <si>
    <t>R085</t>
  </si>
  <si>
    <t>19607 LH40x40 vkladací</t>
  </si>
  <si>
    <t>R086</t>
  </si>
  <si>
    <t>19612 A8 75x75mm</t>
  </si>
  <si>
    <t>R087</t>
  </si>
  <si>
    <t>19615 6336-10 12pol.do 1,5</t>
  </si>
  <si>
    <t>R088</t>
  </si>
  <si>
    <t>19616 HM8 vcetne vrutu</t>
  </si>
  <si>
    <t>R089</t>
  </si>
  <si>
    <t>19630 Do 5kg</t>
  </si>
  <si>
    <t>R090</t>
  </si>
  <si>
    <t xml:space="preserve">CYKY 2Ax1.5 mm2       pevne</t>
  </si>
  <si>
    <t>R091</t>
  </si>
  <si>
    <t xml:space="preserve">CYKY  7Cx1.5 mm2       pevne</t>
  </si>
  <si>
    <t>R092</t>
  </si>
  <si>
    <t xml:space="preserve">CYKY  7Cx2.5 mm2       pevne</t>
  </si>
  <si>
    <t>R093</t>
  </si>
  <si>
    <t xml:space="preserve">CYKY 4Bx16 mm2       pevne</t>
  </si>
  <si>
    <t>R094</t>
  </si>
  <si>
    <t xml:space="preserve">JYTY 2Ax1 mm2          pevne</t>
  </si>
  <si>
    <t>R095</t>
  </si>
  <si>
    <t xml:space="preserve">JYTY 3Ax1 mm2          pevne</t>
  </si>
  <si>
    <t>R096</t>
  </si>
  <si>
    <t xml:space="preserve">JYTY 4Dx1 mm2          pevne</t>
  </si>
  <si>
    <t>R097</t>
  </si>
  <si>
    <t xml:space="preserve">JYTY 7Cx1 mm2          pevne</t>
  </si>
  <si>
    <t>R098</t>
  </si>
  <si>
    <t xml:space="preserve">64484 UTP5 P cat.5                             pevne</t>
  </si>
  <si>
    <t>R099</t>
  </si>
  <si>
    <t xml:space="preserve">19664 CY6 Zlutozeleny        pevne</t>
  </si>
  <si>
    <t>R100</t>
  </si>
  <si>
    <t>19666 SP1 pripojovaci</t>
  </si>
  <si>
    <t>R101</t>
  </si>
  <si>
    <t>19668 ZS16 uzem.na potrubi</t>
  </si>
  <si>
    <t>R102</t>
  </si>
  <si>
    <t>19668 Cu PASKA 20x500x0,5mm</t>
  </si>
  <si>
    <t>R103</t>
  </si>
  <si>
    <t>19669 Do 150 kg</t>
  </si>
  <si>
    <t>R104</t>
  </si>
  <si>
    <t>19671 Montaz - zapojení periferií</t>
  </si>
  <si>
    <t>R105</t>
  </si>
  <si>
    <t>19671 Zapojovani a zkousky</t>
  </si>
  <si>
    <t>R106</t>
  </si>
  <si>
    <t>19671 S ostatnimi profesemi</t>
  </si>
  <si>
    <t>R107</t>
  </si>
  <si>
    <t>0 Požární ucpávka 1m2</t>
  </si>
  <si>
    <t>R108</t>
  </si>
  <si>
    <t>41008 Príprava ke komplexní zkoušce</t>
  </si>
  <si>
    <t>R109</t>
  </si>
  <si>
    <t>41009 Zkušební provoz</t>
  </si>
  <si>
    <t>R110</t>
  </si>
  <si>
    <t>41010 Zaucení obsluhy</t>
  </si>
  <si>
    <t>R111</t>
  </si>
  <si>
    <t>41014 Revizní technik</t>
  </si>
  <si>
    <t>R112</t>
  </si>
  <si>
    <t>Dokumentace pro provedení stavby</t>
  </si>
  <si>
    <t>R113</t>
  </si>
  <si>
    <t>Dokumentace skutečného provedení stavby, dokladová část</t>
  </si>
  <si>
    <t>R114</t>
  </si>
  <si>
    <t>Podružný materiál:</t>
  </si>
  <si>
    <t>Poznámka k položce:_x000d_
Elektroinstalace</t>
  </si>
  <si>
    <t>R115</t>
  </si>
  <si>
    <t>Pojistkový odpojovač, pojistky velikost 1, bez N pólu</t>
  </si>
  <si>
    <t>R116</t>
  </si>
  <si>
    <t>Pojistka velikost 1, char. gG, 80A</t>
  </si>
  <si>
    <t>R117</t>
  </si>
  <si>
    <t>Sříň elektroměrová, osazená přímým elektroměrem 80A s ověřením</t>
  </si>
  <si>
    <t>R118</t>
  </si>
  <si>
    <t xml:space="preserve">CYKY 5Cx16  mm2       pevně</t>
  </si>
  <si>
    <t>R119</t>
  </si>
  <si>
    <t>Průmyslové zářivkové svítidlo VIPET-II-236-EP, el. předř.</t>
  </si>
  <si>
    <t>R120</t>
  </si>
  <si>
    <t>Trubice L 36 W/840 G13,LUMILUX</t>
  </si>
  <si>
    <t>R121</t>
  </si>
  <si>
    <t>Přepínač na omítku, 10A, 250 V AC, IP54</t>
  </si>
  <si>
    <t>R122</t>
  </si>
  <si>
    <t>Rozvodná krabice na omítku , hranatá, šedá</t>
  </si>
  <si>
    <t>R123</t>
  </si>
  <si>
    <t>Svorka 273-253, 2,5mm2</t>
  </si>
  <si>
    <t>R124</t>
  </si>
  <si>
    <t>Zásuvka 230V/16A, IP54, na omítku</t>
  </si>
  <si>
    <t>R125</t>
  </si>
  <si>
    <t>R126</t>
  </si>
  <si>
    <t xml:space="preserve">CYKY  3Cx1.5 mm2       pevne</t>
  </si>
  <si>
    <t>R127</t>
  </si>
  <si>
    <t xml:space="preserve">CYKY 3Cx2.5 mm2       pevne</t>
  </si>
  <si>
    <t>R128</t>
  </si>
  <si>
    <t>R129</t>
  </si>
  <si>
    <t>R130</t>
  </si>
  <si>
    <t>R131</t>
  </si>
  <si>
    <t>D10.2.2 - PS371 - Úprava vnitřní technologie - MaR a elektro</t>
  </si>
  <si>
    <t>1 - Rozvaděč pro čerpadla RM1</t>
  </si>
  <si>
    <t>2 - Úprava stávajícího letního a zimních oběhových čerpadel</t>
  </si>
  <si>
    <t>3 - Instrumentace</t>
  </si>
  <si>
    <t>4 - Kabely a uzemnění</t>
  </si>
  <si>
    <t>5 - Kabelové trasy</t>
  </si>
  <si>
    <t>6 - Demontážní práce</t>
  </si>
  <si>
    <t>7 - Montážní práce</t>
  </si>
  <si>
    <t>8 - Vedení projektu a stavby</t>
  </si>
  <si>
    <t>9 - Projekční práce - Realizační dokumentace</t>
  </si>
  <si>
    <t>10 - Projekční práce - Dokumentace skutečného stavu</t>
  </si>
  <si>
    <t>11 - Provozní zkoušky a testy</t>
  </si>
  <si>
    <t>12 - Revize</t>
  </si>
  <si>
    <t>13 - Ostatní náklady</t>
  </si>
  <si>
    <t>Rozvaděč pro čerpadla RM1</t>
  </si>
  <si>
    <t>001</t>
  </si>
  <si>
    <t>Skříň rozvaděče, (VxŠxH) (2000x1000x600), bočnice, podstavec 100mm, klika se zámkem, bezpečnostní štítky, vývodky na spodku skříně, kabelové přívody a vývody spodem, výstupní mřížka, ventilátor s filtrem, světlo, schránka na dokumentaci</t>
  </si>
  <si>
    <t>002</t>
  </si>
  <si>
    <t>Nástěnná chladící jednotka, 230V AC, 50Hz, elektronický regulátor, integrované elektrické odpařování</t>
  </si>
  <si>
    <t>003</t>
  </si>
  <si>
    <t>Vnitřní termostat</t>
  </si>
  <si>
    <t>004</t>
  </si>
  <si>
    <t>Hlav.vypínač, montáž na dveře, zamykatelný</t>
  </si>
  <si>
    <t>005</t>
  </si>
  <si>
    <t>Pojistkový odpínač s pojistkami In 315A, ruční ovládání, provedení se signalizací stavu pojistek</t>
  </si>
  <si>
    <t>006</t>
  </si>
  <si>
    <t>Pojistkový odpínač s pojistkami In 80A, ruční ovládání, provedení se signalizací stavu pojistek</t>
  </si>
  <si>
    <t>007</t>
  </si>
  <si>
    <t>Prepinač mezi napajeni čerpaděl</t>
  </si>
  <si>
    <t>008</t>
  </si>
  <si>
    <t>Frekvenční měnič hlavního zimního OČ 1, 132kW, s podporou S2</t>
  </si>
  <si>
    <t>009</t>
  </si>
  <si>
    <t>Frekvenční měnič hlavního zimního OČ 2, 132kW, s podporou S2</t>
  </si>
  <si>
    <t>010</t>
  </si>
  <si>
    <t>Frekvenční měnič hlavního zimního OČ 3, 132kW, s podporou S2</t>
  </si>
  <si>
    <t>011</t>
  </si>
  <si>
    <t>Frekvenční měnič hlavního zimního OČ 4, 132kW, s podporou S2</t>
  </si>
  <si>
    <t>012</t>
  </si>
  <si>
    <t>Frekvenční měnič hlavního letního OČ 1, 30kW, s podporou S2</t>
  </si>
  <si>
    <t>013</t>
  </si>
  <si>
    <t>Frekvenční měnič hlavního letního OČ 2, 30kW, s podporou S2</t>
  </si>
  <si>
    <t>014</t>
  </si>
  <si>
    <t>Jistění napájení integrovaného frekvenčního měniče zkratového čerpadla AN, 4 kW</t>
  </si>
  <si>
    <t>015</t>
  </si>
  <si>
    <t>Výroba rozvaděče</t>
  </si>
  <si>
    <t>016</t>
  </si>
  <si>
    <t>FAT test rozvaděče</t>
  </si>
  <si>
    <t>017</t>
  </si>
  <si>
    <t>Další montážní materiál potřebný k dokončení díla a jeho správné funkčnosti dle norem (jističe, stykače, tepelné ochrany, relé, svorky)</t>
  </si>
  <si>
    <t>018</t>
  </si>
  <si>
    <t>Místní ovládací skřínky pro lokální ovládání motorů (Místně/Dálkově, Start, Stop)</t>
  </si>
  <si>
    <t>019</t>
  </si>
  <si>
    <t>Místní skříňky pro přechod od pevného kabelu na laněný kabel</t>
  </si>
  <si>
    <t>Úprava stávajícího letního a zimních oběhových čerpadel</t>
  </si>
  <si>
    <t>020</t>
  </si>
  <si>
    <t>Kabel pro OČ CVS 1 407, 15kW - 4x10mm</t>
  </si>
  <si>
    <t>021</t>
  </si>
  <si>
    <t>Kabel pro OČ CVS 2 408, 15kW - 4x10mm</t>
  </si>
  <si>
    <t>022</t>
  </si>
  <si>
    <t>Kabel pro OČ CVS 3 409, 15kW - 4x10mm</t>
  </si>
  <si>
    <t>023</t>
  </si>
  <si>
    <t>Vývodka pro motory CVS 1-3</t>
  </si>
  <si>
    <t>024</t>
  </si>
  <si>
    <t>Vývodka pro zkratové čerpadlo AN 410</t>
  </si>
  <si>
    <t>025</t>
  </si>
  <si>
    <t>Frekvenční měnič zimního OČ CVS 1, 15kW, s podporou S2, , IP55</t>
  </si>
  <si>
    <t>026</t>
  </si>
  <si>
    <t>Frekvenční měnič zimního OČ CVS 2, 15kW, s podporou S2, IP55</t>
  </si>
  <si>
    <t>027</t>
  </si>
  <si>
    <t>Frekvenční měnič zimního OČ CVS 3, 15kW, s podporou S2, IP55</t>
  </si>
  <si>
    <t>Instrumentace</t>
  </si>
  <si>
    <t>028</t>
  </si>
  <si>
    <t>Snímač teploty do jímky s přev. HART - Horká voda L=250mm, 1xPt100/B, 4-vod. ,nástavek 150mm, G1/2"</t>
  </si>
  <si>
    <t>029</t>
  </si>
  <si>
    <t>Snímač teploty do jímky s přev. HART - Kondenzát L=250mm, 1xPt100/B, 4-vod. ,nástavek 150mm, G1/2"</t>
  </si>
  <si>
    <t>030</t>
  </si>
  <si>
    <t>Snímač teploty do jímky s přev. HART - Pára L=250mm, 1xPt100/B, 4-vod. ,nástavek 150mm, G1/2"</t>
  </si>
  <si>
    <t>031</t>
  </si>
  <si>
    <t>Snímač teploty do jímky s přev. HART - Teplá voda L=250mm, 1xPt100/B, 4-vod. ,nástavek 150mm, G1/2"</t>
  </si>
  <si>
    <t>032</t>
  </si>
  <si>
    <t>Snímač teploty prostorový s přev. HART 1xPt100/B, 4-vod. IP65</t>
  </si>
  <si>
    <t>033</t>
  </si>
  <si>
    <t>Snímač relativního tlaku typ DMP 331 - rozsah 0-16 bar - Pára výstup 4-20 mA , konektor DIN, manometrické šroubení G1/2", přesnost 0,5%</t>
  </si>
  <si>
    <t>034</t>
  </si>
  <si>
    <t>Snímač relativního tlaku typ DMP 331 - rozsah 0-16 bar - Kondenzát výstup 4-20 mA , konektor DIN, manometrické šroubení G1/2", přesnost 0,5%</t>
  </si>
  <si>
    <t>035</t>
  </si>
  <si>
    <t>Snímač relativního tlaku typ DMP 331 - rozsah 0-16 bar - Horká voda výstup 4-20 mA , konektor DIN, manometrické šroubení G1/2", přesnost 0,5%</t>
  </si>
  <si>
    <t>036</t>
  </si>
  <si>
    <t>Snímač relativního tlaku typ DMP 331 - rozsah 0-16 bar - Teplá voda výstup 4-20 mA , konektor DIN, manometrické šroubení G1/2", přesnost 0,5%</t>
  </si>
  <si>
    <t>037</t>
  </si>
  <si>
    <t>Ostatní drobný materiál (těsnění, šroubení, konektory, adaptéry, pig-taily, tvarovky, vývodky)</t>
  </si>
  <si>
    <t>Kabely a uzemnění</t>
  </si>
  <si>
    <t>038</t>
  </si>
  <si>
    <t>CYKY-J 3X185+95</t>
  </si>
  <si>
    <t>039</t>
  </si>
  <si>
    <t>CYKY-J 4X25</t>
  </si>
  <si>
    <t>040</t>
  </si>
  <si>
    <t>YSLYCY-JB 4X185 GR</t>
  </si>
  <si>
    <t>041</t>
  </si>
  <si>
    <t>YSLYCY-JB 4X25 GR</t>
  </si>
  <si>
    <t>042</t>
  </si>
  <si>
    <t>CYKY-O 2x1.5</t>
  </si>
  <si>
    <t>043</t>
  </si>
  <si>
    <t>CYY 16</t>
  </si>
  <si>
    <t>044</t>
  </si>
  <si>
    <t>CYY 6</t>
  </si>
  <si>
    <t>045</t>
  </si>
  <si>
    <t>TRONIC-CY (LiY-CY) 2x1 mm²</t>
  </si>
  <si>
    <t>046</t>
  </si>
  <si>
    <t>CYKY-J 3x1.5</t>
  </si>
  <si>
    <t>047</t>
  </si>
  <si>
    <t>TRONIC-CY (LiY-CY) 7 x 1 mm²</t>
  </si>
  <si>
    <t>Kabelové trasy</t>
  </si>
  <si>
    <t>048</t>
  </si>
  <si>
    <t>Drátěný žlab 100/100 žár.zinek</t>
  </si>
  <si>
    <t>049</t>
  </si>
  <si>
    <t>Přepážka do drátěného žlabu 100</t>
  </si>
  <si>
    <t>050</t>
  </si>
  <si>
    <t>Nosníky a spojky drátěných žlabů</t>
  </si>
  <si>
    <t>051</t>
  </si>
  <si>
    <t>Trubky, chráničky</t>
  </si>
  <si>
    <t>052</t>
  </si>
  <si>
    <t>Uzemneni novych rozvaděčů</t>
  </si>
  <si>
    <t>053</t>
  </si>
  <si>
    <t>Drátěný žlab 500/100 žár.zinek</t>
  </si>
  <si>
    <t>Demontážní práce</t>
  </si>
  <si>
    <t>054</t>
  </si>
  <si>
    <t>Demontáž rozvaděče D34</t>
  </si>
  <si>
    <t>055</t>
  </si>
  <si>
    <t>Demontáž rozvaděče rm3.7.1</t>
  </si>
  <si>
    <t>056</t>
  </si>
  <si>
    <t>Demontáž rozvaděče rm3.7.2</t>
  </si>
  <si>
    <t>057</t>
  </si>
  <si>
    <t>Identifikace stávající kabeláže před započetím montáží</t>
  </si>
  <si>
    <t>058</t>
  </si>
  <si>
    <t>Demontáž stávající kabelových tras</t>
  </si>
  <si>
    <t>059</t>
  </si>
  <si>
    <t>Demontáž stavajích kabelů do průřezu 25 mm2</t>
  </si>
  <si>
    <t>060</t>
  </si>
  <si>
    <t>Demontáž stávajíchch kabelů průřezu od 25 do 95 mm2</t>
  </si>
  <si>
    <t>061</t>
  </si>
  <si>
    <t>Odvoz materiálu</t>
  </si>
  <si>
    <t>062</t>
  </si>
  <si>
    <t>Likvidace demontovaných kabelů a rozvaděčů</t>
  </si>
  <si>
    <t>Montážní práce</t>
  </si>
  <si>
    <t>063</t>
  </si>
  <si>
    <t>Montáž rozvaděče RM1</t>
  </si>
  <si>
    <t>064</t>
  </si>
  <si>
    <t>Zatažení kabelů do rozvaděče</t>
  </si>
  <si>
    <t>065</t>
  </si>
  <si>
    <t>Pokládka kabelů</t>
  </si>
  <si>
    <t>066</t>
  </si>
  <si>
    <t>Montáž kabelových tras</t>
  </si>
  <si>
    <t>067</t>
  </si>
  <si>
    <t>Pospojení a uzemnění konstrukcí, přístrojů a kabelových tras</t>
  </si>
  <si>
    <t>068</t>
  </si>
  <si>
    <t>069</t>
  </si>
  <si>
    <t>Montáž požárního utěsnění prostupu kabelů včetně materiálu (pod rozvaděčem RM1 a prostupy zdmi)</t>
  </si>
  <si>
    <t>070</t>
  </si>
  <si>
    <t>Ukončení vodiče izolovaného do průřezu 2,5mm2</t>
  </si>
  <si>
    <t>071</t>
  </si>
  <si>
    <t>Ukončení vodiče izolovaného nad průřez 2,5mm2</t>
  </si>
  <si>
    <t>072</t>
  </si>
  <si>
    <t>Popis přístrojů na technologii</t>
  </si>
  <si>
    <t>073</t>
  </si>
  <si>
    <t>Montáž instrumentace</t>
  </si>
  <si>
    <t>Vedení projektu a stavby</t>
  </si>
  <si>
    <t>074</t>
  </si>
  <si>
    <t>Project management - PM (Vedení projektu)</t>
  </si>
  <si>
    <t>075</t>
  </si>
  <si>
    <t>Dohled na projekt - HIP (Vedení projektu)</t>
  </si>
  <si>
    <t>076</t>
  </si>
  <si>
    <t>Vedení stavby - SM (Vedení stavby)</t>
  </si>
  <si>
    <t>077</t>
  </si>
  <si>
    <t>Vypracování harmonogramu</t>
  </si>
  <si>
    <t>078</t>
  </si>
  <si>
    <t>Vypracování plánu kontrol a zkoušek</t>
  </si>
  <si>
    <t>079</t>
  </si>
  <si>
    <t>Vypracování plánu BOZP</t>
  </si>
  <si>
    <t>080</t>
  </si>
  <si>
    <t>Koordinace prací s ostatními profesemi (koordinační schůzky, jednání o změnách, technické jednání)</t>
  </si>
  <si>
    <t>081</t>
  </si>
  <si>
    <t>Doprava</t>
  </si>
  <si>
    <t>Projekční práce - Realizační dokumentace</t>
  </si>
  <si>
    <t>082</t>
  </si>
  <si>
    <t>Koordinace prací s ostatními profesemi</t>
  </si>
  <si>
    <t>083</t>
  </si>
  <si>
    <t>Inženýring (projekce - návrh přístrojů, koncepce)</t>
  </si>
  <si>
    <t>084</t>
  </si>
  <si>
    <t>Tisk dokumentace</t>
  </si>
  <si>
    <t>Projekční práce - Dokumentace skutečného stavu</t>
  </si>
  <si>
    <t>084.1</t>
  </si>
  <si>
    <t>Dokumentace skutečného stavu</t>
  </si>
  <si>
    <t>085</t>
  </si>
  <si>
    <t>Průvodně technická dokumentace</t>
  </si>
  <si>
    <t>086</t>
  </si>
  <si>
    <t>Provozní zkoušky a testy</t>
  </si>
  <si>
    <t>087</t>
  </si>
  <si>
    <t>Koordinace prací s dodavatelem ŘS vrámci SAT testů a funkčních zkoušek</t>
  </si>
  <si>
    <t>088</t>
  </si>
  <si>
    <t>Provozní zkoušky</t>
  </si>
  <si>
    <t>Revize</t>
  </si>
  <si>
    <t>089</t>
  </si>
  <si>
    <t>Výchozí revizní zpráva MaR</t>
  </si>
  <si>
    <t>Ostatní náklady</t>
  </si>
  <si>
    <t>090</t>
  </si>
  <si>
    <t>Zařízení staveniště (buňka, obytný kontejner, skladový kontejner, ochranné pomůcky…)</t>
  </si>
  <si>
    <t>091</t>
  </si>
  <si>
    <t>Zařízení staveniště - Mechanizace</t>
  </si>
  <si>
    <t>092</t>
  </si>
  <si>
    <t>Doprava materiálu na stavbu</t>
  </si>
  <si>
    <t>093</t>
  </si>
  <si>
    <t>Ekologická likvidace odpadu</t>
  </si>
  <si>
    <t>D10.3. - SO01 - Stavební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</si>
  <si>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</si>
  <si>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</si>
  <si>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</si>
  <si>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</si>
  <si>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</si>
  <si>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</si>
  <si>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</si>
  <si>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</si>
  <si>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</si>
  <si>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784 - Dokončovací práce - malby a tapety</t>
  </si>
  <si>
    <t xml:space="preserve">    789 - Povrchové úpravy ocelových konstrukcí a technologických zařízení</t>
  </si>
  <si>
    <t>Zemní práce</t>
  </si>
  <si>
    <t>112101103</t>
  </si>
  <si>
    <t>Odstranění stromů s odřezáním kmene a s odvětvením listnatých, průměru kmene přes 500 do 700 mm</t>
  </si>
  <si>
    <t>-1074832285</t>
  </si>
  <si>
    <t>https://podminky.urs.cz/item/CS_URS_2024_01/112101103</t>
  </si>
  <si>
    <t>112101105</t>
  </si>
  <si>
    <t>Odstranění stromů s odřezáním kmene a s odvětvením listnatých, průměru kmene přes 900 do 1100 mm</t>
  </si>
  <si>
    <t>-685729661</t>
  </si>
  <si>
    <t>https://podminky.urs.cz/item/CS_URS_2024_01/112101105</t>
  </si>
  <si>
    <t>112251103</t>
  </si>
  <si>
    <t>Odstranění pařezů strojně s jejich vykopáním nebo vytrháním průměru přes 500 do 700 mm</t>
  </si>
  <si>
    <t>2075115970</t>
  </si>
  <si>
    <t>https://podminky.urs.cz/item/CS_URS_2024_01/112251103</t>
  </si>
  <si>
    <t>112251105</t>
  </si>
  <si>
    <t>Odstranění pařezů strojně s jejich vykopáním nebo vytrháním průměru přes 900 do 1100 mm</t>
  </si>
  <si>
    <t>833502525</t>
  </si>
  <si>
    <t>https://podminky.urs.cz/item/CS_URS_2024_01/112251105</t>
  </si>
  <si>
    <t>113151111</t>
  </si>
  <si>
    <t>Rozebírání zpevněných ploch s přemístěním na skládku na vzdálenost do 20 m nebo s naložením na dopravní prostředek ze silničních panelů</t>
  </si>
  <si>
    <t>613242102</t>
  </si>
  <si>
    <t>https://podminky.urs.cz/item/CS_URS_2024_01/113151111</t>
  </si>
  <si>
    <t>162201403</t>
  </si>
  <si>
    <t>Vodorovné přemístění větví, kmenů nebo pařezů s naložením, složením a dopravou do 1000 m větví stromů listnatých, průměru kmene přes 500 do 700 mm</t>
  </si>
  <si>
    <t>-651543497</t>
  </si>
  <si>
    <t>https://podminky.urs.cz/item/CS_URS_2024_01/162201403</t>
  </si>
  <si>
    <t>162201500</t>
  </si>
  <si>
    <t>Vodorovné přemístění větví, kmenů nebo pařezů s naložením, složením a dopravou do 1000 m větví stromů listnatých, průměru kmene přes 900 do 1100 mm</t>
  </si>
  <si>
    <t>997012416</t>
  </si>
  <si>
    <t>https://podminky.urs.cz/item/CS_URS_2024_01/162201500</t>
  </si>
  <si>
    <t>Zakládání</t>
  </si>
  <si>
    <t>272321511</t>
  </si>
  <si>
    <t>Základy z betonu železového (bez výztuže) klenby z betonu bez zvláštních nároků na prostředí tř. C 25/30</t>
  </si>
  <si>
    <t>326065150</t>
  </si>
  <si>
    <t>https://podminky.urs.cz/item/CS_URS_2024_01/272321511</t>
  </si>
  <si>
    <t>16*7,075*0,4</t>
  </si>
  <si>
    <t>273351121</t>
  </si>
  <si>
    <t>Bednění základů desek zřízení</t>
  </si>
  <si>
    <t>-1803624686</t>
  </si>
  <si>
    <t>https://podminky.urs.cz/item/CS_URS_2024_01/273351121</t>
  </si>
  <si>
    <t>(7,075+16)*0,5</t>
  </si>
  <si>
    <t>273351122</t>
  </si>
  <si>
    <t>Bednění základů desek odstranění</t>
  </si>
  <si>
    <t>1070353154</t>
  </si>
  <si>
    <t>https://podminky.urs.cz/item/CS_URS_2024_01/273351122</t>
  </si>
  <si>
    <t>273361821</t>
  </si>
  <si>
    <t>Výztuž základů desek z betonářské oceli 10 505 (R) nebo BSt 500</t>
  </si>
  <si>
    <t>949510910</t>
  </si>
  <si>
    <t>https://podminky.urs.cz/item/CS_URS_2024_01/273361821</t>
  </si>
  <si>
    <t>16,8*(7,075*4)*2/1000</t>
  </si>
  <si>
    <t>16,8*(7,075*4)*1,21/1000</t>
  </si>
  <si>
    <t>278381552</t>
  </si>
  <si>
    <t>Základy pod stroje nebo technologická zařízení z betonu s bedněním, odbedněním, bez úpravy povrchu z betonu prostého objemu souvislé základové konstrukce do 5 m3 tř. C 25/30, složitosti II</t>
  </si>
  <si>
    <t>1330616620</t>
  </si>
  <si>
    <t>https://podminky.urs.cz/item/CS_URS_2024_01/278381552</t>
  </si>
  <si>
    <t>0,75*0,75*0,3*10</t>
  </si>
  <si>
    <t>0,5*0,5*0,3</t>
  </si>
  <si>
    <t>291211111</t>
  </si>
  <si>
    <t>Zřízení zpevněné plochy ze silničních panelů osazených do lože tl. 50 mm z kameniva</t>
  </si>
  <si>
    <t>-1936413835</t>
  </si>
  <si>
    <t>https://podminky.urs.cz/item/CS_URS_2024_01/291211111</t>
  </si>
  <si>
    <t>59381136</t>
  </si>
  <si>
    <t>panel silniční 2,00x1,00x0,15m - pronájem</t>
  </si>
  <si>
    <t>1944464017</t>
  </si>
  <si>
    <t xml:space="preserve">Poznámka k položce:_x000d_
Dodání panelů na dočasné zpevnění plochy pro mechanizaci. </t>
  </si>
  <si>
    <t>45*0,25 'Přepočtené koeficientem množství</t>
  </si>
  <si>
    <t>Svislé a kompletní konstrukce</t>
  </si>
  <si>
    <t>310271061</t>
  </si>
  <si>
    <t>Zazdívka otvorů ve zdivu nadzákladovém pórobetonovými tvárnicemi plochy přes 1 do 4 m2, tl. zdiva 250 mm, pevnost tvárnic do P2</t>
  </si>
  <si>
    <t>637522819</t>
  </si>
  <si>
    <t>https://podminky.urs.cz/item/CS_URS_2024_01/310271061</t>
  </si>
  <si>
    <t>1*2,05</t>
  </si>
  <si>
    <t>1*2,02*2</t>
  </si>
  <si>
    <t>1,5*2</t>
  </si>
  <si>
    <t>311272111</t>
  </si>
  <si>
    <t>Zdivo z pórobetonových tvárnic na tenké maltové lože, tl. zdiva 250 mm pevnost tvárnic do P2, objemová hmotnost do 450 kg/m3 hladkých</t>
  </si>
  <si>
    <t>1633271432</t>
  </si>
  <si>
    <t>https://podminky.urs.cz/item/CS_URS_2024_01/311272111</t>
  </si>
  <si>
    <t>2,5*2,45</t>
  </si>
  <si>
    <t>342151113</t>
  </si>
  <si>
    <t>Montáž opláštění stěn ocelové konstrukce ze sendvičových panelů šroubovaných, výšky budovy přes 12 do 24 m</t>
  </si>
  <si>
    <t>-1669741530</t>
  </si>
  <si>
    <t>https://podminky.urs.cz/item/CS_URS_2024_01/342151113</t>
  </si>
  <si>
    <t>7,22*36+7,465*5,25-1,75*1,75*10-1,5*1,75*2</t>
  </si>
  <si>
    <t>55324763</t>
  </si>
  <si>
    <t>panel sendvičový stěnový vnější, izolace minerální vlna, skryté kotvení, U 0,27W/m2K, modulová/celková š 1000/1054mm tl 160mm</t>
  </si>
  <si>
    <t>81996344</t>
  </si>
  <si>
    <t>263,236*1,1 'Přepočtené koeficientem množství</t>
  </si>
  <si>
    <t>13814046R</t>
  </si>
  <si>
    <t>lemování OP lakovaný Pz plech tl 0,75 mm</t>
  </si>
  <si>
    <t>-485535651</t>
  </si>
  <si>
    <t>36*2</t>
  </si>
  <si>
    <t>(3,5+1,75)*2*4+1,75*4*2+(1,75+1,5)*2*2</t>
  </si>
  <si>
    <t>13814053R</t>
  </si>
  <si>
    <t>ukončení dolní nezateplená fasáda (okapnice, zakládací profil) lakovaný Pz plech tl 0,75 mm</t>
  </si>
  <si>
    <t>-97998885</t>
  </si>
  <si>
    <t>13814051R</t>
  </si>
  <si>
    <t>ukončení svislé rohové r. š. 550mm lakovaný Pz plech tl 0,75 mm</t>
  </si>
  <si>
    <t>1839599569</t>
  </si>
  <si>
    <t>8,95+7,1</t>
  </si>
  <si>
    <t>13814052</t>
  </si>
  <si>
    <t>ukončení horní atika r. š. 625mm lakovaný Pz plech tl 0,75 mm</t>
  </si>
  <si>
    <t>-509243815</t>
  </si>
  <si>
    <t>Vodorovné konstrukce</t>
  </si>
  <si>
    <t>411171135</t>
  </si>
  <si>
    <t>Montáž ocelové konstrukce podlah a plošin pokrytou rošty hmotnosti konstrukce podlahy přes 100 kg/m2</t>
  </si>
  <si>
    <t>477185386</t>
  </si>
  <si>
    <t>https://podminky.urs.cz/item/CS_URS_2024_01/411171135</t>
  </si>
  <si>
    <t>6*30/1000</t>
  </si>
  <si>
    <t>5534706R</t>
  </si>
  <si>
    <t>rošt podlahový svařovaný žárově zinkovaný velikost 30/4 mm - atypický rozměr</t>
  </si>
  <si>
    <t>160029211</t>
  </si>
  <si>
    <t>411322525</t>
  </si>
  <si>
    <t>Stropy z betonu železového (bez výztuže) trámových, žebrových, kazetových nebo vložkových z tvárnic nebo z hraněných či zaoblených vln zabudovaného plechového bednění tř. C 20/25</t>
  </si>
  <si>
    <t>1859408894</t>
  </si>
  <si>
    <t>https://podminky.urs.cz/item/CS_URS_2024_01/411322525</t>
  </si>
  <si>
    <t>15*7,075-3*PI*(4,2/2)^2*0,8</t>
  </si>
  <si>
    <t>(2,98+0,5)*(0,93+0,5)*0,8</t>
  </si>
  <si>
    <t>(2,98+0,5)*(0,97+0,5)*0,8</t>
  </si>
  <si>
    <t>(2,98+0,5)*(0,92+0,5)*2*0,8</t>
  </si>
  <si>
    <t>pI*(0,65/2+0,2)^2*0,8</t>
  </si>
  <si>
    <t>pI*(0,75/2+0,2)^2*6*0,8</t>
  </si>
  <si>
    <t>pI*(0,5/2+0,2)^2*0,8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</si>
  <si>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</si>
  <si>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</si>
  <si>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-1657220594</t>
  </si>
  <si>
    <t>https://podminky.urs.cz/item/CS_URS_2024_01/411354204</t>
  </si>
  <si>
    <t>15*7,075-3*PI*(4,2/2)^2</t>
  </si>
  <si>
    <t>(2,98+0,5)*(0,93+0,5)</t>
  </si>
  <si>
    <t>(2,98+0,5)*(0,97+0,5)</t>
  </si>
  <si>
    <t>(2,98+0,5)*(0,92+0,5)*2</t>
  </si>
  <si>
    <t>pI*(0,65/2+0,2)^2</t>
  </si>
  <si>
    <t>pI*(0,75/2+0,2)^2*6</t>
  </si>
  <si>
    <t>pI*(0,5/2+0,2)^2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</si>
  <si>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</si>
  <si>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</si>
  <si>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1677137604</t>
  </si>
  <si>
    <t>https://podminky.urs.cz/item/CS_URS_2024_01/411361821</t>
  </si>
  <si>
    <t>6,25*92,271*0,4/1000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</si>
  <si>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</si>
  <si>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</si>
  <si>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90780472</t>
  </si>
  <si>
    <t>https://podminky.urs.cz/item/CS_URS_2024_01/411362021</t>
  </si>
  <si>
    <t>1,98*92,271/1000</t>
  </si>
  <si>
    <t>411386611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</si>
  <si>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</si>
  <si>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-1945681755</t>
  </si>
  <si>
    <t>https://podminky.urs.cz/item/CS_URS_2024_01/411386611</t>
  </si>
  <si>
    <t>411386621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</si>
  <si>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</si>
  <si>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349585500</t>
  </si>
  <si>
    <t>https://podminky.urs.cz/item/CS_URS_2024_01/411386621</t>
  </si>
  <si>
    <t>441171111</t>
  </si>
  <si>
    <t>Montáž ocelové konstrukce zastřešení (vazníky, krovy) hmotnosti jednotlivých prvků do 30 kg/m, délky do 12 m</t>
  </si>
  <si>
    <t>300831185</t>
  </si>
  <si>
    <t>https://podminky.urs.cz/item/CS_URS_2024_01/441171111</t>
  </si>
  <si>
    <t>1071,06/1000</t>
  </si>
  <si>
    <t>496,75/1000</t>
  </si>
  <si>
    <t>67,73/1000</t>
  </si>
  <si>
    <t>30,46/1000</t>
  </si>
  <si>
    <t>13010754</t>
  </si>
  <si>
    <t>ocel profilová jakost S235JR (11 375) průřez IPE 220</t>
  </si>
  <si>
    <t>-1063191941</t>
  </si>
  <si>
    <t>1,568*1,05 'Přepočtené koeficientem množství</t>
  </si>
  <si>
    <t>13010746</t>
  </si>
  <si>
    <t>ocel profilová jakost S235JR (11 375) průřez IPE 140</t>
  </si>
  <si>
    <t>-2007266336</t>
  </si>
  <si>
    <t>0,068*1,05 'Přepočtené koeficientem množství</t>
  </si>
  <si>
    <t>13010750</t>
  </si>
  <si>
    <t>ocel profilová jakost S235JR (11 375) průřez IPE 180</t>
  </si>
  <si>
    <t>-603176432</t>
  </si>
  <si>
    <t>0,03*1,05 'Přepočtené koeficientem množství</t>
  </si>
  <si>
    <t>441171141</t>
  </si>
  <si>
    <t>Montáž ocelové konstrukce zastřešení (vazníky, krovy) hmotnosti jednotlivých prvků přes 80 do 100 kg/m, délky do 12 m</t>
  </si>
  <si>
    <t>93938316</t>
  </si>
  <si>
    <t>https://podminky.urs.cz/item/CS_URS_2024_01/441171141</t>
  </si>
  <si>
    <t>1247,8/1000</t>
  </si>
  <si>
    <t>13010984</t>
  </si>
  <si>
    <t>ocel profilová jakost S235JR (11 375) průřez HEB 240</t>
  </si>
  <si>
    <t>5980900</t>
  </si>
  <si>
    <t>1,248*1,05 'Přepočtené koeficientem množství</t>
  </si>
  <si>
    <t>Úpravy povrchů, podlahy a osazování výplní</t>
  </si>
  <si>
    <t>612131321</t>
  </si>
  <si>
    <t>Podkladní a spojovací vrstva vnitřních omítaných ploch penetrace disperzní nanášená strojně stěn</t>
  </si>
  <si>
    <t>873414323</t>
  </si>
  <si>
    <t>https://podminky.urs.cz/item/CS_URS_2024_01/612131321</t>
  </si>
  <si>
    <t>(39+3,4)*7,5</t>
  </si>
  <si>
    <t>1*2,05*2</t>
  </si>
  <si>
    <t>1,5*2*2</t>
  </si>
  <si>
    <t>338,265*1,05 'Přepočtené koeficientem množství</t>
  </si>
  <si>
    <t>612142001</t>
  </si>
  <si>
    <t>Pletivo vnitřních ploch v ploše nebo pruzích, na plném podkladu sklovláknité vtlačené do tmelu včetně tmelu stěn</t>
  </si>
  <si>
    <t>1192761435</t>
  </si>
  <si>
    <t>https://podminky.urs.cz/item/CS_URS_2024_01/612142001</t>
  </si>
  <si>
    <t>612311141</t>
  </si>
  <si>
    <t>Omítka vápenná vnitřních ploch nanášená ručně dvouvrstvá štuková, tloušťky jádrové omítky do 10 mm a tloušťky štuku do 3 mm svislých konstrukcí stěn</t>
  </si>
  <si>
    <t>666130718</t>
  </si>
  <si>
    <t>https://podminky.urs.cz/item/CS_URS_2024_01/612311141</t>
  </si>
  <si>
    <t>612315123</t>
  </si>
  <si>
    <t>Vápenná omítka rýh štuková ve stěnách, šířky rýhy přes 300 mm</t>
  </si>
  <si>
    <t>604810662</t>
  </si>
  <si>
    <t>https://podminky.urs.cz/item/CS_URS_2024_01/612315123</t>
  </si>
  <si>
    <t>(6*2+7,075)*2*0,5</t>
  </si>
  <si>
    <t>619995001</t>
  </si>
  <si>
    <t>Začištění omítek (s dodáním hmot) kolem oken, dveří, podlah, obkladů apod.</t>
  </si>
  <si>
    <t>661544232</t>
  </si>
  <si>
    <t>https://podminky.urs.cz/item/CS_URS_2024_01/619995001</t>
  </si>
  <si>
    <t>622131321</t>
  </si>
  <si>
    <t>Podkladní a spojovací vrstva vnějších omítaných ploch penetrace nanášená strojně stěn</t>
  </si>
  <si>
    <t>-1177111172</t>
  </si>
  <si>
    <t>https://podminky.urs.cz/item/CS_URS_2024_01/622131321</t>
  </si>
  <si>
    <t>(30,5+2*7,35)*7,5</t>
  </si>
  <si>
    <t>30,5*3,3</t>
  </si>
  <si>
    <t>622142001</t>
  </si>
  <si>
    <t>Pletivo vnějších ploch v ploše nebo pruzích, na plném podkladu sklovláknité vtlačené do tmelu stěn</t>
  </si>
  <si>
    <t>-1064252015</t>
  </si>
  <si>
    <t>https://podminky.urs.cz/item/CS_URS_2024_01/622142001</t>
  </si>
  <si>
    <t>622311341</t>
  </si>
  <si>
    <t>Omítka vápenná vnějších ploch nanášená strojně dvouvrstvá, tloušťky jádrové omítky do 15 mm a tloušťky štuku do 3 mm štuková stěn</t>
  </si>
  <si>
    <t>-816064063</t>
  </si>
  <si>
    <t>https://podminky.urs.cz/item/CS_URS_2024_01/622311341</t>
  </si>
  <si>
    <t>632452421</t>
  </si>
  <si>
    <t>Doplnění cementového potěru na mazaninách a betonových podkladech (s dodáním hmot), hlazeného dřevěným nebo ocelovým hladítkem, plochy jednotlivě přes 1 m2 do 4 m2 a tl. přes 10 do 20 mm</t>
  </si>
  <si>
    <t>2005169363</t>
  </si>
  <si>
    <t>https://podminky.urs.cz/item/CS_URS_2024_01/632452421</t>
  </si>
  <si>
    <t>316*0,2</t>
  </si>
  <si>
    <t>632453411</t>
  </si>
  <si>
    <t>Potěr průmyslový samonivelační ze suchých směsí podkladní pro středně těžký provoz, tl. 5 mm</t>
  </si>
  <si>
    <t>617588472</t>
  </si>
  <si>
    <t>https://podminky.urs.cz/item/CS_URS_2024_01/632453411</t>
  </si>
  <si>
    <t>316</t>
  </si>
  <si>
    <t>633992111</t>
  </si>
  <si>
    <t>Odmaštění betonových podlah od olejových nánosů</t>
  </si>
  <si>
    <t>1164153003</t>
  </si>
  <si>
    <t>https://podminky.urs.cz/item/CS_URS_2024_01/633992111</t>
  </si>
  <si>
    <t>941121112</t>
  </si>
  <si>
    <t>Lešení řadové trubkové těžké pracovní s podlahami z fošen nebo dílců min. tl. 38 mm, s provozním zatížením tř. 4 do 300 kg/m2 šířky tř. W15 od 1,5 do 1,8 m výšky přes 10 do 20 m montáž</t>
  </si>
  <si>
    <t>-948472424</t>
  </si>
  <si>
    <t>https://podminky.urs.cz/item/CS_URS_2024_01/941121112</t>
  </si>
  <si>
    <t>(36+32+7,5)*1,8</t>
  </si>
  <si>
    <t>941121212</t>
  </si>
  <si>
    <t>Lešení řadové trubkové těžké pracovní s podlahami z fošen nebo dílců min. tl. 38 mm, s provozním zatížením tř. 4 do 300 kg/m2 šířky tř. W15 od 1,5 do 1,8 m výšky přes 10 do 20 m příplatek za každý den použití</t>
  </si>
  <si>
    <t>-1341364956</t>
  </si>
  <si>
    <t>https://podminky.urs.cz/item/CS_URS_2024_01/941121212</t>
  </si>
  <si>
    <t>(36+32+7,5)*1,8*21</t>
  </si>
  <si>
    <t>941121812</t>
  </si>
  <si>
    <t>Lešení řadové trubkové těžké pracovní s podlahami z fošen nebo dílců min. tl. 38 mm, s provozním zatížením tř. 4 do 300 kg/m2 šířky tř. W15 od 1,5 do 1,8 m výšky přes 10 do 20 m demontáž</t>
  </si>
  <si>
    <t>692835023</t>
  </si>
  <si>
    <t>https://podminky.urs.cz/item/CS_URS_2024_01/941121812</t>
  </si>
  <si>
    <t>944211112</t>
  </si>
  <si>
    <t>Ohrazení ochranné trubkové nebo dílcové na vnějších volných stranách objektů upevněné na konzolách, krakorcích apod. těžké tř. C montáž</t>
  </si>
  <si>
    <t>-1696082338</t>
  </si>
  <si>
    <t>https://podminky.urs.cz/item/CS_URS_2024_01/944211112</t>
  </si>
  <si>
    <t>32+7,5</t>
  </si>
  <si>
    <t>944211212</t>
  </si>
  <si>
    <t>Ohrazení ochranné trubkové nebo dílcové na vnějších volných stranách objektů upevněné na konzolách, krakorcích apod. těžké tř. C příplatek k ceně za každý den použití</t>
  </si>
  <si>
    <t>-734472645</t>
  </si>
  <si>
    <t>https://podminky.urs.cz/item/CS_URS_2024_01/944211212</t>
  </si>
  <si>
    <t>(32+7,5)*21</t>
  </si>
  <si>
    <t>944211812</t>
  </si>
  <si>
    <t>Ohrazení ochranné trubkové nebo dílcové na vnějších volných stranách objektů upevněné na konzolách, krakorcích apod. těžké tř. C demontáž</t>
  </si>
  <si>
    <t>-1660882973</t>
  </si>
  <si>
    <t>https://podminky.urs.cz/item/CS_URS_2024_01/944211812</t>
  </si>
  <si>
    <t>944411112</t>
  </si>
  <si>
    <t>Síť záchytná umístěná max. 6 m pod chráněnou úrovní třída B montáž</t>
  </si>
  <si>
    <t>-1167300769</t>
  </si>
  <si>
    <t>https://podminky.urs.cz/item/CS_URS_2024_01/944411112</t>
  </si>
  <si>
    <t>(32+7,5)*3</t>
  </si>
  <si>
    <t>944411212</t>
  </si>
  <si>
    <t>Síť záchytná umístěná max. 6 m pod chráněnou úrovní třída B příplatek k ceně za každý den použití</t>
  </si>
  <si>
    <t>-1157793522</t>
  </si>
  <si>
    <t>https://podminky.urs.cz/item/CS_URS_2024_01/944411212</t>
  </si>
  <si>
    <t>(32+7,5)*3*21</t>
  </si>
  <si>
    <t>944411812</t>
  </si>
  <si>
    <t>Síť záchytná umístěná max. 6 m pod chráněnou úrovní třída B demontáž</t>
  </si>
  <si>
    <t>-2138555042</t>
  </si>
  <si>
    <t>https://podminky.urs.cz/item/CS_URS_2024_01/944411812</t>
  </si>
  <si>
    <t>944611111</t>
  </si>
  <si>
    <t>Plachta ochranná zavěšená na konstrukci lešení z textilie z umělých vláken montáž</t>
  </si>
  <si>
    <t>-750192357</t>
  </si>
  <si>
    <t>https://podminky.urs.cz/item/CS_URS_2024_01/944611111</t>
  </si>
  <si>
    <t>(36+32+7,5)*19,6</t>
  </si>
  <si>
    <t>944611211</t>
  </si>
  <si>
    <t>Plachta ochranná zavěšená na konstrukci lešení z textilie z umělých vláken příplatek k ceně za každý den použití</t>
  </si>
  <si>
    <t>-2058814682</t>
  </si>
  <si>
    <t>https://podminky.urs.cz/item/CS_URS_2024_01/944611211</t>
  </si>
  <si>
    <t>944611811</t>
  </si>
  <si>
    <t>Plachta ochranná zavěšená na konstrukci lešení z textilie z umělých vláken demontáž</t>
  </si>
  <si>
    <t>199921544</t>
  </si>
  <si>
    <t>https://podminky.urs.cz/item/CS_URS_2024_01/944611811</t>
  </si>
  <si>
    <t>-1533586626</t>
  </si>
  <si>
    <t>953946121</t>
  </si>
  <si>
    <t>Montáž atypických ocelových konstrukcí profilů hmotnosti přes 13 do 30 kg/m, hmotnosti konstrukce přes 0,5 do 1 t</t>
  </si>
  <si>
    <t>-936678128</t>
  </si>
  <si>
    <t>https://podminky.urs.cz/item/CS_URS_2024_01/953946121</t>
  </si>
  <si>
    <t>13010934</t>
  </si>
  <si>
    <t>ocel profilová jakost S235JR (11 375) průřez UPE 160</t>
  </si>
  <si>
    <t>-2119129298</t>
  </si>
  <si>
    <t>13010428</t>
  </si>
  <si>
    <t>úhelník ocelový rovnostranný jakost S235JR (11 375) 70x70x6mm</t>
  </si>
  <si>
    <t>1720582029</t>
  </si>
  <si>
    <t>953946131</t>
  </si>
  <si>
    <t>Montáž atypických ocelových konstrukcí profilů hmotnosti přes 30 kg/m, hmotnosti konstrukce přes 0,5 do 1 t</t>
  </si>
  <si>
    <t>1155880005</t>
  </si>
  <si>
    <t>https://podminky.urs.cz/item/CS_URS_2024_01/953946131</t>
  </si>
  <si>
    <t>13010978</t>
  </si>
  <si>
    <t>ocel profilová jakost S235JR (11 375) průřez HEB 180</t>
  </si>
  <si>
    <t>1936749957</t>
  </si>
  <si>
    <t>(306,69+144,38)/1000</t>
  </si>
  <si>
    <t>1393853891</t>
  </si>
  <si>
    <t>(52,83+70,31+30,46)/1000</t>
  </si>
  <si>
    <t>961044111</t>
  </si>
  <si>
    <t>Bourání základů z betonu prostého</t>
  </si>
  <si>
    <t>204031</t>
  </si>
  <si>
    <t>https://podminky.urs.cz/item/CS_URS_2024_01/961044111</t>
  </si>
  <si>
    <t>0,8*0,4*0,35*4</t>
  </si>
  <si>
    <t>2,1*3,2*0,25*4</t>
  </si>
  <si>
    <t>2,2*4,6*(0,5+0,1)</t>
  </si>
  <si>
    <t>1*1,6*0,2</t>
  </si>
  <si>
    <t>962023390</t>
  </si>
  <si>
    <t>Bourání zdiva nadzákladového smíšeného na maltu vápennou nebo vápenocementovou, objemu do 1 m3</t>
  </si>
  <si>
    <t>-1239345137</t>
  </si>
  <si>
    <t>https://podminky.urs.cz/item/CS_URS_2024_01/962023390</t>
  </si>
  <si>
    <t>(0,2+0,25)*2*0,25</t>
  </si>
  <si>
    <t>962032112</t>
  </si>
  <si>
    <t>Bourání zdiva nadzákladového z cihel keramických děrovaných na maltu vápenocementovou, objemu přes 1 m3</t>
  </si>
  <si>
    <t>-1023503790</t>
  </si>
  <si>
    <t>https://podminky.urs.cz/item/CS_URS_2024_01/962032112</t>
  </si>
  <si>
    <t>(5,05*2+26,32)*2,7*0,3</t>
  </si>
  <si>
    <t>963051313</t>
  </si>
  <si>
    <t>Bourání železobetonových stropů žebrových s rovným podhledem</t>
  </si>
  <si>
    <t>1834750332</t>
  </si>
  <si>
    <t>https://podminky.urs.cz/item/CS_URS_2024_01/963051313</t>
  </si>
  <si>
    <t xml:space="preserve">Poznámka k položce:_x000d_
Strop se ztraceným bednění z trapézového plechu </t>
  </si>
  <si>
    <t>30,14*5,5*0,07</t>
  </si>
  <si>
    <t>14,7*7,05*0,07</t>
  </si>
  <si>
    <t>26,32*4,75*0,07</t>
  </si>
  <si>
    <t>(2,98*8+0,93+0,97+0,92*2)*0,5*0,07</t>
  </si>
  <si>
    <t>2*PI*(0,65/2+0,2)*0,07</t>
  </si>
  <si>
    <t>2*PI*(0,75/2+0,2)*6*0,07</t>
  </si>
  <si>
    <t>2*PI*(0,5/2+0,2)*0,07</t>
  </si>
  <si>
    <t>966071133</t>
  </si>
  <si>
    <t>Demontáž ocelových konstrukcí profilů hmotnosti přes 30 kg/m, hmotnosti konstrukce přes 10 do 50 t</t>
  </si>
  <si>
    <t>1744199737</t>
  </si>
  <si>
    <t>https://podminky.urs.cz/item/CS_URS_2024_01/966071133</t>
  </si>
  <si>
    <t>71*6,775*3/1000</t>
  </si>
  <si>
    <t>21,9*5,61*8/1000</t>
  </si>
  <si>
    <t>2,6*6,775*3*2/1000</t>
  </si>
  <si>
    <t>57,1*2,5*4/1000</t>
  </si>
  <si>
    <t>47*2,5*4/1000</t>
  </si>
  <si>
    <t>93*6,875/1000</t>
  </si>
  <si>
    <t>66,3*7,5*6/1000</t>
  </si>
  <si>
    <t>22,4*2,35*4/1000</t>
  </si>
  <si>
    <t>342*7,5/1000</t>
  </si>
  <si>
    <t>122*7,175*2/1000</t>
  </si>
  <si>
    <t>57,1*3,2*4/1000</t>
  </si>
  <si>
    <t>62,62*3,2*6/1000</t>
  </si>
  <si>
    <t>66,3*5*9/1000</t>
  </si>
  <si>
    <t>57,1*27/1000</t>
  </si>
  <si>
    <t>50,4*27/1000</t>
  </si>
  <si>
    <t>47*27/1000</t>
  </si>
  <si>
    <t>20,812*1,05 'Přepočtené koeficientem množství</t>
  </si>
  <si>
    <t>966072122</t>
  </si>
  <si>
    <t>Demontáž opláštění stěn ocelové konstrukce z tvarovaných ocelových plechů, výšky budovy přes 6 do 12 m</t>
  </si>
  <si>
    <t>462154818</t>
  </si>
  <si>
    <t>https://podminky.urs.cz/item/CS_URS_2024_01/966072122</t>
  </si>
  <si>
    <t>30,6*1</t>
  </si>
  <si>
    <t>966072123R</t>
  </si>
  <si>
    <t>Demontáž opláštění stěn ocelové konstrukce ze skleněných výplní, výšky budovy přes 12 do 24 m</t>
  </si>
  <si>
    <t>1698795752</t>
  </si>
  <si>
    <t>1,2*1,2*2*2</t>
  </si>
  <si>
    <t>968072455</t>
  </si>
  <si>
    <t>Vybourání kovových rámů oken s křídly, dveřních zárubní, vrat, stěn, ostění nebo obkladů dveřních zárubní, plochy do 2 m2</t>
  </si>
  <si>
    <t>-1116586634</t>
  </si>
  <si>
    <t>https://podminky.urs.cz/item/CS_URS_2024_01/968072455</t>
  </si>
  <si>
    <t>1*2*3</t>
  </si>
  <si>
    <t>968072558</t>
  </si>
  <si>
    <t>Vybourání kovových rámů oken s křídly, dveřních zárubní, vrat, stěn, ostění nebo obkladů vrat, mimo posuvných a skládacích, plochy do 5 m2</t>
  </si>
  <si>
    <t>-1463131766</t>
  </si>
  <si>
    <t>https://podminky.urs.cz/item/CS_URS_2024_01/968072558</t>
  </si>
  <si>
    <t>2,5*2,5</t>
  </si>
  <si>
    <t>971042551</t>
  </si>
  <si>
    <t>Vybourání otvorů v betonových příčkách a zdech základových nebo nadzákladových plochy do 1 m2, tl. jakékoliv</t>
  </si>
  <si>
    <t>-1645218582</t>
  </si>
  <si>
    <t>https://podminky.urs.cz/item/CS_URS_2024_01/971042551</t>
  </si>
  <si>
    <t>PI*(0,565/2)^2</t>
  </si>
  <si>
    <t>PI*(0,525/2)^2</t>
  </si>
  <si>
    <t>PI*(0,56/2)^2</t>
  </si>
  <si>
    <t>PI*(0,5/2)^2</t>
  </si>
  <si>
    <t>972054341</t>
  </si>
  <si>
    <t>Vybourání otvorů ve stropech nebo klenbách železobetonových bez odstranění podlahy a násypu, plochy do 0,25 m2, tl. do 150 mm</t>
  </si>
  <si>
    <t>-1696959346</t>
  </si>
  <si>
    <t>https://podminky.urs.cz/item/CS_URS_2024_01/972054341</t>
  </si>
  <si>
    <t>976071111</t>
  </si>
  <si>
    <t>Vybourání kovových madel, zábradlí, dvířek, zděří, kotevních želez madel a zábradlí</t>
  </si>
  <si>
    <t>-1684510967</t>
  </si>
  <si>
    <t>https://podminky.urs.cz/item/CS_URS_2024_01/976071111</t>
  </si>
  <si>
    <t>1,22*2+5,45</t>
  </si>
  <si>
    <t>7,89*1,2 'Přepočtené koeficientem množství</t>
  </si>
  <si>
    <t>978036191</t>
  </si>
  <si>
    <t>Otlučení cementových omítek vnějších ploch s vyškrabáním spar zdiva a s očištěním povrchu, v rozsahu přes 80 do 100 %</t>
  </si>
  <si>
    <t>448508604</t>
  </si>
  <si>
    <t>https://podminky.urs.cz/item/CS_URS_2024_01/978036191</t>
  </si>
  <si>
    <t>997013312</t>
  </si>
  <si>
    <t>Shoz na stavební suť montáž a demontáž shozu výšky přes 10 do 20 m</t>
  </si>
  <si>
    <t>1672304322</t>
  </si>
  <si>
    <t>https://podminky.urs.cz/item/CS_URS_2024_01/997013312</t>
  </si>
  <si>
    <t>997013113</t>
  </si>
  <si>
    <t>Vnitrostaveništní doprava suti a vybouraných hmot vodorovně do 50 m s naložením základní pro budovy a haly výšky přes 9 do 12 m</t>
  </si>
  <si>
    <t>715220932</t>
  </si>
  <si>
    <t>https://podminky.urs.cz/item/CS_URS_2024_01/997013113</t>
  </si>
  <si>
    <t>-397031853</t>
  </si>
  <si>
    <t>-1458074872</t>
  </si>
  <si>
    <t>997013804</t>
  </si>
  <si>
    <t>Poplatek za uložení stavebního odpadu na skládce (skládkovné) ze skla zatříděného do Katalogu odpadů pod kódem 17 02 02</t>
  </si>
  <si>
    <t>1142360353</t>
  </si>
  <si>
    <t>https://podminky.urs.cz/item/CS_URS_2024_01/997013804</t>
  </si>
  <si>
    <t>997013861</t>
  </si>
  <si>
    <t>Poplatek za uložení stavebního odpadu na recyklační skládce (skládkovné) z prostého betonu zatříděného do Katalogu odpadů pod kódem 17 01 01</t>
  </si>
  <si>
    <t>-522127220</t>
  </si>
  <si>
    <t>https://podminky.urs.cz/item/CS_URS_2024_01/997013861</t>
  </si>
  <si>
    <t>997013862</t>
  </si>
  <si>
    <t>Poplatek za uložení stavebního odpadu na recyklační skládce (skládkovné) z armovaného betonu zatříděného do Katalogu odpadů pod kódem 17 01 01</t>
  </si>
  <si>
    <t>-1964306712</t>
  </si>
  <si>
    <t>https://podminky.urs.cz/item/CS_URS_2024_01/997013862</t>
  </si>
  <si>
    <t>73,518</t>
  </si>
  <si>
    <t>997013863</t>
  </si>
  <si>
    <t>Poplatek za uložení stavebního odpadu na recyklační skládce (skládkovné) cihelného zatříděného do Katalogu odpadů pod kódem 17 01 02</t>
  </si>
  <si>
    <t>73987918</t>
  </si>
  <si>
    <t>https://podminky.urs.cz/item/CS_URS_2024_01/997013863</t>
  </si>
  <si>
    <t>0,511</t>
  </si>
  <si>
    <t>29,5</t>
  </si>
  <si>
    <t>997013871</t>
  </si>
  <si>
    <t>Poplatek za uložení stavebního odpadu na recyklační skládce (skládkovné) směsného stavebního a demoličního zatříděného do Katalogu odpadů pod kódem 17 09 04</t>
  </si>
  <si>
    <t>1737142398</t>
  </si>
  <si>
    <t>https://podminky.urs.cz/item/CS_URS_2024_01/997013871</t>
  </si>
  <si>
    <t>997013R</t>
  </si>
  <si>
    <t>uložení na skládce (výkup kovu) druhotných surovin</t>
  </si>
  <si>
    <t>882043449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</si>
  <si>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</si>
  <si>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</si>
  <si>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</si>
  <si>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</si>
  <si>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1170953922</t>
  </si>
  <si>
    <t>https://podminky.urs.cz/item/CS_URS_2024_01/998011002</t>
  </si>
  <si>
    <t>711</t>
  </si>
  <si>
    <t>Izolace proti vodě, vlhkosti a plynům</t>
  </si>
  <si>
    <t>711471051</t>
  </si>
  <si>
    <t>Provedení izolace proti povrchové a podpovrchové tlakové vodě termoplasty na ploše vodorovné V folií PVC lepenou</t>
  </si>
  <si>
    <t>-619513793</t>
  </si>
  <si>
    <t>https://podminky.urs.cz/item/CS_URS_2024_01/711471051</t>
  </si>
  <si>
    <t>28322003</t>
  </si>
  <si>
    <t>fólie hydroizolační pro spodní stavbu mPVC tl 1,0mm</t>
  </si>
  <si>
    <t>-22136348</t>
  </si>
  <si>
    <t>129,15*1,1655 'Přepočtené koeficientem množství</t>
  </si>
  <si>
    <t>711491172</t>
  </si>
  <si>
    <t>Provedení doplňků izolace proti vodě textilií na ploše vodorovné V vrstva ochranná</t>
  </si>
  <si>
    <t>-802163801</t>
  </si>
  <si>
    <t>https://podminky.urs.cz/item/CS_URS_2024_01/711491172</t>
  </si>
  <si>
    <t>(16+0,4)*(7,075+0,8)*2</t>
  </si>
  <si>
    <t>69311082</t>
  </si>
  <si>
    <t>geotextilie netkaná separační, ochranná, filtrační, drenážní PP 500g/m2</t>
  </si>
  <si>
    <t>-539031342</t>
  </si>
  <si>
    <t>258,3*1,05 'Přepočtené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</si>
  <si>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</si>
  <si>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</si>
  <si>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244663683</t>
  </si>
  <si>
    <t>https://podminky.urs.cz/item/CS_URS_2024_01/998711102</t>
  </si>
  <si>
    <t>712</t>
  </si>
  <si>
    <t>Povlakové krytiny</t>
  </si>
  <si>
    <t>712340832</t>
  </si>
  <si>
    <t>Odstranění povlakové krytiny střech plochých do 10° z přitavených pásů NAIP v plné ploše dvouvrstvé</t>
  </si>
  <si>
    <t>967838677</t>
  </si>
  <si>
    <t>https://podminky.urs.cz/item/CS_URS_2024_01/712340832</t>
  </si>
  <si>
    <t>26,32*4,75</t>
  </si>
  <si>
    <t>30,1*2+5*1,6*2</t>
  </si>
  <si>
    <t>712363001</t>
  </si>
  <si>
    <t>Provedení povlakové krytiny střech plochých do 10° fólií termoplastickou mPVC (měkčené PVC) rozvinutí a natažení fólie v ploše</t>
  </si>
  <si>
    <t>1736416160</t>
  </si>
  <si>
    <t>https://podminky.urs.cz/item/CS_URS_2024_01/712363001</t>
  </si>
  <si>
    <t>28342411</t>
  </si>
  <si>
    <t>fólie hydroizolační střešní mPVC s nakašírovaným PES rounem určená k lepení tl 1,5mm</t>
  </si>
  <si>
    <t>207508177</t>
  </si>
  <si>
    <t>171,394*1,1655 'Přepočtené koeficientem množství</t>
  </si>
  <si>
    <t>712363003</t>
  </si>
  <si>
    <t>Provedení povlakové krytiny střech plochých do 10° fólií termoplastickou mPVC (měkčené PVC) vytvoření spoje dvou pásů fólií horkovzdušným navařením</t>
  </si>
  <si>
    <t>-1663048795</t>
  </si>
  <si>
    <t>https://podminky.urs.cz/item/CS_URS_2024_01/712363003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</si>
  <si>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</si>
  <si>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</si>
  <si>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2038293859</t>
  </si>
  <si>
    <t>https://podminky.urs.cz/item/CS_URS_2024_01/712363122</t>
  </si>
  <si>
    <t>28322070</t>
  </si>
  <si>
    <t>roh vnitřní pro střešní fólie mPVC šedé</t>
  </si>
  <si>
    <t>-795699151</t>
  </si>
  <si>
    <t>712392171</t>
  </si>
  <si>
    <t>Povlakové krytiny střech plochých do 10° - ostatní práce provedení vrstvy textilní podkladní</t>
  </si>
  <si>
    <t>-2115770756</t>
  </si>
  <si>
    <t>https://podminky.urs.cz/item/CS_URS_2024_01/712392171</t>
  </si>
  <si>
    <t>712599097</t>
  </si>
  <si>
    <t>Provedení povlakové krytiny střech oblých - ostatní práce Příplatek k cenám za plochu do 10 m2 NAIP, foliemi nebo termoplasty</t>
  </si>
  <si>
    <t>1680921037</t>
  </si>
  <si>
    <t>https://podminky.urs.cz/item/CS_URS_2024_01/712599097</t>
  </si>
  <si>
    <t>712841559</t>
  </si>
  <si>
    <t>Provedení povlakové krytiny střech samostatným vytažením izolačního povlaku pásy přitavením na konstrukce převyšující úroveň střechy, NAIP</t>
  </si>
  <si>
    <t>-1732601086</t>
  </si>
  <si>
    <t>https://podminky.urs.cz/item/CS_URS_2024_01/712841559</t>
  </si>
  <si>
    <t>36*1,5</t>
  </si>
  <si>
    <t>62832001</t>
  </si>
  <si>
    <t>pás asfaltový natavitelný oxidovaný s vložkou ze skleněné rohože typu V60 s jemnozrnným minerálním posypem tl 3,5mm</t>
  </si>
  <si>
    <t>36317387</t>
  </si>
  <si>
    <t>54*1,2 'Přepočtené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</si>
  <si>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</si>
  <si>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</si>
  <si>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-204588743</t>
  </si>
  <si>
    <t>https://podminky.urs.cz/item/CS_URS_2024_01/998712102</t>
  </si>
  <si>
    <t>713120813</t>
  </si>
  <si>
    <t>Odstranění tepelné izolace podlah z rohoží, pásů, dílců, desek, bloků podlah volně kladených nebo mezi trámy z vláknitých materiálů suchých, tloušťka izolace přes 100 mm</t>
  </si>
  <si>
    <t>-1008772678</t>
  </si>
  <si>
    <t>https://podminky.urs.cz/item/CS_URS_2024_01/713120813</t>
  </si>
  <si>
    <t>713141152</t>
  </si>
  <si>
    <t>Montáž tepelné izolace střech plochých rohožemi, pásy, deskami, dílci, bloky (izolační materiál ve specifikaci) kladenými volně dvouvrstvá</t>
  </si>
  <si>
    <t>1610357902</t>
  </si>
  <si>
    <t>https://podminky.urs.cz/item/CS_URS_2024_01/713141152</t>
  </si>
  <si>
    <t>63140406</t>
  </si>
  <si>
    <t>deska tepelně izolační minerální plochých střech dvouvrstvá λ=0,038-0,039 tl 150mm</t>
  </si>
  <si>
    <t>1535515200</t>
  </si>
  <si>
    <t>Poznámka k položce:_x000d_
jedna vrstva tvořená spádovými klíny</t>
  </si>
  <si>
    <t>171,394*2,1 'Přepočtené koeficientem množství</t>
  </si>
  <si>
    <t>713141242</t>
  </si>
  <si>
    <t>Montáž tepelné izolace střech plochých mechanické přikotvení šrouby včetně dodávky šroubů, bez položení tepelné izolace tl. izolace přes 140 do 200 mm do trapézového plechu nebo do dřeva</t>
  </si>
  <si>
    <t>968743896</t>
  </si>
  <si>
    <t>https://podminky.urs.cz/item/CS_URS_2024_01/713141242</t>
  </si>
  <si>
    <t>713191132</t>
  </si>
  <si>
    <t>Montáž tepelné izolace stavebních konstrukcí - doplňky a konstrukční součásti podlah, stropů vrchem nebo střech překrytí fólií separační z PE</t>
  </si>
  <si>
    <t>1630696821</t>
  </si>
  <si>
    <t>https://podminky.urs.cz/item/CS_URS_2024_01/713191132</t>
  </si>
  <si>
    <t>30,1*7,075-3*PI*(4,2/2)^2</t>
  </si>
  <si>
    <t>28323101</t>
  </si>
  <si>
    <t>fólie LDPE (750 kg/m3) proti zemní vlhkosti nad úrovní terénu tl 1mm</t>
  </si>
  <si>
    <t>857776813</t>
  </si>
  <si>
    <t>998713102</t>
  </si>
  <si>
    <t>Přesun hmot pro izolace tepelné stanovený z hmotnosti přesunovaného materiálu vodorovná dopravní vzdálenost do 50 m s užitím mechanizace v objektech výšky přes 6 m do 12 m</t>
  </si>
  <si>
    <t>-1294104606</t>
  </si>
  <si>
    <t>https://podminky.urs.cz/item/CS_URS_2024_01/998713102</t>
  </si>
  <si>
    <t>764</t>
  </si>
  <si>
    <t>Konstrukce klempířské</t>
  </si>
  <si>
    <t>764002841</t>
  </si>
  <si>
    <t>Demontáž klempířských konstrukcí oplechování horních ploch zdí a nadezdívek do suti</t>
  </si>
  <si>
    <t>1921188209</t>
  </si>
  <si>
    <t>https://podminky.urs.cz/item/CS_URS_2024_01/764002841</t>
  </si>
  <si>
    <t>5*2+26,32</t>
  </si>
  <si>
    <t>7,5*2+30,1</t>
  </si>
  <si>
    <t>764004831</t>
  </si>
  <si>
    <t>Demontáž klempířských konstrukcí žlabu mezistřešního nebo zaatikového do suti</t>
  </si>
  <si>
    <t>-2026111762</t>
  </si>
  <si>
    <t>https://podminky.urs.cz/item/CS_URS_2024_01/764004831</t>
  </si>
  <si>
    <t>30,1+26,32</t>
  </si>
  <si>
    <t>764224404</t>
  </si>
  <si>
    <t>Oplechování horních ploch zdí a nadezdívek (atik) z hliníkového plechu mechanicky kotvené rš 330 mm</t>
  </si>
  <si>
    <t>504400434</t>
  </si>
  <si>
    <t>https://podminky.urs.cz/item/CS_URS_2024_01/764224404</t>
  </si>
  <si>
    <t>30,1+2*7,075</t>
  </si>
  <si>
    <t>764515411</t>
  </si>
  <si>
    <t>Žlab mezistřešní nebo zaatikový z pozinkovaného plechu včetně čel a hrdel uložený v lůžku bez háků rš 1100 mm</t>
  </si>
  <si>
    <t>-395129815</t>
  </si>
  <si>
    <t>https://podminky.urs.cz/item/CS_URS_2024_01/764515411</t>
  </si>
  <si>
    <t>998764102</t>
  </si>
  <si>
    <t>Přesun hmot pro konstrukce klempířské stanovený z hmotnosti přesunovaného materiálu vodorovná dopravní vzdálenost do 50 m základní v objektech výšky přes 6 do 12 m</t>
  </si>
  <si>
    <t>1322600375</t>
  </si>
  <si>
    <t>https://podminky.urs.cz/item/CS_URS_2024_01/998764102</t>
  </si>
  <si>
    <t>767161123</t>
  </si>
  <si>
    <t>Montáž zábradlí rovného z trubek nebo tenkostěnných profilů na ocelovou konstrukci, hmotnosti 1 m zábradlí do 20 kg</t>
  </si>
  <si>
    <t>-1086199480</t>
  </si>
  <si>
    <t>https://podminky.urs.cz/item/CS_URS_2024_01/767161123</t>
  </si>
  <si>
    <t>7,05</t>
  </si>
  <si>
    <t>14011017</t>
  </si>
  <si>
    <t>trubka ocelová bezešvá hladká jakost 11 353 33,7x3,2mm</t>
  </si>
  <si>
    <t>-632054281</t>
  </si>
  <si>
    <t>6*2+6,6</t>
  </si>
  <si>
    <t>7,05*2+7,755</t>
  </si>
  <si>
    <t>767415832</t>
  </si>
  <si>
    <t>Demontáž vnějšího obkladu skládaného pláště plechem tvarovaným výšky budovy přes 12 do 24 m, uchyceným šroubováním</t>
  </si>
  <si>
    <t>-720373003</t>
  </si>
  <si>
    <t>https://podminky.urs.cz/item/CS_URS_2024_01/767415832</t>
  </si>
  <si>
    <t>36*7,3+5,3*5,4</t>
  </si>
  <si>
    <t>767590840</t>
  </si>
  <si>
    <t>Demontáž podlahových konstrukcí šroubovaných , nýtovaných nebo svařovaných z podlahových roštů</t>
  </si>
  <si>
    <t>427108751</t>
  </si>
  <si>
    <t>https://podminky.urs.cz/item/CS_URS_2024_01/767590840</t>
  </si>
  <si>
    <t>2,2*(3,45+7,5)+2,55*(15)</t>
  </si>
  <si>
    <t>3*1*8</t>
  </si>
  <si>
    <t>767691822</t>
  </si>
  <si>
    <t>Ostatní práce - vyvěšení nebo zavěšení kovových křídel dveří, plochy do 2 m2</t>
  </si>
  <si>
    <t>-154060268</t>
  </si>
  <si>
    <t>https://podminky.urs.cz/item/CS_URS_2024_01/767691822</t>
  </si>
  <si>
    <t>767691823</t>
  </si>
  <si>
    <t>Ostatní práce - vyvěšení nebo zavěšení kovových křídel dveří, plochy přes 2 m2</t>
  </si>
  <si>
    <t>-1007020592</t>
  </si>
  <si>
    <t>https://podminky.urs.cz/item/CS_URS_2024_01/767691823</t>
  </si>
  <si>
    <t>767896120</t>
  </si>
  <si>
    <t>Montáž lišt a okopových plechů okopových plechů výšky do 500 mm</t>
  </si>
  <si>
    <t>-487991114</t>
  </si>
  <si>
    <t>https://podminky.urs.cz/item/CS_URS_2024_01/767896120</t>
  </si>
  <si>
    <t>(6+1,5)*2</t>
  </si>
  <si>
    <t>54915204</t>
  </si>
  <si>
    <t>plech okopový Al 1045x150x0,8mm</t>
  </si>
  <si>
    <t>-1618213526</t>
  </si>
  <si>
    <t>767995115</t>
  </si>
  <si>
    <t>Montáž ostatních atypických zámečnických konstrukcí hmotnosti přes 50 do 100 kg</t>
  </si>
  <si>
    <t>1713680526</t>
  </si>
  <si>
    <t>https://podminky.urs.cz/item/CS_URS_2024_01/767995115</t>
  </si>
  <si>
    <t>13011039</t>
  </si>
  <si>
    <t>tyč ocelová plochá jakost S235JR (11 375) 20x3mm</t>
  </si>
  <si>
    <t>1042353674</t>
  </si>
  <si>
    <t>0,001*1,05 'Přepočtené koeficientem množství</t>
  </si>
  <si>
    <t>13010412</t>
  </si>
  <si>
    <t>úhelník ocelový rovnostranný jakost S235JR (11 375) 40x40x3mm</t>
  </si>
  <si>
    <t>-1505772257</t>
  </si>
  <si>
    <t>1,97*(0,75*4*10+0,5*4*2)/1000</t>
  </si>
  <si>
    <t>998767102</t>
  </si>
  <si>
    <t>Přesun hmot pro zámečnické konstrukce stanovený z hmotnosti přesunovaného materiálu vodorovná dopravní vzdálenost do 50 m základní v objektech výšky přes 6 do 12 m</t>
  </si>
  <si>
    <t>-13614335</t>
  </si>
  <si>
    <t>https://podminky.urs.cz/item/CS_URS_2024_01/998767102</t>
  </si>
  <si>
    <t>783807120</t>
  </si>
  <si>
    <t>Provedení krycího nátěru omítek jednonásobného hladkých omítek hladkých, zrnitých tenkovrstvých nebo štukových stupně členitosti 1 a 2</t>
  </si>
  <si>
    <t>988450658</t>
  </si>
  <si>
    <t>https://podminky.urs.cz/item/CS_URS_2024_01/783807120</t>
  </si>
  <si>
    <t>24626003</t>
  </si>
  <si>
    <t>hmota nátěrová akrylátová krycí (email) tónovaná na fasádní povrchy</t>
  </si>
  <si>
    <t>litr</t>
  </si>
  <si>
    <t>-2131665393</t>
  </si>
  <si>
    <t>6,125*0,2 'Přepočtené koeficientem množství</t>
  </si>
  <si>
    <t>783933161</t>
  </si>
  <si>
    <t>Penetrační nátěr betonových podlah pórovitých ( např. z cihelné dlažby, betonu apod.) epoxidový</t>
  </si>
  <si>
    <t>-1420115472</t>
  </si>
  <si>
    <t>https://podminky.urs.cz/item/CS_URS_2024_01/783933161</t>
  </si>
  <si>
    <t>(16+0,4)*7,075</t>
  </si>
  <si>
    <t>783937163</t>
  </si>
  <si>
    <t>Krycí (uzavírací) nátěr betonových podlah dvojnásobný epoxidový rozpouštědlový</t>
  </si>
  <si>
    <t>-738613089</t>
  </si>
  <si>
    <t>https://podminky.urs.cz/item/CS_URS_2024_01/783937163</t>
  </si>
  <si>
    <t>784</t>
  </si>
  <si>
    <t>Dokončovací práce - malby a tapety</t>
  </si>
  <si>
    <t>784111005</t>
  </si>
  <si>
    <t>Oprášení (ometení) podkladu v místnostech výšky přes 5,00 m</t>
  </si>
  <si>
    <t>-741496646</t>
  </si>
  <si>
    <t>https://podminky.urs.cz/item/CS_URS_2024_01/784111005</t>
  </si>
  <si>
    <t>(6*2+7,075)*10,95</t>
  </si>
  <si>
    <t>784121005</t>
  </si>
  <si>
    <t>Oškrabání malby v místnostech výšky přes 5,00 m</t>
  </si>
  <si>
    <t>777377816</t>
  </si>
  <si>
    <t>https://podminky.urs.cz/item/CS_URS_2024_01/784121005</t>
  </si>
  <si>
    <t>784185001</t>
  </si>
  <si>
    <t>Provedení penetrace podkladu jednonásobné v místnostech výšky do 3,80 m</t>
  </si>
  <si>
    <t>-1562394243</t>
  </si>
  <si>
    <t>https://podminky.urs.cz/item/CS_URS_2024_01/784185001</t>
  </si>
  <si>
    <t>2*1*2*1,2</t>
  </si>
  <si>
    <t>1*2,05*1,2</t>
  </si>
  <si>
    <t>1*2,02*2*1,2</t>
  </si>
  <si>
    <t>58124973</t>
  </si>
  <si>
    <t>hmota nátěrová akrylátová penetrační pro interiér a exteriér</t>
  </si>
  <si>
    <t>132141016</t>
  </si>
  <si>
    <t>538,979*0,1 'Přepočtené koeficientem množství</t>
  </si>
  <si>
    <t>784215005</t>
  </si>
  <si>
    <t>Provedení malby ze standardních hmot jednonásobné za mokra oděruvzdorné v místnostech výšky přes 5,00 m</t>
  </si>
  <si>
    <t>-310486372</t>
  </si>
  <si>
    <t>https://podminky.urs.cz/item/CS_URS_2024_01/784215005</t>
  </si>
  <si>
    <t>58124012</t>
  </si>
  <si>
    <t>hmota malířská za mokra výborně otěruvzdorná bílá</t>
  </si>
  <si>
    <t>-925133724</t>
  </si>
  <si>
    <t>538,979*0,095 'Přepočtené koeficientem množství</t>
  </si>
  <si>
    <t>789</t>
  </si>
  <si>
    <t>Povrchové úpravy ocelových konstrukcí a technologických zařízení</t>
  </si>
  <si>
    <t>789111240</t>
  </si>
  <si>
    <t>Úpravy povrchů pod nátěry zařízení s povrchem nečlenitým očištění odmaštěním</t>
  </si>
  <si>
    <t>1716765581</t>
  </si>
  <si>
    <t>https://podminky.urs.cz/item/CS_URS_2024_01/789111240</t>
  </si>
  <si>
    <t>130,39</t>
  </si>
  <si>
    <t>14,87</t>
  </si>
  <si>
    <t>789121210</t>
  </si>
  <si>
    <t>Úpravy povrchů pod nátěry ocelových konstrukcí třídy I očištění omytím</t>
  </si>
  <si>
    <t>1318493230</t>
  </si>
  <si>
    <t>https://podminky.urs.cz/item/CS_URS_2024_01/789121210</t>
  </si>
  <si>
    <t>789121220</t>
  </si>
  <si>
    <t>Úpravy povrchů pod nátěry ocelových konstrukcí třídy I očištění oprášením</t>
  </si>
  <si>
    <t>-520837088</t>
  </si>
  <si>
    <t>https://podminky.urs.cz/item/CS_URS_2024_01/789121220</t>
  </si>
  <si>
    <t>789121230</t>
  </si>
  <si>
    <t>Úpravy povrchů pod nátěry ocelových konstrukcí třídy I očištění osušením</t>
  </si>
  <si>
    <t>1871290899</t>
  </si>
  <si>
    <t>https://podminky.urs.cz/item/CS_URS_2024_01/789121230</t>
  </si>
  <si>
    <t>789121240</t>
  </si>
  <si>
    <t>Úpravy povrchů pod nátěry ocelových konstrukcí třídy I očištění odmaštěním</t>
  </si>
  <si>
    <t>-760720169</t>
  </si>
  <si>
    <t>https://podminky.urs.cz/item/CS_URS_2024_01/789121240</t>
  </si>
  <si>
    <t>789121250</t>
  </si>
  <si>
    <t>Úpravy povrchů pod nátěry ocelových konstrukcí třídy I očištění oklepem</t>
  </si>
  <si>
    <t>1975307209</t>
  </si>
  <si>
    <t>https://podminky.urs.cz/item/CS_URS_2024_01/789121250</t>
  </si>
  <si>
    <t>789121260</t>
  </si>
  <si>
    <t>Úpravy povrchů pod nátěry ocelových konstrukcí třídy I očištění ometením</t>
  </si>
  <si>
    <t>-111058955</t>
  </si>
  <si>
    <t>https://podminky.urs.cz/item/CS_URS_2024_01/789121260</t>
  </si>
  <si>
    <t>789121270</t>
  </si>
  <si>
    <t>Úpravy povrchů pod nátěry ocelových konstrukcí třídy I očištění odrezivěním bezoplachovým odrezovačem</t>
  </si>
  <si>
    <t>-2083860247</t>
  </si>
  <si>
    <t>https://podminky.urs.cz/item/CS_URS_2024_01/789121270</t>
  </si>
  <si>
    <t>789321110</t>
  </si>
  <si>
    <t>Zhotovení nátěru ocelových konstrukcí třídy I jednosložkového základního, tloušťky do 40 μm</t>
  </si>
  <si>
    <t>-1992190838</t>
  </si>
  <si>
    <t>https://podminky.urs.cz/item/CS_URS_2024_01/789321110</t>
  </si>
  <si>
    <t>525</t>
  </si>
  <si>
    <t>24629024</t>
  </si>
  <si>
    <t>hmota nátěrová syntetická základní na ocelové konstrukce</t>
  </si>
  <si>
    <t>-1791039302</t>
  </si>
  <si>
    <t>670,26*0,405 'Přepočtené koeficientem množství</t>
  </si>
  <si>
    <t>789321115</t>
  </si>
  <si>
    <t>Zhotovení nátěru ocelových konstrukcí třídy I jednosložkového mezivrstvy, tloušťky do 40 μm</t>
  </si>
  <si>
    <t>935115396</t>
  </si>
  <si>
    <t>https://podminky.urs.cz/item/CS_URS_2024_01/789321115</t>
  </si>
  <si>
    <t>24629052</t>
  </si>
  <si>
    <t>hmota nátěrová alkydová samozákladující antikorozní na ocelové konstrukce tixotropní RAL 7035</t>
  </si>
  <si>
    <t>1303560664</t>
  </si>
  <si>
    <t>670,26*0,228 'Přepočtené koeficientem množství</t>
  </si>
  <si>
    <t>789321121</t>
  </si>
  <si>
    <t>Zhotovení nátěru ocelových konstrukcí třídy I jednosložkového krycího (vrchního), tloušťky do 80 μm</t>
  </si>
  <si>
    <t>-1484942989</t>
  </si>
  <si>
    <t>https://podminky.urs.cz/item/CS_URS_2024_01/789321121</t>
  </si>
  <si>
    <t>24629162</t>
  </si>
  <si>
    <t>hmota nátěrová alkydová krycí (email) na ocelové konstrukce</t>
  </si>
  <si>
    <t>698844955</t>
  </si>
  <si>
    <t>670,26*0,391 'Přepočtené koeficientem množství</t>
  </si>
  <si>
    <t>HZS1441</t>
  </si>
  <si>
    <t>Hodinové zúčtovací sazby profesí HSV provádění konstrukcí inženýrských a dopravních staveb svářeč</t>
  </si>
  <si>
    <t>-183411334</t>
  </si>
  <si>
    <t>https://podminky.urs.cz/item/CS_URS_2024_01/HZS1441</t>
  </si>
  <si>
    <t>80*3</t>
  </si>
  <si>
    <t>HZS1442</t>
  </si>
  <si>
    <t>Hodinové zúčtovací sazby profesí HSV provádění konstrukcí inženýrských a dopravních staveb svářeč kvalifikovaný</t>
  </si>
  <si>
    <t>293418844</t>
  </si>
  <si>
    <t>https://podminky.urs.cz/item/CS_URS_2024_01/HZS1442</t>
  </si>
  <si>
    <t>HZS2132</t>
  </si>
  <si>
    <t>Hodinové zúčtovací sazby profesí PSV provádění stavebních konstrukcí zámečník odborný</t>
  </si>
  <si>
    <t>-1103194035</t>
  </si>
  <si>
    <t>https://podminky.urs.cz/item/CS_URS_2024_01/HZS2132</t>
  </si>
  <si>
    <t>D10.4 - SO02 - Potrubní mosty</t>
  </si>
  <si>
    <t>D10.4.1 - SO02 - Potrubní mosty - Základy</t>
  </si>
  <si>
    <t>46342575</t>
  </si>
  <si>
    <t>TRANSPORTA Technology s.r.o.</t>
  </si>
  <si>
    <t xml:space="preserve">    741 - Elektroinstalace - silnoproud</t>
  </si>
  <si>
    <t>213311151</t>
  </si>
  <si>
    <t>Polštáře zhutněné pod základy ze štěrkodrti netříděné</t>
  </si>
  <si>
    <t>1142894062</t>
  </si>
  <si>
    <t>https://podminky.urs.cz/item/CS_URS_2024_01/213311151</t>
  </si>
  <si>
    <t xml:space="preserve">Poznámka k položce:_x000d_
VV: délka [m] x šířka [m] x tloušťka[m]_x000d_
</t>
  </si>
  <si>
    <t>(2,8*1*0,15)*4</t>
  </si>
  <si>
    <t>2,8*2,5*0,15</t>
  </si>
  <si>
    <t>5,3*4*0,15</t>
  </si>
  <si>
    <t>275326141</t>
  </si>
  <si>
    <t>Základy z betonu železového patky z betonu se zvýšenými nároky na prostředí tř. C 35/45</t>
  </si>
  <si>
    <t>708839019</t>
  </si>
  <si>
    <t>https://podminky.urs.cz/item/CS_URS_2024_01/275326141</t>
  </si>
  <si>
    <t>2,8*1*1*4+2,8*2,5*1+5,3*4*1</t>
  </si>
  <si>
    <t>275356021</t>
  </si>
  <si>
    <t>Bednění základů z betonu prostého nebo železového patek pro plochy rovinné zřízení</t>
  </si>
  <si>
    <t>-2082439240</t>
  </si>
  <si>
    <t>https://podminky.urs.cz/item/CS_URS_2024_01/275356021</t>
  </si>
  <si>
    <t xml:space="preserve">Poznámka k položce:_x000d_
VV: obvod [m] x [výška [m] x počet [ks]_x000d_
</t>
  </si>
  <si>
    <t>(2,8+1)*4*4</t>
  </si>
  <si>
    <t>(2,8+2,5)*2</t>
  </si>
  <si>
    <t>(5,3+4)*2</t>
  </si>
  <si>
    <t>275356022</t>
  </si>
  <si>
    <t>Bednění základů z betonu prostého nebo železového patek pro plochy rovinné odstranění</t>
  </si>
  <si>
    <t>288822931</t>
  </si>
  <si>
    <t>https://podminky.urs.cz/item/CS_URS_2024_01/275356022</t>
  </si>
  <si>
    <t>275366011</t>
  </si>
  <si>
    <t>Výztuž základů patek ze svařovaných sítí z drátů typu Kari</t>
  </si>
  <si>
    <t>-638948405</t>
  </si>
  <si>
    <t>https://podminky.urs.cz/item/CS_URS_2024_01/275366011</t>
  </si>
  <si>
    <t xml:space="preserve">Poznámka k položce:_x000d_
VV: délka [m] x šířka [m] x počet [ks] x objemová hmotnost [t/m2]_x000d_
</t>
  </si>
  <si>
    <t>2,14909090909091*1,1 'Přepočtené koeficientem množství</t>
  </si>
  <si>
    <t>9856111R</t>
  </si>
  <si>
    <t>Mikropilota vrtaná šroubovitá pro zvýšení únosnosti základů průměru 100 mm</t>
  </si>
  <si>
    <t>1124602112</t>
  </si>
  <si>
    <t>9856111R1</t>
  </si>
  <si>
    <t>1479756167</t>
  </si>
  <si>
    <t>2818111R</t>
  </si>
  <si>
    <t>Ocelové injekční trubky pro injektování osazené do předem připraveného injekčního vrtu s ponecháním trubek ve vrtu z trubek délky jednotlivě do 1,5 m, vnitřního průměru trubek přes 50,80 do 76,20 mm, (3,0")</t>
  </si>
  <si>
    <t>-1172904067</t>
  </si>
  <si>
    <t>2831311R</t>
  </si>
  <si>
    <t>Hlavy mikropilot 200 x 200 x 20 - tlakové</t>
  </si>
  <si>
    <t>944891641</t>
  </si>
  <si>
    <t>998001011</t>
  </si>
  <si>
    <t>Přesun hmot pro piloty nebo podzemní stěny betonované na místě</t>
  </si>
  <si>
    <t>843356465</t>
  </si>
  <si>
    <t>https://podminky.urs.cz/item/CS_URS_2024_01/998001011</t>
  </si>
  <si>
    <t>741</t>
  </si>
  <si>
    <t>Elektroinstalace - silnoproud</t>
  </si>
  <si>
    <t>PDQA13A</t>
  </si>
  <si>
    <t>UZEMNENI V ZEMI-PASKA FEZN 30X4MM</t>
  </si>
  <si>
    <t>179154187</t>
  </si>
  <si>
    <t>Poznámka k položce:_x000d_
Zemní práce součástí SO1002 Trafostanice a zpevněné plochy</t>
  </si>
  <si>
    <t>1003632530</t>
  </si>
  <si>
    <t>PASKA ZEMNICI FEZN 30X4/50AM (BAL.25KG)</t>
  </si>
  <si>
    <t>KG</t>
  </si>
  <si>
    <t>-1692549579</t>
  </si>
  <si>
    <t>1000040380</t>
  </si>
  <si>
    <t xml:space="preserve">SVORKA SR 02 M8  SPOJ. PASEK 30X4</t>
  </si>
  <si>
    <t>KS</t>
  </si>
  <si>
    <t>-943798872</t>
  </si>
  <si>
    <t>1000040390</t>
  </si>
  <si>
    <t>SVORKA ZEMNICI SR03-LIT.,SPOJ.PASEK-LANO</t>
  </si>
  <si>
    <t>-817259895</t>
  </si>
  <si>
    <t>9870011550</t>
  </si>
  <si>
    <t>VYK&gt; GUMOASFALT SA 12</t>
  </si>
  <si>
    <t>1544171689</t>
  </si>
  <si>
    <t>D10.4.2 - SO02 - Potrubní mosty - Ocelové konstrukce</t>
  </si>
  <si>
    <t xml:space="preserve">    783 - Dokončovací práce - nátěry OK1 - OK26</t>
  </si>
  <si>
    <t>9539611R</t>
  </si>
  <si>
    <t>Kotvy chemickým tmelem do betonu, ŽB nebo kamene s vyvrtáním otvoru</t>
  </si>
  <si>
    <t>-1145594914</t>
  </si>
  <si>
    <t>767590110</t>
  </si>
  <si>
    <t>Montáž podlahových konstrukcí podlahových roštů, podlah připevněných svařováním</t>
  </si>
  <si>
    <t>454043564</t>
  </si>
  <si>
    <t>https://podminky.urs.cz/item/CS_URS_2024_01/767590110</t>
  </si>
  <si>
    <t>Poznámka k položce:_x000d_
Vsazení roštu do připraveného ocelového rámu</t>
  </si>
  <si>
    <t>96*18</t>
  </si>
  <si>
    <t>55347052R</t>
  </si>
  <si>
    <t>rošt podlahový svařovaný žárově zinkovaný velikost 30/3mm 500x500mm</t>
  </si>
  <si>
    <t>R-pol</t>
  </si>
  <si>
    <t>-241056320</t>
  </si>
  <si>
    <t>767832112</t>
  </si>
  <si>
    <t>Montáž venkovních požárních žebříků na ocelovou konstrukci bez suchovodu</t>
  </si>
  <si>
    <t>-2048183576</t>
  </si>
  <si>
    <t>https://podminky.urs.cz/item/CS_URS_2024_01/767832112</t>
  </si>
  <si>
    <t>44983000</t>
  </si>
  <si>
    <t>žebřík venkovní bez suchovodu v provedení žárový Zn</t>
  </si>
  <si>
    <t>139003395</t>
  </si>
  <si>
    <t>767834112</t>
  </si>
  <si>
    <t>Montáž venkovních požárních žebříků Příplatek k cenám za montáž ochranného koše, připevněného svařováním</t>
  </si>
  <si>
    <t>-49903771</t>
  </si>
  <si>
    <t>https://podminky.urs.cz/item/CS_URS_2024_01/767834112</t>
  </si>
  <si>
    <t>767995113</t>
  </si>
  <si>
    <t>Montáž ostatních atypických zámečnických konstrukcí hmotnosti přes 10 do 20 kg</t>
  </si>
  <si>
    <t>1682992691</t>
  </si>
  <si>
    <t>https://podminky.urs.cz/item/CS_URS_2024_01/767995113</t>
  </si>
  <si>
    <t>145503R</t>
  </si>
  <si>
    <t>profil ocelový svařovaný jakost S235</t>
  </si>
  <si>
    <t>684148098</t>
  </si>
  <si>
    <t>23538,889*0,0011 'Přepočtené koeficientem množství</t>
  </si>
  <si>
    <t>998767111</t>
  </si>
  <si>
    <t>Přesun hmot pro zámečnické konstrukce stanovený z hmotnosti přesunovaného materiálu vodorovná dopravní vzdálenost do 50 m s omezením mechanizace v objektech výšky do 6 m</t>
  </si>
  <si>
    <t>2014534700</t>
  </si>
  <si>
    <t>https://podminky.urs.cz/item/CS_URS_2024_01/998767111</t>
  </si>
  <si>
    <t>Dokončovací práce - nátěry OK1 - OK26</t>
  </si>
  <si>
    <t>783344201</t>
  </si>
  <si>
    <t>Základní antikorozní nátěr zámečnických konstrukcí jednonásobný polyuretanový</t>
  </si>
  <si>
    <t>1527584172</t>
  </si>
  <si>
    <t>https://podminky.urs.cz/item/CS_URS_2024_01/783344201</t>
  </si>
  <si>
    <t>783325101</t>
  </si>
  <si>
    <t>Mezinátěr zámečnických konstrukcí jednonásobný akrylátový</t>
  </si>
  <si>
    <t>-1097781051</t>
  </si>
  <si>
    <t>https://podminky.urs.cz/item/CS_URS_2024_01/783325101</t>
  </si>
  <si>
    <t>783347101</t>
  </si>
  <si>
    <t>Krycí nátěr (email) zámečnických konstrukcí jednonásobný polyuretanový</t>
  </si>
  <si>
    <t>1498678693</t>
  </si>
  <si>
    <t>https://podminky.urs.cz/item/CS_URS_2024_01/783347101</t>
  </si>
  <si>
    <t>230120113</t>
  </si>
  <si>
    <t>Odkrytí a zakrytí trubních kanálů plechy a pororošty, šířky přes 800 do 2000 mm</t>
  </si>
  <si>
    <t>1247610820</t>
  </si>
  <si>
    <t>https://podminky.urs.cz/item/CS_URS_2024_01/230120113</t>
  </si>
  <si>
    <t>HZS3121</t>
  </si>
  <si>
    <t>Hodinové zúčtovací sazby montáží technologických zařízení při externích montážích montér ocelových konstrukcí</t>
  </si>
  <si>
    <t>1729463760</t>
  </si>
  <si>
    <t>https://podminky.urs.cz/item/CS_URS_2024_01/HZS3121</t>
  </si>
  <si>
    <t>HZS3122</t>
  </si>
  <si>
    <t>Hodinové zúčtovací sazby montáží technologických zařízení při externích montážích montér ocelových konstrukcí odborný</t>
  </si>
  <si>
    <t>-793871654</t>
  </si>
  <si>
    <t>https://podminky.urs.cz/item/CS_URS_2024_01/HZS3122</t>
  </si>
  <si>
    <t>-220495284</t>
  </si>
  <si>
    <t>HZS4142</t>
  </si>
  <si>
    <t>Hodinové zúčtovací sazby ostatních profesí obsluha stavebních strojů a zařízení vazač břemen odborný</t>
  </si>
  <si>
    <t>-1071858423</t>
  </si>
  <si>
    <t>https://podminky.urs.cz/item/CS_URS_2024_01/HZS4142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</si>
  <si>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</si>
  <si>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</si>
  <si>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</si>
  <si>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</si>
  <si>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</si>
  <si>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</si>
  <si>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</si>
  <si>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</si>
  <si>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</si>
  <si>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-360632994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</si>
  <si>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</si>
  <si>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</si>
  <si>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</si>
  <si>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</si>
  <si>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-1538328637</t>
  </si>
  <si>
    <t>https://podminky.urs.cz/item/CS_URS_2024_01/012203000</t>
  </si>
  <si>
    <t>012303000</t>
  </si>
  <si>
    <t>Geodetické práce po výstavbě</t>
  </si>
  <si>
    <t>415548334</t>
  </si>
  <si>
    <t>https://podminky.urs.cz/item/CS_URS_2024_01/012303000</t>
  </si>
  <si>
    <t>Poznámka k položce:_x000d_
Zpracování PD skutečného provedení stavby (směrově i výškově)_x000d_
Zpracování geometrického plánu vč. ochranného pásma</t>
  </si>
  <si>
    <t>013203000</t>
  </si>
  <si>
    <t>Dokumentace stavby - realizační (zhotovitele stavby)</t>
  </si>
  <si>
    <t>1475284709</t>
  </si>
  <si>
    <t>https://podminky.urs.cz/item/CS_URS_2024_01/013203000</t>
  </si>
  <si>
    <t>013254000</t>
  </si>
  <si>
    <t>Dokumentace skutečného provedení stavby</t>
  </si>
  <si>
    <t>1779140483</t>
  </si>
  <si>
    <t>https://podminky.urs.cz/item/CS_URS_2024_01/013254000</t>
  </si>
  <si>
    <t>013274000</t>
  </si>
  <si>
    <t>Pasportizace objektu před započetím prací</t>
  </si>
  <si>
    <t>-2116420739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</si>
  <si>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</si>
  <si>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</si>
  <si>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</si>
  <si>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</si>
  <si>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-1812355466</t>
  </si>
  <si>
    <t>https://podminky.urs.cz/item/CS_URS_2024_01/013284000</t>
  </si>
  <si>
    <t>013294000</t>
  </si>
  <si>
    <t>Ostatní dokumentace</t>
  </si>
  <si>
    <t>916883608</t>
  </si>
  <si>
    <t>https://podminky.urs.cz/item/CS_URS_2024_01/013294000</t>
  </si>
  <si>
    <t>Poznámka k položce:_x000d_
Dodavatelská dokumentace pro realizaci stavby</t>
  </si>
  <si>
    <t>VRN2</t>
  </si>
  <si>
    <t>Příprava staveniště</t>
  </si>
  <si>
    <t>020001000</t>
  </si>
  <si>
    <t>-1411340406</t>
  </si>
  <si>
    <t>https://podminky.urs.cz/item/CS_URS_2024_01/020001000</t>
  </si>
  <si>
    <t>VRN3</t>
  </si>
  <si>
    <t>Zařízení staveniště</t>
  </si>
  <si>
    <t>031002000</t>
  </si>
  <si>
    <t>Související práce pro zařízení staveniště</t>
  </si>
  <si>
    <t>…</t>
  </si>
  <si>
    <t>-320352118</t>
  </si>
  <si>
    <t>https://podminky.urs.cz/item/CS_URS_2024_01/031002000</t>
  </si>
  <si>
    <t>032002000</t>
  </si>
  <si>
    <t>Vybavení staveniště</t>
  </si>
  <si>
    <t>-2132054969</t>
  </si>
  <si>
    <t>https://podminky.urs.cz/item/CS_URS_2024_01/032002000</t>
  </si>
  <si>
    <t>033002000</t>
  </si>
  <si>
    <t>Připojení staveniště na inženýrské sítě</t>
  </si>
  <si>
    <t>-754050157</t>
  </si>
  <si>
    <t>https://podminky.urs.cz/item/CS_URS_2024_01/033002000</t>
  </si>
  <si>
    <t>034103000</t>
  </si>
  <si>
    <t>Oplocení staveniště</t>
  </si>
  <si>
    <t>164142496</t>
  </si>
  <si>
    <t>https://podminky.urs.cz/item/CS_URS_2024_01/034103000</t>
  </si>
  <si>
    <t>035002000</t>
  </si>
  <si>
    <t>Pronájmy ploch, objektů</t>
  </si>
  <si>
    <t>229005890</t>
  </si>
  <si>
    <t>https://podminky.urs.cz/item/CS_URS_2024_01/035002000</t>
  </si>
  <si>
    <t>039002000</t>
  </si>
  <si>
    <t>Zrušení zařízení staveniště</t>
  </si>
  <si>
    <t>-632697527</t>
  </si>
  <si>
    <t>https://podminky.urs.cz/item/CS_URS_2024_01/039002000</t>
  </si>
  <si>
    <t>041403000</t>
  </si>
  <si>
    <t>Koordinátor BOZP na staveništi</t>
  </si>
  <si>
    <t>-199594269</t>
  </si>
  <si>
    <t>https://podminky.urs.cz/item/CS_URS_2024_01/041403000</t>
  </si>
  <si>
    <t>043154000</t>
  </si>
  <si>
    <t>Zkoušky hutnicí</t>
  </si>
  <si>
    <t>-1328429669</t>
  </si>
  <si>
    <t>https://podminky.urs.cz/item/CS_URS_2024_01/043154000</t>
  </si>
  <si>
    <t>045203000</t>
  </si>
  <si>
    <t>Kompletační činnost</t>
  </si>
  <si>
    <t>-1562949096</t>
  </si>
  <si>
    <t>https://podminky.urs.cz/item/CS_URS_2024_01/045203000</t>
  </si>
  <si>
    <t>Poznámka k položce:_x000d_
Inženýrská činnost _x000d_
Dokladová část stavby</t>
  </si>
  <si>
    <t>VRN6</t>
  </si>
  <si>
    <t>Územní vlivy</t>
  </si>
  <si>
    <t>060001000</t>
  </si>
  <si>
    <t>-88226919</t>
  </si>
  <si>
    <t>https://podminky.urs.cz/item/CS_URS_2024_01/060001000</t>
  </si>
  <si>
    <t>Poznámka k položce:_x000d_
Vliv klimatických podmínek_x000d_
Mimostaveništění doprava_x000d_
Práce v těžce přístupných místech</t>
  </si>
  <si>
    <t>070001000</t>
  </si>
  <si>
    <t>Provozní vlivy</t>
  </si>
  <si>
    <t>-1334352633</t>
  </si>
  <si>
    <t>https://podminky.urs.cz/item/CS_URS_2024_01/070001000</t>
  </si>
  <si>
    <t>Poznámka k položce:_x000d_
Ochranná pásma_x000d_
Provoz investora_x000d_
Těžké přejezdy_x000d_
Lávky pro pěší</t>
  </si>
  <si>
    <t>VRN9</t>
  </si>
  <si>
    <t>090001000</t>
  </si>
  <si>
    <t>-1393908227</t>
  </si>
  <si>
    <t>https://podminky.urs.cz/item/CS_URS_2024_01/090001000</t>
  </si>
  <si>
    <t>Poznámka k položce:_x000d_
Náklady na zkušební provoz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</si>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</sst>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1321111" TargetMode="External" /><Relationship Id="rId2" Type="http://schemas.openxmlformats.org/officeDocument/2006/relationships/hyperlink" Target="https://podminky.urs.cz/item/CS_URS_2024_01/941321211" TargetMode="External" /><Relationship Id="rId3" Type="http://schemas.openxmlformats.org/officeDocument/2006/relationships/hyperlink" Target="https://podminky.urs.cz/item/CS_URS_2024_01/941321811" TargetMode="External" /><Relationship Id="rId4" Type="http://schemas.openxmlformats.org/officeDocument/2006/relationships/hyperlink" Target="https://podminky.urs.cz/item/CS_URS_2024_01/997013111" TargetMode="External" /><Relationship Id="rId5" Type="http://schemas.openxmlformats.org/officeDocument/2006/relationships/hyperlink" Target="https://podminky.urs.cz/item/CS_URS_2024_01/997013501" TargetMode="External" /><Relationship Id="rId6" Type="http://schemas.openxmlformats.org/officeDocument/2006/relationships/hyperlink" Target="https://podminky.urs.cz/item/CS_URS_2024_01/997013509" TargetMode="External" /><Relationship Id="rId7" Type="http://schemas.openxmlformats.org/officeDocument/2006/relationships/hyperlink" Target="https://podminky.urs.cz/item/CS_URS_2024_01/997013511" TargetMode="External" /><Relationship Id="rId8" Type="http://schemas.openxmlformats.org/officeDocument/2006/relationships/hyperlink" Target="https://podminky.urs.cz/item/CS_URS_2024_01/997013814" TargetMode="External" /><Relationship Id="rId9" Type="http://schemas.openxmlformats.org/officeDocument/2006/relationships/hyperlink" Target="https://podminky.urs.cz/item/CS_URS_2024_01/713420813" TargetMode="External" /><Relationship Id="rId10" Type="http://schemas.openxmlformats.org/officeDocument/2006/relationships/hyperlink" Target="https://podminky.urs.cz/item/CS_URS_2024_01/713421112" TargetMode="External" /><Relationship Id="rId11" Type="http://schemas.openxmlformats.org/officeDocument/2006/relationships/hyperlink" Target="https://podminky.urs.cz/item/CS_URS_2024_01/713421116" TargetMode="External" /><Relationship Id="rId12" Type="http://schemas.openxmlformats.org/officeDocument/2006/relationships/hyperlink" Target="https://podminky.urs.cz/item/CS_URS_2024_01/713490821" TargetMode="External" /><Relationship Id="rId13" Type="http://schemas.openxmlformats.org/officeDocument/2006/relationships/hyperlink" Target="https://podminky.urs.cz/item/CS_URS_2024_01/713491211" TargetMode="External" /><Relationship Id="rId14" Type="http://schemas.openxmlformats.org/officeDocument/2006/relationships/hyperlink" Target="https://podminky.urs.cz/item/CS_URS_2024_01/998713101" TargetMode="External" /><Relationship Id="rId15" Type="http://schemas.openxmlformats.org/officeDocument/2006/relationships/hyperlink" Target="https://podminky.urs.cz/item/CS_URS_2024_01/733191844" TargetMode="External" /><Relationship Id="rId16" Type="http://schemas.openxmlformats.org/officeDocument/2006/relationships/hyperlink" Target="https://podminky.urs.cz/item/CS_URS_2024_01/734100814" TargetMode="External" /><Relationship Id="rId17" Type="http://schemas.openxmlformats.org/officeDocument/2006/relationships/hyperlink" Target="https://podminky.urs.cz/item/CS_URS_2024_01/734109320" TargetMode="External" /><Relationship Id="rId18" Type="http://schemas.openxmlformats.org/officeDocument/2006/relationships/hyperlink" Target="https://podminky.urs.cz/item/CS_URS_2024_01/734109312" TargetMode="External" /><Relationship Id="rId19" Type="http://schemas.openxmlformats.org/officeDocument/2006/relationships/hyperlink" Target="https://podminky.urs.cz/item/CS_URS_2024_01/734169412" TargetMode="External" /><Relationship Id="rId20" Type="http://schemas.openxmlformats.org/officeDocument/2006/relationships/hyperlink" Target="https://podminky.urs.cz/item/CS_URS_2024_01/734173612" TargetMode="External" /><Relationship Id="rId21" Type="http://schemas.openxmlformats.org/officeDocument/2006/relationships/hyperlink" Target="https://podminky.urs.cz/item/CS_URS_2024_01/998734101" TargetMode="External" /><Relationship Id="rId22" Type="http://schemas.openxmlformats.org/officeDocument/2006/relationships/hyperlink" Target="https://podminky.urs.cz/item/CS_URS_2024_01/767996701" TargetMode="External" /><Relationship Id="rId23" Type="http://schemas.openxmlformats.org/officeDocument/2006/relationships/hyperlink" Target="https://podminky.urs.cz/item/CS_URS_2024_01/783604590" TargetMode="External" /><Relationship Id="rId24" Type="http://schemas.openxmlformats.org/officeDocument/2006/relationships/hyperlink" Target="https://podminky.urs.cz/item/CS_URS_2024_01/230011024" TargetMode="External" /><Relationship Id="rId25" Type="http://schemas.openxmlformats.org/officeDocument/2006/relationships/hyperlink" Target="https://podminky.urs.cz/item/CS_URS_2024_01/230011091" TargetMode="External" /><Relationship Id="rId26" Type="http://schemas.openxmlformats.org/officeDocument/2006/relationships/hyperlink" Target="https://podminky.urs.cz/item/CS_URS_2024_01/230011135" TargetMode="External" /><Relationship Id="rId27" Type="http://schemas.openxmlformats.org/officeDocument/2006/relationships/hyperlink" Target="https://podminky.urs.cz/item/CS_URS_2024_01/230021024" TargetMode="External" /><Relationship Id="rId28" Type="http://schemas.openxmlformats.org/officeDocument/2006/relationships/hyperlink" Target="https://podminky.urs.cz/item/CS_URS_2024_01/230022020" TargetMode="External" /><Relationship Id="rId29" Type="http://schemas.openxmlformats.org/officeDocument/2006/relationships/hyperlink" Target="https://podminky.urs.cz/item/CS_URS_2024_01/230024167" TargetMode="External" /><Relationship Id="rId30" Type="http://schemas.openxmlformats.org/officeDocument/2006/relationships/hyperlink" Target="https://podminky.urs.cz/item/CS_URS_2024_01/230025167" TargetMode="External" /><Relationship Id="rId31" Type="http://schemas.openxmlformats.org/officeDocument/2006/relationships/hyperlink" Target="https://podminky.urs.cz/item/CS_URS_2024_01/230025135" TargetMode="External" /><Relationship Id="rId32" Type="http://schemas.openxmlformats.org/officeDocument/2006/relationships/hyperlink" Target="https://podminky.urs.cz/item/CS_URS_2024_01/230024135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12112" TargetMode="External" /><Relationship Id="rId2" Type="http://schemas.openxmlformats.org/officeDocument/2006/relationships/hyperlink" Target="https://podminky.urs.cz/item/CS_URS_2024_01/997013814" TargetMode="External" /><Relationship Id="rId3" Type="http://schemas.openxmlformats.org/officeDocument/2006/relationships/hyperlink" Target="https://podminky.urs.cz/item/CS_URS_2024_01/713351312" TargetMode="External" /><Relationship Id="rId4" Type="http://schemas.openxmlformats.org/officeDocument/2006/relationships/hyperlink" Target="https://podminky.urs.cz/item/CS_URS_2024_01/713391112" TargetMode="External" /><Relationship Id="rId5" Type="http://schemas.openxmlformats.org/officeDocument/2006/relationships/hyperlink" Target="https://podminky.urs.cz/item/CS_URS_2024_01/713491111" TargetMode="External" /><Relationship Id="rId6" Type="http://schemas.openxmlformats.org/officeDocument/2006/relationships/hyperlink" Target="https://podminky.urs.cz/item/CS_URS_2024_01/713411112" TargetMode="External" /><Relationship Id="rId7" Type="http://schemas.openxmlformats.org/officeDocument/2006/relationships/hyperlink" Target="https://podminky.urs.cz/item/CS_URS_2024_01/713420813" TargetMode="External" /><Relationship Id="rId8" Type="http://schemas.openxmlformats.org/officeDocument/2006/relationships/hyperlink" Target="https://podminky.urs.cz/item/CS_URS_2024_01/713460813" TargetMode="External" /><Relationship Id="rId9" Type="http://schemas.openxmlformats.org/officeDocument/2006/relationships/hyperlink" Target="https://podminky.urs.cz/item/CS_URS_2024_01/713463111" TargetMode="External" /><Relationship Id="rId10" Type="http://schemas.openxmlformats.org/officeDocument/2006/relationships/hyperlink" Target="https://podminky.urs.cz/item/CS_URS_2024_01/713490811" TargetMode="External" /><Relationship Id="rId11" Type="http://schemas.openxmlformats.org/officeDocument/2006/relationships/hyperlink" Target="https://podminky.urs.cz/item/CS_URS_2024_01/713471212" TargetMode="External" /><Relationship Id="rId12" Type="http://schemas.openxmlformats.org/officeDocument/2006/relationships/hyperlink" Target="https://podminky.urs.cz/item/CS_URS_2024_01/998713123" TargetMode="External" /><Relationship Id="rId13" Type="http://schemas.openxmlformats.org/officeDocument/2006/relationships/hyperlink" Target="https://podminky.urs.cz/item/CS_URS_2024_01/732420816" TargetMode="External" /><Relationship Id="rId14" Type="http://schemas.openxmlformats.org/officeDocument/2006/relationships/hyperlink" Target="https://podminky.urs.cz/item/CS_URS_2024_01/732429229" TargetMode="External" /><Relationship Id="rId15" Type="http://schemas.openxmlformats.org/officeDocument/2006/relationships/hyperlink" Target="https://podminky.urs.cz/item/CS_URS_2024_01/998732101" TargetMode="External" /><Relationship Id="rId16" Type="http://schemas.openxmlformats.org/officeDocument/2006/relationships/hyperlink" Target="https://podminky.urs.cz/item/CS_URS_2024_01/733120832" TargetMode="External" /><Relationship Id="rId17" Type="http://schemas.openxmlformats.org/officeDocument/2006/relationships/hyperlink" Target="https://podminky.urs.cz/item/CS_URS_2024_01/733120839" TargetMode="External" /><Relationship Id="rId18" Type="http://schemas.openxmlformats.org/officeDocument/2006/relationships/hyperlink" Target="https://podminky.urs.cz/item/CS_URS_2024_01/733120842" TargetMode="External" /><Relationship Id="rId19" Type="http://schemas.openxmlformats.org/officeDocument/2006/relationships/hyperlink" Target="https://podminky.urs.cz/item/CS_URS_2024_01/733120843" TargetMode="External" /><Relationship Id="rId20" Type="http://schemas.openxmlformats.org/officeDocument/2006/relationships/hyperlink" Target="https://podminky.urs.cz/item/CS_URS_2024_01/733121244" TargetMode="External" /><Relationship Id="rId21" Type="http://schemas.openxmlformats.org/officeDocument/2006/relationships/hyperlink" Target="https://podminky.urs.cz/item/CS_URS_2024_01/998733102" TargetMode="External" /><Relationship Id="rId22" Type="http://schemas.openxmlformats.org/officeDocument/2006/relationships/hyperlink" Target="https://podminky.urs.cz/item/CS_URS_2024_01/734109213" TargetMode="External" /><Relationship Id="rId23" Type="http://schemas.openxmlformats.org/officeDocument/2006/relationships/hyperlink" Target="https://podminky.urs.cz/item/CS_URS_2024_01/734109311" TargetMode="External" /><Relationship Id="rId24" Type="http://schemas.openxmlformats.org/officeDocument/2006/relationships/hyperlink" Target="https://podminky.urs.cz/item/CS_URS_2024_01/734109316" TargetMode="External" /><Relationship Id="rId25" Type="http://schemas.openxmlformats.org/officeDocument/2006/relationships/hyperlink" Target="https://podminky.urs.cz/item/CS_URS_2024_01/734109217" TargetMode="External" /><Relationship Id="rId26" Type="http://schemas.openxmlformats.org/officeDocument/2006/relationships/hyperlink" Target="https://podminky.urs.cz/item/CS_URS_2024_01/734109219" TargetMode="External" /><Relationship Id="rId27" Type="http://schemas.openxmlformats.org/officeDocument/2006/relationships/hyperlink" Target="https://podminky.urs.cz/item/CS_URS_2024_01/734109220" TargetMode="External" /><Relationship Id="rId28" Type="http://schemas.openxmlformats.org/officeDocument/2006/relationships/hyperlink" Target="https://podminky.urs.cz/item/CS_URS_2024_01/734109222" TargetMode="External" /><Relationship Id="rId29" Type="http://schemas.openxmlformats.org/officeDocument/2006/relationships/hyperlink" Target="https://podminky.urs.cz/item/CS_URS_2024_01/734109317" TargetMode="External" /><Relationship Id="rId30" Type="http://schemas.openxmlformats.org/officeDocument/2006/relationships/hyperlink" Target="https://podminky.urs.cz/item/CS_URS_2024_01/734109319" TargetMode="External" /><Relationship Id="rId31" Type="http://schemas.openxmlformats.org/officeDocument/2006/relationships/hyperlink" Target="https://podminky.urs.cz/item/CS_URS_2024_01/734109320" TargetMode="External" /><Relationship Id="rId32" Type="http://schemas.openxmlformats.org/officeDocument/2006/relationships/hyperlink" Target="https://podminky.urs.cz/item/CS_URS_2024_01/734109221" TargetMode="External" /><Relationship Id="rId33" Type="http://schemas.openxmlformats.org/officeDocument/2006/relationships/hyperlink" Target="https://podminky.urs.cz/item/CS_URS_2024_01/734190909" TargetMode="External" /><Relationship Id="rId34" Type="http://schemas.openxmlformats.org/officeDocument/2006/relationships/hyperlink" Target="https://podminky.urs.cz/item/CS_URS_2024_01/734190914" TargetMode="External" /><Relationship Id="rId35" Type="http://schemas.openxmlformats.org/officeDocument/2006/relationships/hyperlink" Target="https://podminky.urs.cz/item/CS_URS_2024_01/734190934" TargetMode="External" /><Relationship Id="rId36" Type="http://schemas.openxmlformats.org/officeDocument/2006/relationships/hyperlink" Target="https://podminky.urs.cz/item/CS_URS_2024_01/734209111" TargetMode="External" /><Relationship Id="rId37" Type="http://schemas.openxmlformats.org/officeDocument/2006/relationships/hyperlink" Target="https://podminky.urs.cz/item/CS_URS_2024_01/734292718" TargetMode="External" /><Relationship Id="rId38" Type="http://schemas.openxmlformats.org/officeDocument/2006/relationships/hyperlink" Target="https://podminky.urs.cz/item/CS_URS_2024_01/734411127" TargetMode="External" /><Relationship Id="rId39" Type="http://schemas.openxmlformats.org/officeDocument/2006/relationships/hyperlink" Target="https://podminky.urs.cz/item/CS_URS_2024_01/734411601" TargetMode="External" /><Relationship Id="rId40" Type="http://schemas.openxmlformats.org/officeDocument/2006/relationships/hyperlink" Target="https://podminky.urs.cz/item/CS_URS_2024_01/734419111" TargetMode="External" /><Relationship Id="rId41" Type="http://schemas.openxmlformats.org/officeDocument/2006/relationships/hyperlink" Target="https://podminky.urs.cz/item/CS_URS_2024_01/734494213" TargetMode="External" /><Relationship Id="rId42" Type="http://schemas.openxmlformats.org/officeDocument/2006/relationships/hyperlink" Target="https://podminky.urs.cz/item/CS_URS_2024_01/734499211" TargetMode="External" /><Relationship Id="rId43" Type="http://schemas.openxmlformats.org/officeDocument/2006/relationships/hyperlink" Target="https://podminky.urs.cz/item/CS_URS_2024_01/751614110" TargetMode="External" /><Relationship Id="rId44" Type="http://schemas.openxmlformats.org/officeDocument/2006/relationships/hyperlink" Target="https://podminky.urs.cz/item/CS_URS_2024_01/998734102" TargetMode="External" /><Relationship Id="rId45" Type="http://schemas.openxmlformats.org/officeDocument/2006/relationships/hyperlink" Target="https://podminky.urs.cz/item/CS_URS_2024_01/767996701" TargetMode="External" /><Relationship Id="rId46" Type="http://schemas.openxmlformats.org/officeDocument/2006/relationships/hyperlink" Target="https://podminky.urs.cz/item/CS_URS_2024_01/998767101" TargetMode="External" /><Relationship Id="rId47" Type="http://schemas.openxmlformats.org/officeDocument/2006/relationships/hyperlink" Target="https://podminky.urs.cz/item/CS_URS_2024_01/783314101" TargetMode="External" /><Relationship Id="rId48" Type="http://schemas.openxmlformats.org/officeDocument/2006/relationships/hyperlink" Target="https://podminky.urs.cz/item/CS_URS_2024_01/783317101" TargetMode="External" /><Relationship Id="rId49" Type="http://schemas.openxmlformats.org/officeDocument/2006/relationships/hyperlink" Target="https://podminky.urs.cz/item/CS_URS_2024_01/783647691" TargetMode="External" /><Relationship Id="rId50" Type="http://schemas.openxmlformats.org/officeDocument/2006/relationships/hyperlink" Target="https://podminky.urs.cz/item/CS_URS_2024_01/230011101" TargetMode="External" /><Relationship Id="rId51" Type="http://schemas.openxmlformats.org/officeDocument/2006/relationships/hyperlink" Target="https://podminky.urs.cz/item/CS_URS_2024_01/230011121" TargetMode="External" /><Relationship Id="rId52" Type="http://schemas.openxmlformats.org/officeDocument/2006/relationships/hyperlink" Target="https://podminky.urs.cz/item/CS_URS_2024_01/230020627" TargetMode="External" /><Relationship Id="rId53" Type="http://schemas.openxmlformats.org/officeDocument/2006/relationships/hyperlink" Target="https://podminky.urs.cz/item/CS_URS_2024_01/230020639" TargetMode="External" /><Relationship Id="rId54" Type="http://schemas.openxmlformats.org/officeDocument/2006/relationships/hyperlink" Target="https://podminky.urs.cz/item/CS_URS_2024_01/230020649" TargetMode="External" /><Relationship Id="rId55" Type="http://schemas.openxmlformats.org/officeDocument/2006/relationships/hyperlink" Target="https://podminky.urs.cz/item/CS_URS_2024_01/230020664" TargetMode="External" /><Relationship Id="rId56" Type="http://schemas.openxmlformats.org/officeDocument/2006/relationships/hyperlink" Target="https://podminky.urs.cz/item/CS_URS_2024_01/230020674" TargetMode="External" /><Relationship Id="rId57" Type="http://schemas.openxmlformats.org/officeDocument/2006/relationships/hyperlink" Target="https://podminky.urs.cz/item/CS_URS_2024_01/230020684" TargetMode="External" /><Relationship Id="rId58" Type="http://schemas.openxmlformats.org/officeDocument/2006/relationships/hyperlink" Target="https://podminky.urs.cz/item/CS_URS_2024_01/230020718" TargetMode="External" /><Relationship Id="rId59" Type="http://schemas.openxmlformats.org/officeDocument/2006/relationships/hyperlink" Target="https://podminky.urs.cz/item/CS_URS_2024_01/230020728" TargetMode="External" /><Relationship Id="rId60" Type="http://schemas.openxmlformats.org/officeDocument/2006/relationships/hyperlink" Target="https://podminky.urs.cz/item/CS_URS_2024_01/230020738" TargetMode="External" /><Relationship Id="rId61" Type="http://schemas.openxmlformats.org/officeDocument/2006/relationships/hyperlink" Target="https://podminky.urs.cz/item/CS_URS_2024_01/230020757" TargetMode="External" /><Relationship Id="rId62" Type="http://schemas.openxmlformats.org/officeDocument/2006/relationships/hyperlink" Target="https://podminky.urs.cz/item/CS_URS_2024_01/230020765" TargetMode="External" /><Relationship Id="rId63" Type="http://schemas.openxmlformats.org/officeDocument/2006/relationships/hyperlink" Target="https://podminky.urs.cz/item/CS_URS_2024_01/230021008" TargetMode="External" /><Relationship Id="rId64" Type="http://schemas.openxmlformats.org/officeDocument/2006/relationships/hyperlink" Target="https://podminky.urs.cz/item/CS_URS_2024_01/230021048" TargetMode="External" /><Relationship Id="rId65" Type="http://schemas.openxmlformats.org/officeDocument/2006/relationships/hyperlink" Target="https://podminky.urs.cz/item/CS_URS_2024_01/230022088" TargetMode="External" /><Relationship Id="rId66" Type="http://schemas.openxmlformats.org/officeDocument/2006/relationships/hyperlink" Target="https://podminky.urs.cz/item/CS_URS_2024_01/230022031" TargetMode="External" /><Relationship Id="rId67" Type="http://schemas.openxmlformats.org/officeDocument/2006/relationships/hyperlink" Target="https://podminky.urs.cz/item/CS_URS_2024_01/230022067" TargetMode="External" /><Relationship Id="rId68" Type="http://schemas.openxmlformats.org/officeDocument/2006/relationships/hyperlink" Target="https://podminky.urs.cz/item/CS_URS_2024_01/230023008" TargetMode="External" /><Relationship Id="rId69" Type="http://schemas.openxmlformats.org/officeDocument/2006/relationships/hyperlink" Target="https://podminky.urs.cz/item/CS_URS_2024_01/230023021" TargetMode="External" /><Relationship Id="rId70" Type="http://schemas.openxmlformats.org/officeDocument/2006/relationships/hyperlink" Target="https://podminky.urs.cz/item/CS_URS_2024_01/230023037" TargetMode="External" /><Relationship Id="rId71" Type="http://schemas.openxmlformats.org/officeDocument/2006/relationships/hyperlink" Target="https://podminky.urs.cz/item/CS_URS_2024_01/230023048" TargetMode="External" /><Relationship Id="rId72" Type="http://schemas.openxmlformats.org/officeDocument/2006/relationships/hyperlink" Target="https://podminky.urs.cz/item/CS_URS_2024_01/230023057" TargetMode="External" /><Relationship Id="rId73" Type="http://schemas.openxmlformats.org/officeDocument/2006/relationships/hyperlink" Target="https://podminky.urs.cz/item/CS_URS_2024_01/230023077" TargetMode="External" /><Relationship Id="rId74" Type="http://schemas.openxmlformats.org/officeDocument/2006/relationships/hyperlink" Target="https://podminky.urs.cz/item/CS_URS_2024_01/230023101" TargetMode="External" /><Relationship Id="rId75" Type="http://schemas.openxmlformats.org/officeDocument/2006/relationships/hyperlink" Target="https://podminky.urs.cz/item/CS_URS_2024_01/230024058" TargetMode="External" /><Relationship Id="rId76" Type="http://schemas.openxmlformats.org/officeDocument/2006/relationships/hyperlink" Target="https://podminky.urs.cz/item/CS_URS_2024_01/230023067" TargetMode="External" /><Relationship Id="rId77" Type="http://schemas.openxmlformats.org/officeDocument/2006/relationships/hyperlink" Target="https://podminky.urs.cz/item/CS_URS_2024_01/230024088" TargetMode="External" /><Relationship Id="rId78" Type="http://schemas.openxmlformats.org/officeDocument/2006/relationships/hyperlink" Target="https://podminky.urs.cz/item/CS_URS_2024_01/230024101" TargetMode="External" /><Relationship Id="rId79" Type="http://schemas.openxmlformats.org/officeDocument/2006/relationships/hyperlink" Target="https://podminky.urs.cz/item/CS_URS_2024_01/230023058" TargetMode="External" /><Relationship Id="rId80" Type="http://schemas.openxmlformats.org/officeDocument/2006/relationships/hyperlink" Target="https://podminky.urs.cz/item/CS_URS_2024_01/230023113" TargetMode="External" /><Relationship Id="rId81" Type="http://schemas.openxmlformats.org/officeDocument/2006/relationships/hyperlink" Target="https://podminky.urs.cz/item/CS_URS_2024_01/230024113" TargetMode="External" /><Relationship Id="rId82" Type="http://schemas.openxmlformats.org/officeDocument/2006/relationships/hyperlink" Target="https://podminky.urs.cz/item/CS_URS_2024_01/230025113" TargetMode="External" /><Relationship Id="rId83" Type="http://schemas.openxmlformats.org/officeDocument/2006/relationships/hyperlink" Target="https://podminky.urs.cz/item/CS_URS_2024_01/230025121" TargetMode="External" /><Relationship Id="rId84" Type="http://schemas.openxmlformats.org/officeDocument/2006/relationships/hyperlink" Target="https://podminky.urs.cz/item/CS_URS_2024_01/230024123" TargetMode="External" /><Relationship Id="rId85" Type="http://schemas.openxmlformats.org/officeDocument/2006/relationships/hyperlink" Target="https://podminky.urs.cz/item/CS_URS_2024_01/230024144" TargetMode="External" /><Relationship Id="rId86" Type="http://schemas.openxmlformats.org/officeDocument/2006/relationships/hyperlink" Target="https://podminky.urs.cz/item/CS_URS_2024_01/230023122" TargetMode="External" /><Relationship Id="rId87" Type="http://schemas.openxmlformats.org/officeDocument/2006/relationships/hyperlink" Target="https://podminky.urs.cz/item/CS_URS_2024_01/230024142" TargetMode="External" /><Relationship Id="rId88" Type="http://schemas.openxmlformats.org/officeDocument/2006/relationships/hyperlink" Target="https://podminky.urs.cz/item/CS_URS_2024_01/230024165" TargetMode="External" /><Relationship Id="rId89" Type="http://schemas.openxmlformats.org/officeDocument/2006/relationships/hyperlink" Target="https://podminky.urs.cz/item/CS_URS_2024_01/230024175" TargetMode="External" /><Relationship Id="rId90" Type="http://schemas.openxmlformats.org/officeDocument/2006/relationships/hyperlink" Target="https://podminky.urs.cz/item/CS_URS_2024_01/230025144" TargetMode="External" /><Relationship Id="rId91" Type="http://schemas.openxmlformats.org/officeDocument/2006/relationships/hyperlink" Target="https://podminky.urs.cz/item/CS_URS_2024_01/230026167" TargetMode="External" /><Relationship Id="rId92" Type="http://schemas.openxmlformats.org/officeDocument/2006/relationships/hyperlink" Target="https://podminky.urs.cz/item/CS_URS_2024_01/230031028" TargetMode="External" /><Relationship Id="rId93" Type="http://schemas.openxmlformats.org/officeDocument/2006/relationships/hyperlink" Target="https://podminky.urs.cz/item/CS_URS_2024_01/230031029" TargetMode="External" /><Relationship Id="rId94" Type="http://schemas.openxmlformats.org/officeDocument/2006/relationships/hyperlink" Target="https://podminky.urs.cz/item/CS_URS_2024_01/230032026" TargetMode="External" /><Relationship Id="rId95" Type="http://schemas.openxmlformats.org/officeDocument/2006/relationships/hyperlink" Target="https://podminky.urs.cz/item/CS_URS_2024_01/230032028" TargetMode="External" /><Relationship Id="rId96" Type="http://schemas.openxmlformats.org/officeDocument/2006/relationships/hyperlink" Target="https://podminky.urs.cz/item/CS_URS_2024_01/230032029" TargetMode="External" /><Relationship Id="rId97" Type="http://schemas.openxmlformats.org/officeDocument/2006/relationships/hyperlink" Target="https://podminky.urs.cz/item/CS_URS_2024_01/230032030" TargetMode="External" /><Relationship Id="rId98" Type="http://schemas.openxmlformats.org/officeDocument/2006/relationships/hyperlink" Target="https://podminky.urs.cz/item/CS_URS_2024_01/230032031" TargetMode="External" /><Relationship Id="rId99" Type="http://schemas.openxmlformats.org/officeDocument/2006/relationships/hyperlink" Target="https://podminky.urs.cz/item/CS_URS_2024_01/230032032" TargetMode="External" /><Relationship Id="rId100" Type="http://schemas.openxmlformats.org/officeDocument/2006/relationships/hyperlink" Target="https://podminky.urs.cz/item/CS_URS_2024_01/230032033" TargetMode="External" /><Relationship Id="rId101" Type="http://schemas.openxmlformats.org/officeDocument/2006/relationships/hyperlink" Target="https://podminky.urs.cz/item/CS_URS_2024_01/230032034" TargetMode="External" /><Relationship Id="rId102" Type="http://schemas.openxmlformats.org/officeDocument/2006/relationships/hyperlink" Target="https://podminky.urs.cz/item/CS_URS_2024_01/230032035" TargetMode="External" /><Relationship Id="rId103" Type="http://schemas.openxmlformats.org/officeDocument/2006/relationships/hyperlink" Target="https://podminky.urs.cz/item/CS_URS_2024_01/230032037" TargetMode="External" /><Relationship Id="rId104" Type="http://schemas.openxmlformats.org/officeDocument/2006/relationships/hyperlink" Target="https://podminky.urs.cz/item/CS_URS_2024_01/230033022" TargetMode="External" /><Relationship Id="rId105" Type="http://schemas.openxmlformats.org/officeDocument/2006/relationships/hyperlink" Target="https://podminky.urs.cz/item/CS_URS_2024_01/230033026" TargetMode="External" /><Relationship Id="rId106" Type="http://schemas.openxmlformats.org/officeDocument/2006/relationships/hyperlink" Target="https://podminky.urs.cz/item/CS_URS_2024_01/230033029" TargetMode="External" /><Relationship Id="rId107" Type="http://schemas.openxmlformats.org/officeDocument/2006/relationships/hyperlink" Target="https://podminky.urs.cz/item/CS_URS_2024_01/230033030" TargetMode="External" /><Relationship Id="rId108" Type="http://schemas.openxmlformats.org/officeDocument/2006/relationships/hyperlink" Target="https://podminky.urs.cz/item/CS_URS_2024_01/230033032" TargetMode="External" /><Relationship Id="rId109" Type="http://schemas.openxmlformats.org/officeDocument/2006/relationships/hyperlink" Target="https://podminky.urs.cz/item/CS_URS_2024_01/230033033" TargetMode="External" /><Relationship Id="rId110" Type="http://schemas.openxmlformats.org/officeDocument/2006/relationships/hyperlink" Target="https://podminky.urs.cz/item/CS_URS_2024_01/230033034" TargetMode="External" /><Relationship Id="rId111" Type="http://schemas.openxmlformats.org/officeDocument/2006/relationships/hyperlink" Target="https://podminky.urs.cz/item/CS_URS_2024_01/230170006" TargetMode="External" /><Relationship Id="rId112" Type="http://schemas.openxmlformats.org/officeDocument/2006/relationships/hyperlink" Target="https://podminky.urs.cz/item/CS_URS_2024_01/230170012" TargetMode="External" /><Relationship Id="rId113" Type="http://schemas.openxmlformats.org/officeDocument/2006/relationships/hyperlink" Target="https://podminky.urs.cz/item/CS_URS_2024_01/230170013" TargetMode="External" /><Relationship Id="rId114" Type="http://schemas.openxmlformats.org/officeDocument/2006/relationships/hyperlink" Target="https://podminky.urs.cz/item/CS_URS_2024_01/230170014" TargetMode="External" /><Relationship Id="rId115" Type="http://schemas.openxmlformats.org/officeDocument/2006/relationships/hyperlink" Target="https://podminky.urs.cz/item/CS_URS_2024_01/230170015" TargetMode="External" /><Relationship Id="rId116" Type="http://schemas.openxmlformats.org/officeDocument/2006/relationships/hyperlink" Target="https://podminky.urs.cz/item/CS_URS_2024_01/230170016" TargetMode="External" /><Relationship Id="rId117" Type="http://schemas.openxmlformats.org/officeDocument/2006/relationships/hyperlink" Target="https://podminky.urs.cz/item/CS_URS_2024_01/230210011" TargetMode="External" /><Relationship Id="rId118" Type="http://schemas.openxmlformats.org/officeDocument/2006/relationships/hyperlink" Target="https://podminky.urs.cz/item/CS_URS_2024_01/230050004" TargetMode="External" /><Relationship Id="rId119" Type="http://schemas.openxmlformats.org/officeDocument/2006/relationships/hyperlink" Target="https://podminky.urs.cz/item/CS_URS_2024_01/230050031" TargetMode="External" /><Relationship Id="rId120" Type="http://schemas.openxmlformats.org/officeDocument/2006/relationships/hyperlink" Target="https://podminky.urs.cz/item/CS_URS_2024_01/580203005" TargetMode="External" /><Relationship Id="rId121" Type="http://schemas.openxmlformats.org/officeDocument/2006/relationships/hyperlink" Target="https://podminky.urs.cz/item/CS_URS_2024_01/580204005" TargetMode="External" /><Relationship Id="rId122" Type="http://schemas.openxmlformats.org/officeDocument/2006/relationships/hyperlink" Target="https://podminky.urs.cz/item/CS_URS_2024_01/HZS4132" TargetMode="External" /><Relationship Id="rId123" Type="http://schemas.openxmlformats.org/officeDocument/2006/relationships/hyperlink" Target="https://podminky.urs.cz/item/CS_URS_2024_01/HZS4212" TargetMode="External" /><Relationship Id="rId124" Type="http://schemas.openxmlformats.org/officeDocument/2006/relationships/hyperlink" Target="https://podminky.urs.cz/item/CS_URS_2024_01/043124000" TargetMode="External" /><Relationship Id="rId1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321211" TargetMode="External" /><Relationship Id="rId2" Type="http://schemas.openxmlformats.org/officeDocument/2006/relationships/hyperlink" Target="https://podminky.urs.cz/item/CS_URS_2024_01/713421121" TargetMode="External" /><Relationship Id="rId3" Type="http://schemas.openxmlformats.org/officeDocument/2006/relationships/hyperlink" Target="https://podminky.urs.cz/item/CS_URS_2024_01/713463212" TargetMode="External" /><Relationship Id="rId4" Type="http://schemas.openxmlformats.org/officeDocument/2006/relationships/hyperlink" Target="https://podminky.urs.cz/item/CS_URS_2024_01/713463311" TargetMode="External" /><Relationship Id="rId5" Type="http://schemas.openxmlformats.org/officeDocument/2006/relationships/hyperlink" Target="https://podminky.urs.cz/item/CS_URS_2024_01/713463312" TargetMode="External" /><Relationship Id="rId6" Type="http://schemas.openxmlformats.org/officeDocument/2006/relationships/hyperlink" Target="https://podminky.urs.cz/item/CS_URS_2024_01/713471114" TargetMode="External" /><Relationship Id="rId7" Type="http://schemas.openxmlformats.org/officeDocument/2006/relationships/hyperlink" Target="https://podminky.urs.cz/item/CS_URS_2024_01/713471212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32311120" TargetMode="External" /><Relationship Id="rId10" Type="http://schemas.openxmlformats.org/officeDocument/2006/relationships/hyperlink" Target="https://podminky.urs.cz/item/CS_URS_2024_01/998732101" TargetMode="External" /><Relationship Id="rId11" Type="http://schemas.openxmlformats.org/officeDocument/2006/relationships/hyperlink" Target="https://podminky.urs.cz/item/CS_URS_2024_01/733121216R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2" TargetMode="External" /><Relationship Id="rId16" Type="http://schemas.openxmlformats.org/officeDocument/2006/relationships/hyperlink" Target="https://podminky.urs.cz/item/CS_URS_2024_01/733121235R" TargetMode="External" /><Relationship Id="rId17" Type="http://schemas.openxmlformats.org/officeDocument/2006/relationships/hyperlink" Target="https://podminky.urs.cz/item/CS_URS_2024_01/733121239" TargetMode="External" /><Relationship Id="rId18" Type="http://schemas.openxmlformats.org/officeDocument/2006/relationships/hyperlink" Target="https://podminky.urs.cz/item/CS_URS_2024_01/733121244" TargetMode="External" /><Relationship Id="rId19" Type="http://schemas.openxmlformats.org/officeDocument/2006/relationships/hyperlink" Target="https://podminky.urs.cz/item/CS_URS_2024_01/998733101" TargetMode="External" /><Relationship Id="rId20" Type="http://schemas.openxmlformats.org/officeDocument/2006/relationships/hyperlink" Target="https://podminky.urs.cz/item/CS_URS_2024_01/734109212" TargetMode="External" /><Relationship Id="rId21" Type="http://schemas.openxmlformats.org/officeDocument/2006/relationships/hyperlink" Target="https://podminky.urs.cz/item/CS_URS_2024_01/734109223" TargetMode="External" /><Relationship Id="rId22" Type="http://schemas.openxmlformats.org/officeDocument/2006/relationships/hyperlink" Target="https://podminky.urs.cz/item/CS_URS_2024_01/734109214" TargetMode="External" /><Relationship Id="rId23" Type="http://schemas.openxmlformats.org/officeDocument/2006/relationships/hyperlink" Target="https://podminky.urs.cz/item/CS_URS_2024_01/734109215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09218" TargetMode="External" /><Relationship Id="rId26" Type="http://schemas.openxmlformats.org/officeDocument/2006/relationships/hyperlink" Target="https://podminky.urs.cz/item/CS_URS_2024_01/734109320" TargetMode="External" /><Relationship Id="rId27" Type="http://schemas.openxmlformats.org/officeDocument/2006/relationships/hyperlink" Target="https://podminky.urs.cz/item/CS_URS_2024_01/734109315" TargetMode="External" /><Relationship Id="rId28" Type="http://schemas.openxmlformats.org/officeDocument/2006/relationships/hyperlink" Target="https://podminky.urs.cz/item/CS_URS_2024_01/734109316" TargetMode="External" /><Relationship Id="rId29" Type="http://schemas.openxmlformats.org/officeDocument/2006/relationships/hyperlink" Target="https://podminky.urs.cz/item/CS_URS_2024_01/734109211" TargetMode="External" /><Relationship Id="rId30" Type="http://schemas.openxmlformats.org/officeDocument/2006/relationships/hyperlink" Target="https://podminky.urs.cz/item/CS_URS_2024_01/734109217" TargetMode="External" /><Relationship Id="rId31" Type="http://schemas.openxmlformats.org/officeDocument/2006/relationships/hyperlink" Target="https://podminky.urs.cz/item/CS_URS_2024_01/734109219" TargetMode="External" /><Relationship Id="rId32" Type="http://schemas.openxmlformats.org/officeDocument/2006/relationships/hyperlink" Target="https://podminky.urs.cz/item/CS_URS_2024_01/734109312" TargetMode="External" /><Relationship Id="rId33" Type="http://schemas.openxmlformats.org/officeDocument/2006/relationships/hyperlink" Target="https://podminky.urs.cz/item/CS_URS_2024_01/734169412" TargetMode="External" /><Relationship Id="rId34" Type="http://schemas.openxmlformats.org/officeDocument/2006/relationships/hyperlink" Target="https://podminky.urs.cz/item/CS_URS_2024_01/734173411" TargetMode="External" /><Relationship Id="rId35" Type="http://schemas.openxmlformats.org/officeDocument/2006/relationships/hyperlink" Target="https://podminky.urs.cz/item/CS_URS_2024_01/734173418" TargetMode="External" /><Relationship Id="rId36" Type="http://schemas.openxmlformats.org/officeDocument/2006/relationships/hyperlink" Target="https://podminky.urs.cz/item/CS_URS_2024_01/734109317" TargetMode="External" /><Relationship Id="rId37" Type="http://schemas.openxmlformats.org/officeDocument/2006/relationships/hyperlink" Target="https://podminky.urs.cz/item/CS_URS_2024_01/734173618" TargetMode="External" /><Relationship Id="rId38" Type="http://schemas.openxmlformats.org/officeDocument/2006/relationships/hyperlink" Target="https://podminky.urs.cz/item/CS_URS_2024_01/734494213" TargetMode="External" /><Relationship Id="rId39" Type="http://schemas.openxmlformats.org/officeDocument/2006/relationships/hyperlink" Target="https://podminky.urs.cz/item/CS_URS_2024_01/734494214" TargetMode="External" /><Relationship Id="rId40" Type="http://schemas.openxmlformats.org/officeDocument/2006/relationships/hyperlink" Target="https://podminky.urs.cz/item/CS_URS_2024_01/734494218" TargetMode="External" /><Relationship Id="rId41" Type="http://schemas.openxmlformats.org/officeDocument/2006/relationships/hyperlink" Target="https://podminky.urs.cz/item/CS_URS_2024_01/734499212" TargetMode="External" /><Relationship Id="rId42" Type="http://schemas.openxmlformats.org/officeDocument/2006/relationships/hyperlink" Target="https://podminky.urs.cz/item/CS_URS_2024_01/734419111" TargetMode="External" /><Relationship Id="rId43" Type="http://schemas.openxmlformats.org/officeDocument/2006/relationships/hyperlink" Target="https://podminky.urs.cz/item/CS_URS_2024_01/734209114" TargetMode="External" /><Relationship Id="rId44" Type="http://schemas.openxmlformats.org/officeDocument/2006/relationships/hyperlink" Target="https://podminky.urs.cz/item/CS_URS_2024_01/230050031" TargetMode="External" /><Relationship Id="rId45" Type="http://schemas.openxmlformats.org/officeDocument/2006/relationships/hyperlink" Target="https://podminky.urs.cz/item/CS_URS_2024_01/998734101" TargetMode="External" /><Relationship Id="rId46" Type="http://schemas.openxmlformats.org/officeDocument/2006/relationships/hyperlink" Target="https://podminky.urs.cz/item/CS_URS_2024_01/751111013" TargetMode="External" /><Relationship Id="rId47" Type="http://schemas.openxmlformats.org/officeDocument/2006/relationships/hyperlink" Target="https://podminky.urs.cz/item/CS_URS_2024_01/998751101" TargetMode="External" /><Relationship Id="rId48" Type="http://schemas.openxmlformats.org/officeDocument/2006/relationships/hyperlink" Target="https://podminky.urs.cz/item/CS_URS_2024_01/783614551" TargetMode="External" /><Relationship Id="rId49" Type="http://schemas.openxmlformats.org/officeDocument/2006/relationships/hyperlink" Target="https://podminky.urs.cz/item/CS_URS_2024_01/783614561" TargetMode="External" /><Relationship Id="rId50" Type="http://schemas.openxmlformats.org/officeDocument/2006/relationships/hyperlink" Target="https://podminky.urs.cz/item/CS_URS_2024_01/783614571" TargetMode="External" /><Relationship Id="rId51" Type="http://schemas.openxmlformats.org/officeDocument/2006/relationships/hyperlink" Target="https://podminky.urs.cz/item/CS_URS_2024_01/783614581" TargetMode="External" /><Relationship Id="rId52" Type="http://schemas.openxmlformats.org/officeDocument/2006/relationships/hyperlink" Target="https://podminky.urs.cz/item/CS_URS_2024_01/230021008" TargetMode="External" /><Relationship Id="rId53" Type="http://schemas.openxmlformats.org/officeDocument/2006/relationships/hyperlink" Target="https://podminky.urs.cz/item/CS_URS_2024_01/230021017" TargetMode="External" /><Relationship Id="rId54" Type="http://schemas.openxmlformats.org/officeDocument/2006/relationships/hyperlink" Target="https://podminky.urs.cz/item/CS_URS_2024_01/230021026" TargetMode="External" /><Relationship Id="rId55" Type="http://schemas.openxmlformats.org/officeDocument/2006/relationships/hyperlink" Target="https://podminky.urs.cz/item/CS_URS_2024_01/230022008" TargetMode="External" /><Relationship Id="rId56" Type="http://schemas.openxmlformats.org/officeDocument/2006/relationships/hyperlink" Target="https://podminky.urs.cz/item/CS_URS_2024_01/230022045" TargetMode="External" /><Relationship Id="rId57" Type="http://schemas.openxmlformats.org/officeDocument/2006/relationships/hyperlink" Target="https://podminky.urs.cz/item/CS_URS_2024_01/230022047" TargetMode="External" /><Relationship Id="rId58" Type="http://schemas.openxmlformats.org/officeDocument/2006/relationships/hyperlink" Target="https://podminky.urs.cz/item/CS_URS_2024_01/230022057" TargetMode="External" /><Relationship Id="rId59" Type="http://schemas.openxmlformats.org/officeDocument/2006/relationships/hyperlink" Target="https://podminky.urs.cz/item/CS_URS_2024_01/230023101" TargetMode="External" /><Relationship Id="rId60" Type="http://schemas.openxmlformats.org/officeDocument/2006/relationships/hyperlink" Target="https://podminky.urs.cz/item/CS_URS_2024_01/230023113" TargetMode="External" /><Relationship Id="rId61" Type="http://schemas.openxmlformats.org/officeDocument/2006/relationships/hyperlink" Target="https://podminky.urs.cz/item/CS_URS_2024_01/043124000" TargetMode="External" /><Relationship Id="rId6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03" TargetMode="External" /><Relationship Id="rId2" Type="http://schemas.openxmlformats.org/officeDocument/2006/relationships/hyperlink" Target="https://podminky.urs.cz/item/CS_URS_2024_01/112101105" TargetMode="External" /><Relationship Id="rId3" Type="http://schemas.openxmlformats.org/officeDocument/2006/relationships/hyperlink" Target="https://podminky.urs.cz/item/CS_URS_2024_01/112251103" TargetMode="External" /><Relationship Id="rId4" Type="http://schemas.openxmlformats.org/officeDocument/2006/relationships/hyperlink" Target="https://podminky.urs.cz/item/CS_URS_2024_01/112251105" TargetMode="External" /><Relationship Id="rId5" Type="http://schemas.openxmlformats.org/officeDocument/2006/relationships/hyperlink" Target="https://podminky.urs.cz/item/CS_URS_2024_01/113151111" TargetMode="External" /><Relationship Id="rId6" Type="http://schemas.openxmlformats.org/officeDocument/2006/relationships/hyperlink" Target="https://podminky.urs.cz/item/CS_URS_2024_01/162201403" TargetMode="External" /><Relationship Id="rId7" Type="http://schemas.openxmlformats.org/officeDocument/2006/relationships/hyperlink" Target="https://podminky.urs.cz/item/CS_URS_2024_01/162201500" TargetMode="External" /><Relationship Id="rId8" Type="http://schemas.openxmlformats.org/officeDocument/2006/relationships/hyperlink" Target="https://podminky.urs.cz/item/CS_URS_2024_01/2723215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8381552" TargetMode="External" /><Relationship Id="rId13" Type="http://schemas.openxmlformats.org/officeDocument/2006/relationships/hyperlink" Target="https://podminky.urs.cz/item/CS_URS_2024_01/291211111" TargetMode="External" /><Relationship Id="rId14" Type="http://schemas.openxmlformats.org/officeDocument/2006/relationships/hyperlink" Target="https://podminky.urs.cz/item/CS_URS_2024_01/310271061" TargetMode="External" /><Relationship Id="rId15" Type="http://schemas.openxmlformats.org/officeDocument/2006/relationships/hyperlink" Target="https://podminky.urs.cz/item/CS_URS_2024_01/311272111" TargetMode="External" /><Relationship Id="rId16" Type="http://schemas.openxmlformats.org/officeDocument/2006/relationships/hyperlink" Target="https://podminky.urs.cz/item/CS_URS_2024_01/342151113" TargetMode="External" /><Relationship Id="rId17" Type="http://schemas.openxmlformats.org/officeDocument/2006/relationships/hyperlink" Target="https://podminky.urs.cz/item/CS_URS_2024_01/411171135" TargetMode="External" /><Relationship Id="rId18" Type="http://schemas.openxmlformats.org/officeDocument/2006/relationships/hyperlink" Target="https://podminky.urs.cz/item/CS_URS_2024_01/411322525" TargetMode="External" /><Relationship Id="rId19" Type="http://schemas.openxmlformats.org/officeDocument/2006/relationships/hyperlink" Target="https://podminky.urs.cz/item/CS_URS_2024_01/411354204" TargetMode="External" /><Relationship Id="rId20" Type="http://schemas.openxmlformats.org/officeDocument/2006/relationships/hyperlink" Target="https://podminky.urs.cz/item/CS_URS_2024_01/411361821" TargetMode="External" /><Relationship Id="rId21" Type="http://schemas.openxmlformats.org/officeDocument/2006/relationships/hyperlink" Target="https://podminky.urs.cz/item/CS_URS_2024_01/411362021" TargetMode="External" /><Relationship Id="rId22" Type="http://schemas.openxmlformats.org/officeDocument/2006/relationships/hyperlink" Target="https://podminky.urs.cz/item/CS_URS_2024_01/411386611" TargetMode="External" /><Relationship Id="rId23" Type="http://schemas.openxmlformats.org/officeDocument/2006/relationships/hyperlink" Target="https://podminky.urs.cz/item/CS_URS_2024_01/411386621" TargetMode="External" /><Relationship Id="rId24" Type="http://schemas.openxmlformats.org/officeDocument/2006/relationships/hyperlink" Target="https://podminky.urs.cz/item/CS_URS_2024_01/441171111" TargetMode="External" /><Relationship Id="rId25" Type="http://schemas.openxmlformats.org/officeDocument/2006/relationships/hyperlink" Target="https://podminky.urs.cz/item/CS_URS_2024_01/441171141" TargetMode="External" /><Relationship Id="rId26" Type="http://schemas.openxmlformats.org/officeDocument/2006/relationships/hyperlink" Target="https://podminky.urs.cz/item/CS_URS_2024_01/612131321" TargetMode="External" /><Relationship Id="rId27" Type="http://schemas.openxmlformats.org/officeDocument/2006/relationships/hyperlink" Target="https://podminky.urs.cz/item/CS_URS_2024_01/612142001" TargetMode="External" /><Relationship Id="rId28" Type="http://schemas.openxmlformats.org/officeDocument/2006/relationships/hyperlink" Target="https://podminky.urs.cz/item/CS_URS_2024_01/612311141" TargetMode="External" /><Relationship Id="rId29" Type="http://schemas.openxmlformats.org/officeDocument/2006/relationships/hyperlink" Target="https://podminky.urs.cz/item/CS_URS_2024_01/612315123" TargetMode="External" /><Relationship Id="rId30" Type="http://schemas.openxmlformats.org/officeDocument/2006/relationships/hyperlink" Target="https://podminky.urs.cz/item/CS_URS_2024_01/619995001" TargetMode="External" /><Relationship Id="rId31" Type="http://schemas.openxmlformats.org/officeDocument/2006/relationships/hyperlink" Target="https://podminky.urs.cz/item/CS_URS_2024_01/622131321" TargetMode="External" /><Relationship Id="rId32" Type="http://schemas.openxmlformats.org/officeDocument/2006/relationships/hyperlink" Target="https://podminky.urs.cz/item/CS_URS_2024_01/622142001" TargetMode="External" /><Relationship Id="rId33" Type="http://schemas.openxmlformats.org/officeDocument/2006/relationships/hyperlink" Target="https://podminky.urs.cz/item/CS_URS_2024_01/622311341" TargetMode="External" /><Relationship Id="rId34" Type="http://schemas.openxmlformats.org/officeDocument/2006/relationships/hyperlink" Target="https://podminky.urs.cz/item/CS_URS_2024_01/632452421" TargetMode="External" /><Relationship Id="rId35" Type="http://schemas.openxmlformats.org/officeDocument/2006/relationships/hyperlink" Target="https://podminky.urs.cz/item/CS_URS_2024_01/632453411" TargetMode="External" /><Relationship Id="rId36" Type="http://schemas.openxmlformats.org/officeDocument/2006/relationships/hyperlink" Target="https://podminky.urs.cz/item/CS_URS_2024_01/633992111" TargetMode="External" /><Relationship Id="rId37" Type="http://schemas.openxmlformats.org/officeDocument/2006/relationships/hyperlink" Target="https://podminky.urs.cz/item/CS_URS_2024_01/941121112" TargetMode="External" /><Relationship Id="rId38" Type="http://schemas.openxmlformats.org/officeDocument/2006/relationships/hyperlink" Target="https://podminky.urs.cz/item/CS_URS_2024_01/941121212" TargetMode="External" /><Relationship Id="rId39" Type="http://schemas.openxmlformats.org/officeDocument/2006/relationships/hyperlink" Target="https://podminky.urs.cz/item/CS_URS_2024_01/941121812" TargetMode="External" /><Relationship Id="rId40" Type="http://schemas.openxmlformats.org/officeDocument/2006/relationships/hyperlink" Target="https://podminky.urs.cz/item/CS_URS_2024_01/944211112" TargetMode="External" /><Relationship Id="rId41" Type="http://schemas.openxmlformats.org/officeDocument/2006/relationships/hyperlink" Target="https://podminky.urs.cz/item/CS_URS_2024_01/944211212" TargetMode="External" /><Relationship Id="rId42" Type="http://schemas.openxmlformats.org/officeDocument/2006/relationships/hyperlink" Target="https://podminky.urs.cz/item/CS_URS_2024_01/944211812" TargetMode="External" /><Relationship Id="rId43" Type="http://schemas.openxmlformats.org/officeDocument/2006/relationships/hyperlink" Target="https://podminky.urs.cz/item/CS_URS_2024_01/944411112" TargetMode="External" /><Relationship Id="rId44" Type="http://schemas.openxmlformats.org/officeDocument/2006/relationships/hyperlink" Target="https://podminky.urs.cz/item/CS_URS_2024_01/944411212" TargetMode="External" /><Relationship Id="rId45" Type="http://schemas.openxmlformats.org/officeDocument/2006/relationships/hyperlink" Target="https://podminky.urs.cz/item/CS_URS_2024_01/944411812" TargetMode="External" /><Relationship Id="rId46" Type="http://schemas.openxmlformats.org/officeDocument/2006/relationships/hyperlink" Target="https://podminky.urs.cz/item/CS_URS_2024_01/944611111" TargetMode="External" /><Relationship Id="rId47" Type="http://schemas.openxmlformats.org/officeDocument/2006/relationships/hyperlink" Target="https://podminky.urs.cz/item/CS_URS_2024_01/944611211" TargetMode="External" /><Relationship Id="rId48" Type="http://schemas.openxmlformats.org/officeDocument/2006/relationships/hyperlink" Target="https://podminky.urs.cz/item/CS_URS_2024_01/944611811" TargetMode="External" /><Relationship Id="rId49" Type="http://schemas.openxmlformats.org/officeDocument/2006/relationships/hyperlink" Target="https://podminky.urs.cz/item/CS_URS_2024_01/945412112" TargetMode="External" /><Relationship Id="rId50" Type="http://schemas.openxmlformats.org/officeDocument/2006/relationships/hyperlink" Target="https://podminky.urs.cz/item/CS_URS_2024_01/953946121" TargetMode="External" /><Relationship Id="rId51" Type="http://schemas.openxmlformats.org/officeDocument/2006/relationships/hyperlink" Target="https://podminky.urs.cz/item/CS_URS_2024_01/953946131" TargetMode="External" /><Relationship Id="rId52" Type="http://schemas.openxmlformats.org/officeDocument/2006/relationships/hyperlink" Target="https://podminky.urs.cz/item/CS_URS_2024_01/961044111" TargetMode="External" /><Relationship Id="rId53" Type="http://schemas.openxmlformats.org/officeDocument/2006/relationships/hyperlink" Target="https://podminky.urs.cz/item/CS_URS_2024_01/962023390" TargetMode="External" /><Relationship Id="rId54" Type="http://schemas.openxmlformats.org/officeDocument/2006/relationships/hyperlink" Target="https://podminky.urs.cz/item/CS_URS_2024_01/962032112" TargetMode="External" /><Relationship Id="rId55" Type="http://schemas.openxmlformats.org/officeDocument/2006/relationships/hyperlink" Target="https://podminky.urs.cz/item/CS_URS_2024_01/963051313" TargetMode="External" /><Relationship Id="rId56" Type="http://schemas.openxmlformats.org/officeDocument/2006/relationships/hyperlink" Target="https://podminky.urs.cz/item/CS_URS_2024_01/966071133" TargetMode="External" /><Relationship Id="rId57" Type="http://schemas.openxmlformats.org/officeDocument/2006/relationships/hyperlink" Target="https://podminky.urs.cz/item/CS_URS_2024_01/966072122" TargetMode="External" /><Relationship Id="rId58" Type="http://schemas.openxmlformats.org/officeDocument/2006/relationships/hyperlink" Target="https://podminky.urs.cz/item/CS_URS_2024_01/968072455" TargetMode="External" /><Relationship Id="rId59" Type="http://schemas.openxmlformats.org/officeDocument/2006/relationships/hyperlink" Target="https://podminky.urs.cz/item/CS_URS_2024_01/968072558" TargetMode="External" /><Relationship Id="rId60" Type="http://schemas.openxmlformats.org/officeDocument/2006/relationships/hyperlink" Target="https://podminky.urs.cz/item/CS_URS_2024_01/971042551" TargetMode="External" /><Relationship Id="rId61" Type="http://schemas.openxmlformats.org/officeDocument/2006/relationships/hyperlink" Target="https://podminky.urs.cz/item/CS_URS_2024_01/972054341" TargetMode="External" /><Relationship Id="rId62" Type="http://schemas.openxmlformats.org/officeDocument/2006/relationships/hyperlink" Target="https://podminky.urs.cz/item/CS_URS_2024_01/976071111" TargetMode="External" /><Relationship Id="rId63" Type="http://schemas.openxmlformats.org/officeDocument/2006/relationships/hyperlink" Target="https://podminky.urs.cz/item/CS_URS_2024_01/978036191" TargetMode="External" /><Relationship Id="rId64" Type="http://schemas.openxmlformats.org/officeDocument/2006/relationships/hyperlink" Target="https://podminky.urs.cz/item/CS_URS_2024_01/997013312" TargetMode="External" /><Relationship Id="rId65" Type="http://schemas.openxmlformats.org/officeDocument/2006/relationships/hyperlink" Target="https://podminky.urs.cz/item/CS_URS_2024_01/997013113" TargetMode="External" /><Relationship Id="rId66" Type="http://schemas.openxmlformats.org/officeDocument/2006/relationships/hyperlink" Target="https://podminky.urs.cz/item/CS_URS_2024_01/997013509" TargetMode="External" /><Relationship Id="rId67" Type="http://schemas.openxmlformats.org/officeDocument/2006/relationships/hyperlink" Target="https://podminky.urs.cz/item/CS_URS_2024_01/997013511" TargetMode="External" /><Relationship Id="rId68" Type="http://schemas.openxmlformats.org/officeDocument/2006/relationships/hyperlink" Target="https://podminky.urs.cz/item/CS_URS_2024_01/997013804" TargetMode="External" /><Relationship Id="rId69" Type="http://schemas.openxmlformats.org/officeDocument/2006/relationships/hyperlink" Target="https://podminky.urs.cz/item/CS_URS_2024_01/997013861" TargetMode="External" /><Relationship Id="rId70" Type="http://schemas.openxmlformats.org/officeDocument/2006/relationships/hyperlink" Target="https://podminky.urs.cz/item/CS_URS_2024_01/997013862" TargetMode="External" /><Relationship Id="rId71" Type="http://schemas.openxmlformats.org/officeDocument/2006/relationships/hyperlink" Target="https://podminky.urs.cz/item/CS_URS_2024_01/997013863" TargetMode="External" /><Relationship Id="rId72" Type="http://schemas.openxmlformats.org/officeDocument/2006/relationships/hyperlink" Target="https://podminky.urs.cz/item/CS_URS_2024_01/997013871" TargetMode="External" /><Relationship Id="rId73" Type="http://schemas.openxmlformats.org/officeDocument/2006/relationships/hyperlink" Target="https://podminky.urs.cz/item/CS_URS_2024_01/998011002" TargetMode="External" /><Relationship Id="rId74" Type="http://schemas.openxmlformats.org/officeDocument/2006/relationships/hyperlink" Target="https://podminky.urs.cz/item/CS_URS_2024_01/711471051" TargetMode="External" /><Relationship Id="rId75" Type="http://schemas.openxmlformats.org/officeDocument/2006/relationships/hyperlink" Target="https://podminky.urs.cz/item/CS_URS_2024_01/711491172" TargetMode="External" /><Relationship Id="rId76" Type="http://schemas.openxmlformats.org/officeDocument/2006/relationships/hyperlink" Target="https://podminky.urs.cz/item/CS_URS_2024_01/998711102" TargetMode="External" /><Relationship Id="rId77" Type="http://schemas.openxmlformats.org/officeDocument/2006/relationships/hyperlink" Target="https://podminky.urs.cz/item/CS_URS_2024_01/712340832" TargetMode="External" /><Relationship Id="rId78" Type="http://schemas.openxmlformats.org/officeDocument/2006/relationships/hyperlink" Target="https://podminky.urs.cz/item/CS_URS_2024_01/712363001" TargetMode="External" /><Relationship Id="rId79" Type="http://schemas.openxmlformats.org/officeDocument/2006/relationships/hyperlink" Target="https://podminky.urs.cz/item/CS_URS_2024_01/712363003" TargetMode="External" /><Relationship Id="rId80" Type="http://schemas.openxmlformats.org/officeDocument/2006/relationships/hyperlink" Target="https://podminky.urs.cz/item/CS_URS_2024_01/712363122" TargetMode="External" /><Relationship Id="rId81" Type="http://schemas.openxmlformats.org/officeDocument/2006/relationships/hyperlink" Target="https://podminky.urs.cz/item/CS_URS_2024_01/712392171" TargetMode="External" /><Relationship Id="rId82" Type="http://schemas.openxmlformats.org/officeDocument/2006/relationships/hyperlink" Target="https://podminky.urs.cz/item/CS_URS_2024_01/712599097" TargetMode="External" /><Relationship Id="rId83" Type="http://schemas.openxmlformats.org/officeDocument/2006/relationships/hyperlink" Target="https://podminky.urs.cz/item/CS_URS_2024_01/712841559" TargetMode="External" /><Relationship Id="rId84" Type="http://schemas.openxmlformats.org/officeDocument/2006/relationships/hyperlink" Target="https://podminky.urs.cz/item/CS_URS_2024_01/998712102" TargetMode="External" /><Relationship Id="rId85" Type="http://schemas.openxmlformats.org/officeDocument/2006/relationships/hyperlink" Target="https://podminky.urs.cz/item/CS_URS_2024_01/713120813" TargetMode="External" /><Relationship Id="rId86" Type="http://schemas.openxmlformats.org/officeDocument/2006/relationships/hyperlink" Target="https://podminky.urs.cz/item/CS_URS_2024_01/713141152" TargetMode="External" /><Relationship Id="rId87" Type="http://schemas.openxmlformats.org/officeDocument/2006/relationships/hyperlink" Target="https://podminky.urs.cz/item/CS_URS_2024_01/713141242" TargetMode="External" /><Relationship Id="rId88" Type="http://schemas.openxmlformats.org/officeDocument/2006/relationships/hyperlink" Target="https://podminky.urs.cz/item/CS_URS_2024_01/713191132" TargetMode="External" /><Relationship Id="rId89" Type="http://schemas.openxmlformats.org/officeDocument/2006/relationships/hyperlink" Target="https://podminky.urs.cz/item/CS_URS_2024_01/998713102" TargetMode="External" /><Relationship Id="rId90" Type="http://schemas.openxmlformats.org/officeDocument/2006/relationships/hyperlink" Target="https://podminky.urs.cz/item/CS_URS_2024_01/764002841" TargetMode="External" /><Relationship Id="rId91" Type="http://schemas.openxmlformats.org/officeDocument/2006/relationships/hyperlink" Target="https://podminky.urs.cz/item/CS_URS_2024_01/764004831" TargetMode="External" /><Relationship Id="rId92" Type="http://schemas.openxmlformats.org/officeDocument/2006/relationships/hyperlink" Target="https://podminky.urs.cz/item/CS_URS_2024_01/764224404" TargetMode="External" /><Relationship Id="rId93" Type="http://schemas.openxmlformats.org/officeDocument/2006/relationships/hyperlink" Target="https://podminky.urs.cz/item/CS_URS_2024_01/764515411" TargetMode="External" /><Relationship Id="rId94" Type="http://schemas.openxmlformats.org/officeDocument/2006/relationships/hyperlink" Target="https://podminky.urs.cz/item/CS_URS_2024_01/998764102" TargetMode="External" /><Relationship Id="rId95" Type="http://schemas.openxmlformats.org/officeDocument/2006/relationships/hyperlink" Target="https://podminky.urs.cz/item/CS_URS_2024_01/767161123" TargetMode="External" /><Relationship Id="rId96" Type="http://schemas.openxmlformats.org/officeDocument/2006/relationships/hyperlink" Target="https://podminky.urs.cz/item/CS_URS_2024_01/767415832" TargetMode="External" /><Relationship Id="rId97" Type="http://schemas.openxmlformats.org/officeDocument/2006/relationships/hyperlink" Target="https://podminky.urs.cz/item/CS_URS_2024_01/767590840" TargetMode="External" /><Relationship Id="rId98" Type="http://schemas.openxmlformats.org/officeDocument/2006/relationships/hyperlink" Target="https://podminky.urs.cz/item/CS_URS_2024_01/767691822" TargetMode="External" /><Relationship Id="rId99" Type="http://schemas.openxmlformats.org/officeDocument/2006/relationships/hyperlink" Target="https://podminky.urs.cz/item/CS_URS_2024_01/767691823" TargetMode="External" /><Relationship Id="rId100" Type="http://schemas.openxmlformats.org/officeDocument/2006/relationships/hyperlink" Target="https://podminky.urs.cz/item/CS_URS_2024_01/767896120" TargetMode="External" /><Relationship Id="rId101" Type="http://schemas.openxmlformats.org/officeDocument/2006/relationships/hyperlink" Target="https://podminky.urs.cz/item/CS_URS_2024_01/767995115" TargetMode="External" /><Relationship Id="rId102" Type="http://schemas.openxmlformats.org/officeDocument/2006/relationships/hyperlink" Target="https://podminky.urs.cz/item/CS_URS_2024_01/998767102" TargetMode="External" /><Relationship Id="rId103" Type="http://schemas.openxmlformats.org/officeDocument/2006/relationships/hyperlink" Target="https://podminky.urs.cz/item/CS_URS_2024_01/783807120" TargetMode="External" /><Relationship Id="rId104" Type="http://schemas.openxmlformats.org/officeDocument/2006/relationships/hyperlink" Target="https://podminky.urs.cz/item/CS_URS_2024_01/783933161" TargetMode="External" /><Relationship Id="rId105" Type="http://schemas.openxmlformats.org/officeDocument/2006/relationships/hyperlink" Target="https://podminky.urs.cz/item/CS_URS_2024_01/783937163" TargetMode="External" /><Relationship Id="rId106" Type="http://schemas.openxmlformats.org/officeDocument/2006/relationships/hyperlink" Target="https://podminky.urs.cz/item/CS_URS_2024_01/784111005" TargetMode="External" /><Relationship Id="rId107" Type="http://schemas.openxmlformats.org/officeDocument/2006/relationships/hyperlink" Target="https://podminky.urs.cz/item/CS_URS_2024_01/784121005" TargetMode="External" /><Relationship Id="rId108" Type="http://schemas.openxmlformats.org/officeDocument/2006/relationships/hyperlink" Target="https://podminky.urs.cz/item/CS_URS_2024_01/784185001" TargetMode="External" /><Relationship Id="rId109" Type="http://schemas.openxmlformats.org/officeDocument/2006/relationships/hyperlink" Target="https://podminky.urs.cz/item/CS_URS_2024_01/784215005" TargetMode="External" /><Relationship Id="rId110" Type="http://schemas.openxmlformats.org/officeDocument/2006/relationships/hyperlink" Target="https://podminky.urs.cz/item/CS_URS_2024_01/789111240" TargetMode="External" /><Relationship Id="rId111" Type="http://schemas.openxmlformats.org/officeDocument/2006/relationships/hyperlink" Target="https://podminky.urs.cz/item/CS_URS_2024_01/789121210" TargetMode="External" /><Relationship Id="rId112" Type="http://schemas.openxmlformats.org/officeDocument/2006/relationships/hyperlink" Target="https://podminky.urs.cz/item/CS_URS_2024_01/789121220" TargetMode="External" /><Relationship Id="rId113" Type="http://schemas.openxmlformats.org/officeDocument/2006/relationships/hyperlink" Target="https://podminky.urs.cz/item/CS_URS_2024_01/789121230" TargetMode="External" /><Relationship Id="rId114" Type="http://schemas.openxmlformats.org/officeDocument/2006/relationships/hyperlink" Target="https://podminky.urs.cz/item/CS_URS_2024_01/789121240" TargetMode="External" /><Relationship Id="rId115" Type="http://schemas.openxmlformats.org/officeDocument/2006/relationships/hyperlink" Target="https://podminky.urs.cz/item/CS_URS_2024_01/789121250" TargetMode="External" /><Relationship Id="rId116" Type="http://schemas.openxmlformats.org/officeDocument/2006/relationships/hyperlink" Target="https://podminky.urs.cz/item/CS_URS_2024_01/789121260" TargetMode="External" /><Relationship Id="rId117" Type="http://schemas.openxmlformats.org/officeDocument/2006/relationships/hyperlink" Target="https://podminky.urs.cz/item/CS_URS_2024_01/789121270" TargetMode="External" /><Relationship Id="rId118" Type="http://schemas.openxmlformats.org/officeDocument/2006/relationships/hyperlink" Target="https://podminky.urs.cz/item/CS_URS_2024_01/789321110" TargetMode="External" /><Relationship Id="rId119" Type="http://schemas.openxmlformats.org/officeDocument/2006/relationships/hyperlink" Target="https://podminky.urs.cz/item/CS_URS_2024_01/789321115" TargetMode="External" /><Relationship Id="rId120" Type="http://schemas.openxmlformats.org/officeDocument/2006/relationships/hyperlink" Target="https://podminky.urs.cz/item/CS_URS_2024_01/789321121" TargetMode="External" /><Relationship Id="rId121" Type="http://schemas.openxmlformats.org/officeDocument/2006/relationships/hyperlink" Target="https://podminky.urs.cz/item/CS_URS_2024_01/HZS1441" TargetMode="External" /><Relationship Id="rId122" Type="http://schemas.openxmlformats.org/officeDocument/2006/relationships/hyperlink" Target="https://podminky.urs.cz/item/CS_URS_2024_01/HZS1442" TargetMode="External" /><Relationship Id="rId123" Type="http://schemas.openxmlformats.org/officeDocument/2006/relationships/hyperlink" Target="https://podminky.urs.cz/item/CS_URS_2024_01/HZS2132" TargetMode="External" /><Relationship Id="rId12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3311151" TargetMode="External" /><Relationship Id="rId2" Type="http://schemas.openxmlformats.org/officeDocument/2006/relationships/hyperlink" Target="https://podminky.urs.cz/item/CS_URS_2024_01/275326141" TargetMode="External" /><Relationship Id="rId3" Type="http://schemas.openxmlformats.org/officeDocument/2006/relationships/hyperlink" Target="https://podminky.urs.cz/item/CS_URS_2024_01/275356021" TargetMode="External" /><Relationship Id="rId4" Type="http://schemas.openxmlformats.org/officeDocument/2006/relationships/hyperlink" Target="https://podminky.urs.cz/item/CS_URS_2024_01/275356022" TargetMode="External" /><Relationship Id="rId5" Type="http://schemas.openxmlformats.org/officeDocument/2006/relationships/hyperlink" Target="https://podminky.urs.cz/item/CS_URS_2024_01/275366011" TargetMode="External" /><Relationship Id="rId6" Type="http://schemas.openxmlformats.org/officeDocument/2006/relationships/hyperlink" Target="https://podminky.urs.cz/item/CS_URS_2024_01/998001011" TargetMode="External" /><Relationship Id="rId7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67590110" TargetMode="External" /><Relationship Id="rId2" Type="http://schemas.openxmlformats.org/officeDocument/2006/relationships/hyperlink" Target="https://podminky.urs.cz/item/CS_URS_2024_01/767832112" TargetMode="External" /><Relationship Id="rId3" Type="http://schemas.openxmlformats.org/officeDocument/2006/relationships/hyperlink" Target="https://podminky.urs.cz/item/CS_URS_2024_01/767834112" TargetMode="External" /><Relationship Id="rId4" Type="http://schemas.openxmlformats.org/officeDocument/2006/relationships/hyperlink" Target="https://podminky.urs.cz/item/CS_URS_2024_01/767995113" TargetMode="External" /><Relationship Id="rId5" Type="http://schemas.openxmlformats.org/officeDocument/2006/relationships/hyperlink" Target="https://podminky.urs.cz/item/CS_URS_2024_01/998767111" TargetMode="External" /><Relationship Id="rId6" Type="http://schemas.openxmlformats.org/officeDocument/2006/relationships/hyperlink" Target="https://podminky.urs.cz/item/CS_URS_2024_01/783344201" TargetMode="External" /><Relationship Id="rId7" Type="http://schemas.openxmlformats.org/officeDocument/2006/relationships/hyperlink" Target="https://podminky.urs.cz/item/CS_URS_2024_01/783325101" TargetMode="External" /><Relationship Id="rId8" Type="http://schemas.openxmlformats.org/officeDocument/2006/relationships/hyperlink" Target="https://podminky.urs.cz/item/CS_URS_2024_01/783347101" TargetMode="External" /><Relationship Id="rId9" Type="http://schemas.openxmlformats.org/officeDocument/2006/relationships/hyperlink" Target="https://podminky.urs.cz/item/CS_URS_2024_01/230120113" TargetMode="External" /><Relationship Id="rId10" Type="http://schemas.openxmlformats.org/officeDocument/2006/relationships/hyperlink" Target="https://podminky.urs.cz/item/CS_URS_2024_01/HZS3121" TargetMode="External" /><Relationship Id="rId11" Type="http://schemas.openxmlformats.org/officeDocument/2006/relationships/hyperlink" Target="https://podminky.urs.cz/item/CS_URS_2024_01/HZS3122" TargetMode="External" /><Relationship Id="rId12" Type="http://schemas.openxmlformats.org/officeDocument/2006/relationships/hyperlink" Target="https://podminky.urs.cz/item/CS_URS_2024_01/HZS4132" TargetMode="External" /><Relationship Id="rId13" Type="http://schemas.openxmlformats.org/officeDocument/2006/relationships/hyperlink" Target="https://podminky.urs.cz/item/CS_URS_2024_01/HZS4142" TargetMode="External" /><Relationship Id="rId1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20001000" TargetMode="External" /><Relationship Id="rId10" Type="http://schemas.openxmlformats.org/officeDocument/2006/relationships/hyperlink" Target="https://podminky.urs.cz/item/CS_URS_2024_01/031002000" TargetMode="External" /><Relationship Id="rId11" Type="http://schemas.openxmlformats.org/officeDocument/2006/relationships/hyperlink" Target="https://podminky.urs.cz/item/CS_URS_2024_01/032002000" TargetMode="External" /><Relationship Id="rId12" Type="http://schemas.openxmlformats.org/officeDocument/2006/relationships/hyperlink" Target="https://podminky.urs.cz/item/CS_URS_2024_01/033002000" TargetMode="External" /><Relationship Id="rId13" Type="http://schemas.openxmlformats.org/officeDocument/2006/relationships/hyperlink" Target="https://podminky.urs.cz/item/CS_URS_2024_01/034103000" TargetMode="External" /><Relationship Id="rId14" Type="http://schemas.openxmlformats.org/officeDocument/2006/relationships/hyperlink" Target="https://podminky.urs.cz/item/CS_URS_2024_01/035002000" TargetMode="External" /><Relationship Id="rId15" Type="http://schemas.openxmlformats.org/officeDocument/2006/relationships/hyperlink" Target="https://podminky.urs.cz/item/CS_URS_2024_01/039002000" TargetMode="External" /><Relationship Id="rId16" Type="http://schemas.openxmlformats.org/officeDocument/2006/relationships/hyperlink" Target="https://podminky.urs.cz/item/CS_URS_2024_01/041403000" TargetMode="External" /><Relationship Id="rId17" Type="http://schemas.openxmlformats.org/officeDocument/2006/relationships/hyperlink" Target="https://podminky.urs.cz/item/CS_URS_2024_01/043154000" TargetMode="External" /><Relationship Id="rId18" Type="http://schemas.openxmlformats.org/officeDocument/2006/relationships/hyperlink" Target="https://podminky.urs.cz/item/CS_URS_2024_01/045203000" TargetMode="External" /><Relationship Id="rId19" Type="http://schemas.openxmlformats.org/officeDocument/2006/relationships/hyperlink" Target="https://podminky.urs.cz/item/CS_URS_2024_01/060001000" TargetMode="External" /><Relationship Id="rId20" Type="http://schemas.openxmlformats.org/officeDocument/2006/relationships/hyperlink" Target="https://podminky.urs.cz/item/CS_URS_2024_01/070001000" TargetMode="External" /><Relationship Id="rId21" Type="http://schemas.openxmlformats.org/officeDocument/2006/relationships/hyperlink" Target="https://podminky.urs.cz/item/CS_URS_2024_01/090001000" TargetMode="External" /><Relationship Id="rId2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52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22-055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CZT Liberec - GreenNet III- D10 Úprava zdroje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Liberec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21. 6. 2024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Teplárna Liberec, a.s.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SITEZ s.r.o.</v>
      </c>
      <c r="AN49" s="64"/>
      <c r="AO49" s="64"/>
      <c r="AP49" s="64"/>
      <c r="AQ49" s="40"/>
      <c r="AR49" s="44"/>
      <c r="AS49" s="74" t="s">
        <v>53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SITEZ s.r.o.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54</v>
      </c>
      <c r="D52" s="87"/>
      <c r="E52" s="87"/>
      <c r="F52" s="87"/>
      <c r="G52" s="87"/>
      <c r="H52" s="88"/>
      <c r="I52" s="89" t="s">
        <v>55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56</v>
      </c>
      <c r="AH52" s="87"/>
      <c r="AI52" s="87"/>
      <c r="AJ52" s="87"/>
      <c r="AK52" s="87"/>
      <c r="AL52" s="87"/>
      <c r="AM52" s="87"/>
      <c r="AN52" s="89" t="s">
        <v>57</v>
      </c>
      <c r="AO52" s="87"/>
      <c r="AP52" s="87"/>
      <c r="AQ52" s="91" t="s">
        <v>58</v>
      </c>
      <c r="AR52" s="44"/>
      <c r="AS52" s="92" t="s">
        <v>59</v>
      </c>
      <c r="AT52" s="93" t="s">
        <v>60</v>
      </c>
      <c r="AU52" s="93" t="s">
        <v>61</v>
      </c>
      <c r="AV52" s="93" t="s">
        <v>62</v>
      </c>
      <c r="AW52" s="93" t="s">
        <v>63</v>
      </c>
      <c r="AX52" s="93" t="s">
        <v>64</v>
      </c>
      <c r="AY52" s="93" t="s">
        <v>65</v>
      </c>
      <c r="AZ52" s="93" t="s">
        <v>66</v>
      </c>
      <c r="BA52" s="93" t="s">
        <v>67</v>
      </c>
      <c r="BB52" s="93" t="s">
        <v>68</v>
      </c>
      <c r="BC52" s="93" t="s">
        <v>69</v>
      </c>
      <c r="BD52" s="94" t="s">
        <v>70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ROUND(AG55+AG56+AG61+AG62+AG65,2)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ROUND(AS55+AS56+AS61+AS62+AS65,2)</f>
        <v>0</v>
      </c>
      <c r="AT54" s="106">
        <f>ROUND(SUM(AV54:AW54),2)</f>
        <v>0</v>
      </c>
      <c r="AU54" s="107">
        <f>ROUND(AU55+AU56+AU61+AU62+AU65,5)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ROUND(AZ55+AZ56+AZ61+AZ62+AZ65,2)</f>
        <v>0</v>
      </c>
      <c r="BA54" s="106">
        <f>ROUND(BA55+BA56+BA61+BA62+BA65,2)</f>
        <v>0</v>
      </c>
      <c r="BB54" s="106">
        <f>ROUND(BB55+BB56+BB61+BB62+BB65,2)</f>
        <v>0</v>
      </c>
      <c r="BC54" s="106">
        <f>ROUND(BC55+BC56+BC61+BC62+BC65,2)</f>
        <v>0</v>
      </c>
      <c r="BD54" s="108">
        <f>ROUND(BD55+BD56+BD61+BD62+BD65,2)</f>
        <v>0</v>
      </c>
      <c r="BE54" s="6"/>
      <c r="BS54" s="109" t="s">
        <v>72</v>
      </c>
      <c r="BT54" s="109" t="s">
        <v>73</v>
      </c>
      <c r="BU54" s="110" t="s">
        <v>74</v>
      </c>
      <c r="BV54" s="109" t="s">
        <v>75</v>
      </c>
      <c r="BW54" s="109" t="s">
        <v>5</v>
      </c>
      <c r="BX54" s="109" t="s">
        <v>76</v>
      </c>
      <c r="CL54" s="109" t="s">
        <v>19</v>
      </c>
    </row>
    <row r="55" s="7" customFormat="1" ht="16.5" customHeight="1">
      <c r="A55" s="111" t="s">
        <v>77</v>
      </c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'D10.1 - PS370 - Úprava pa...'!J30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'D10.1 - PS370 - Úprava pa...'!P90</f>
        <v>0</v>
      </c>
      <c r="AV55" s="120">
        <f>'D10.1 - PS370 - Úprava pa...'!J33</f>
        <v>0</v>
      </c>
      <c r="AW55" s="120">
        <f>'D10.1 - PS370 - Úprava pa...'!J34</f>
        <v>0</v>
      </c>
      <c r="AX55" s="120">
        <f>'D10.1 - PS370 - Úprava pa...'!J35</f>
        <v>0</v>
      </c>
      <c r="AY55" s="120">
        <f>'D10.1 - PS370 - Úprava pa...'!J36</f>
        <v>0</v>
      </c>
      <c r="AZ55" s="120">
        <f>'D10.1 - PS370 - Úprava pa...'!F33</f>
        <v>0</v>
      </c>
      <c r="BA55" s="120">
        <f>'D10.1 - PS370 - Úprava pa...'!F34</f>
        <v>0</v>
      </c>
      <c r="BB55" s="120">
        <f>'D10.1 - PS370 - Úprava pa...'!F35</f>
        <v>0</v>
      </c>
      <c r="BC55" s="120">
        <f>'D10.1 - PS370 - Úprava pa...'!F36</f>
        <v>0</v>
      </c>
      <c r="BD55" s="122">
        <f>'D10.1 - PS370 - Úprava pa...'!F37</f>
        <v>0</v>
      </c>
      <c r="BE55" s="7"/>
      <c r="BT55" s="123" t="s">
        <v>81</v>
      </c>
      <c r="BV55" s="123" t="s">
        <v>75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7"/>
      <c r="B56" s="112"/>
      <c r="C56" s="113"/>
      <c r="D56" s="114" t="s">
        <v>84</v>
      </c>
      <c r="E56" s="114"/>
      <c r="F56" s="114"/>
      <c r="G56" s="114"/>
      <c r="H56" s="114"/>
      <c r="I56" s="115"/>
      <c r="J56" s="114" t="s">
        <v>85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ROUND(SUM(AG57:AG60),2)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19">
        <f>ROUND(SUM(AS57:AS60),2)</f>
        <v>0</v>
      </c>
      <c r="AT56" s="120">
        <f>ROUND(SUM(AV56:AW56),2)</f>
        <v>0</v>
      </c>
      <c r="AU56" s="121">
        <f>ROUND(SUM(AU57:AU60),5)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ROUND(SUM(AZ57:AZ60),2)</f>
        <v>0</v>
      </c>
      <c r="BA56" s="120">
        <f>ROUND(SUM(BA57:BA60),2)</f>
        <v>0</v>
      </c>
      <c r="BB56" s="120">
        <f>ROUND(SUM(BB57:BB60),2)</f>
        <v>0</v>
      </c>
      <c r="BC56" s="120">
        <f>ROUND(SUM(BC57:BC60),2)</f>
        <v>0</v>
      </c>
      <c r="BD56" s="122">
        <f>ROUND(SUM(BD57:BD60),2)</f>
        <v>0</v>
      </c>
      <c r="BE56" s="7"/>
      <c r="BS56" s="123" t="s">
        <v>72</v>
      </c>
      <c r="BT56" s="123" t="s">
        <v>81</v>
      </c>
      <c r="BU56" s="123" t="s">
        <v>74</v>
      </c>
      <c r="BV56" s="123" t="s">
        <v>75</v>
      </c>
      <c r="BW56" s="123" t="s">
        <v>86</v>
      </c>
      <c r="BX56" s="123" t="s">
        <v>5</v>
      </c>
      <c r="CL56" s="123" t="s">
        <v>19</v>
      </c>
      <c r="CM56" s="123" t="s">
        <v>83</v>
      </c>
    </row>
    <row r="57" s="4" customFormat="1" ht="23.25" customHeight="1">
      <c r="A57" s="111" t="s">
        <v>77</v>
      </c>
      <c r="B57" s="63"/>
      <c r="C57" s="125"/>
      <c r="D57" s="125"/>
      <c r="E57" s="126" t="s">
        <v>87</v>
      </c>
      <c r="F57" s="126"/>
      <c r="G57" s="126"/>
      <c r="H57" s="126"/>
      <c r="I57" s="126"/>
      <c r="J57" s="125"/>
      <c r="K57" s="126" t="s">
        <v>88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'D10.2.1 - PS371 - Úprava ...'!J32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89</v>
      </c>
      <c r="AR57" s="65"/>
      <c r="AS57" s="129">
        <v>0</v>
      </c>
      <c r="AT57" s="130">
        <f>ROUND(SUM(AV57:AW57),2)</f>
        <v>0</v>
      </c>
      <c r="AU57" s="131">
        <f>'D10.2.1 - PS371 - Úprava ...'!P101</f>
        <v>0</v>
      </c>
      <c r="AV57" s="130">
        <f>'D10.2.1 - PS371 - Úprava ...'!J35</f>
        <v>0</v>
      </c>
      <c r="AW57" s="130">
        <f>'D10.2.1 - PS371 - Úprava ...'!J36</f>
        <v>0</v>
      </c>
      <c r="AX57" s="130">
        <f>'D10.2.1 - PS371 - Úprava ...'!J37</f>
        <v>0</v>
      </c>
      <c r="AY57" s="130">
        <f>'D10.2.1 - PS371 - Úprava ...'!J38</f>
        <v>0</v>
      </c>
      <c r="AZ57" s="130">
        <f>'D10.2.1 - PS371 - Úprava ...'!F35</f>
        <v>0</v>
      </c>
      <c r="BA57" s="130">
        <f>'D10.2.1 - PS371 - Úprava ...'!F36</f>
        <v>0</v>
      </c>
      <c r="BB57" s="130">
        <f>'D10.2.1 - PS371 - Úprava ...'!F37</f>
        <v>0</v>
      </c>
      <c r="BC57" s="130">
        <f>'D10.2.1 - PS371 - Úprava ...'!F38</f>
        <v>0</v>
      </c>
      <c r="BD57" s="132">
        <f>'D10.2.1 - PS371 - Úprava ...'!F39</f>
        <v>0</v>
      </c>
      <c r="BE57" s="4"/>
      <c r="BT57" s="133" t="s">
        <v>83</v>
      </c>
      <c r="BV57" s="133" t="s">
        <v>75</v>
      </c>
      <c r="BW57" s="133" t="s">
        <v>90</v>
      </c>
      <c r="BX57" s="133" t="s">
        <v>86</v>
      </c>
      <c r="CL57" s="133" t="s">
        <v>19</v>
      </c>
    </row>
    <row r="58" s="4" customFormat="1" ht="23.25" customHeight="1">
      <c r="A58" s="111" t="s">
        <v>77</v>
      </c>
      <c r="B58" s="63"/>
      <c r="C58" s="125"/>
      <c r="D58" s="125"/>
      <c r="E58" s="126" t="s">
        <v>91</v>
      </c>
      <c r="F58" s="126"/>
      <c r="G58" s="126"/>
      <c r="H58" s="126"/>
      <c r="I58" s="126"/>
      <c r="J58" s="125"/>
      <c r="K58" s="126" t="s">
        <v>92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'D10.2.1 - PS371 - PVS v OKP'!J32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89</v>
      </c>
      <c r="AR58" s="65"/>
      <c r="AS58" s="129">
        <v>0</v>
      </c>
      <c r="AT58" s="130">
        <f>ROUND(SUM(AV58:AW58),2)</f>
        <v>0</v>
      </c>
      <c r="AU58" s="131">
        <f>'D10.2.1 - PS371 - PVS v OKP'!P96</f>
        <v>0</v>
      </c>
      <c r="AV58" s="130">
        <f>'D10.2.1 - PS371 - PVS v OKP'!J35</f>
        <v>0</v>
      </c>
      <c r="AW58" s="130">
        <f>'D10.2.1 - PS371 - PVS v OKP'!J36</f>
        <v>0</v>
      </c>
      <c r="AX58" s="130">
        <f>'D10.2.1 - PS371 - PVS v OKP'!J37</f>
        <v>0</v>
      </c>
      <c r="AY58" s="130">
        <f>'D10.2.1 - PS371 - PVS v OKP'!J38</f>
        <v>0</v>
      </c>
      <c r="AZ58" s="130">
        <f>'D10.2.1 - PS371 - PVS v OKP'!F35</f>
        <v>0</v>
      </c>
      <c r="BA58" s="130">
        <f>'D10.2.1 - PS371 - PVS v OKP'!F36</f>
        <v>0</v>
      </c>
      <c r="BB58" s="130">
        <f>'D10.2.1 - PS371 - PVS v OKP'!F37</f>
        <v>0</v>
      </c>
      <c r="BC58" s="130">
        <f>'D10.2.1 - PS371 - PVS v OKP'!F38</f>
        <v>0</v>
      </c>
      <c r="BD58" s="132">
        <f>'D10.2.1 - PS371 - PVS v OKP'!F39</f>
        <v>0</v>
      </c>
      <c r="BE58" s="4"/>
      <c r="BT58" s="133" t="s">
        <v>83</v>
      </c>
      <c r="BV58" s="133" t="s">
        <v>75</v>
      </c>
      <c r="BW58" s="133" t="s">
        <v>93</v>
      </c>
      <c r="BX58" s="133" t="s">
        <v>86</v>
      </c>
      <c r="CL58" s="133" t="s">
        <v>19</v>
      </c>
    </row>
    <row r="59" s="4" customFormat="1" ht="35.25" customHeight="1">
      <c r="A59" s="111" t="s">
        <v>77</v>
      </c>
      <c r="B59" s="63"/>
      <c r="C59" s="125"/>
      <c r="D59" s="125"/>
      <c r="E59" s="126" t="s">
        <v>94</v>
      </c>
      <c r="F59" s="126"/>
      <c r="G59" s="126"/>
      <c r="H59" s="126"/>
      <c r="I59" s="126"/>
      <c r="J59" s="125"/>
      <c r="K59" s="126" t="s">
        <v>95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'D10.2.1 - PS 731 - PVS v ...'!J32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89</v>
      </c>
      <c r="AR59" s="65"/>
      <c r="AS59" s="129">
        <v>0</v>
      </c>
      <c r="AT59" s="130">
        <f>ROUND(SUM(AV59:AW59),2)</f>
        <v>0</v>
      </c>
      <c r="AU59" s="131">
        <f>'D10.2.1 - PS 731 - PVS v ...'!P85</f>
        <v>0</v>
      </c>
      <c r="AV59" s="130">
        <f>'D10.2.1 - PS 731 - PVS v ...'!J35</f>
        <v>0</v>
      </c>
      <c r="AW59" s="130">
        <f>'D10.2.1 - PS 731 - PVS v ...'!J36</f>
        <v>0</v>
      </c>
      <c r="AX59" s="130">
        <f>'D10.2.1 - PS 731 - PVS v ...'!J37</f>
        <v>0</v>
      </c>
      <c r="AY59" s="130">
        <f>'D10.2.1 - PS 731 - PVS v ...'!J38</f>
        <v>0</v>
      </c>
      <c r="AZ59" s="130">
        <f>'D10.2.1 - PS 731 - PVS v ...'!F35</f>
        <v>0</v>
      </c>
      <c r="BA59" s="130">
        <f>'D10.2.1 - PS 731 - PVS v ...'!F36</f>
        <v>0</v>
      </c>
      <c r="BB59" s="130">
        <f>'D10.2.1 - PS 731 - PVS v ...'!F37</f>
        <v>0</v>
      </c>
      <c r="BC59" s="130">
        <f>'D10.2.1 - PS 731 - PVS v ...'!F38</f>
        <v>0</v>
      </c>
      <c r="BD59" s="132">
        <f>'D10.2.1 - PS 731 - PVS v ...'!F39</f>
        <v>0</v>
      </c>
      <c r="BE59" s="4"/>
      <c r="BT59" s="133" t="s">
        <v>83</v>
      </c>
      <c r="BV59" s="133" t="s">
        <v>75</v>
      </c>
      <c r="BW59" s="133" t="s">
        <v>96</v>
      </c>
      <c r="BX59" s="133" t="s">
        <v>86</v>
      </c>
      <c r="CL59" s="133" t="s">
        <v>19</v>
      </c>
    </row>
    <row r="60" s="4" customFormat="1" ht="23.25" customHeight="1">
      <c r="A60" s="111" t="s">
        <v>77</v>
      </c>
      <c r="B60" s="63"/>
      <c r="C60" s="125"/>
      <c r="D60" s="125"/>
      <c r="E60" s="126" t="s">
        <v>97</v>
      </c>
      <c r="F60" s="126"/>
      <c r="G60" s="126"/>
      <c r="H60" s="126"/>
      <c r="I60" s="126"/>
      <c r="J60" s="125"/>
      <c r="K60" s="126" t="s">
        <v>98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'D10.2.2 - PS371 - Úprava ...'!J32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89</v>
      </c>
      <c r="AR60" s="65"/>
      <c r="AS60" s="129">
        <v>0</v>
      </c>
      <c r="AT60" s="130">
        <f>ROUND(SUM(AV60:AW60),2)</f>
        <v>0</v>
      </c>
      <c r="AU60" s="131">
        <f>'D10.2.2 - PS371 - Úprava ...'!P98</f>
        <v>0</v>
      </c>
      <c r="AV60" s="130">
        <f>'D10.2.2 - PS371 - Úprava ...'!J35</f>
        <v>0</v>
      </c>
      <c r="AW60" s="130">
        <f>'D10.2.2 - PS371 - Úprava ...'!J36</f>
        <v>0</v>
      </c>
      <c r="AX60" s="130">
        <f>'D10.2.2 - PS371 - Úprava ...'!J37</f>
        <v>0</v>
      </c>
      <c r="AY60" s="130">
        <f>'D10.2.2 - PS371 - Úprava ...'!J38</f>
        <v>0</v>
      </c>
      <c r="AZ60" s="130">
        <f>'D10.2.2 - PS371 - Úprava ...'!F35</f>
        <v>0</v>
      </c>
      <c r="BA60" s="130">
        <f>'D10.2.2 - PS371 - Úprava ...'!F36</f>
        <v>0</v>
      </c>
      <c r="BB60" s="130">
        <f>'D10.2.2 - PS371 - Úprava ...'!F37</f>
        <v>0</v>
      </c>
      <c r="BC60" s="130">
        <f>'D10.2.2 - PS371 - Úprava ...'!F38</f>
        <v>0</v>
      </c>
      <c r="BD60" s="132">
        <f>'D10.2.2 - PS371 - Úprava ...'!F39</f>
        <v>0</v>
      </c>
      <c r="BE60" s="4"/>
      <c r="BT60" s="133" t="s">
        <v>83</v>
      </c>
      <c r="BV60" s="133" t="s">
        <v>75</v>
      </c>
      <c r="BW60" s="133" t="s">
        <v>99</v>
      </c>
      <c r="BX60" s="133" t="s">
        <v>86</v>
      </c>
      <c r="CL60" s="133" t="s">
        <v>19</v>
      </c>
    </row>
    <row r="61" s="7" customFormat="1" ht="16.5" customHeight="1">
      <c r="A61" s="111" t="s">
        <v>77</v>
      </c>
      <c r="B61" s="112"/>
      <c r="C61" s="113"/>
      <c r="D61" s="114" t="s">
        <v>100</v>
      </c>
      <c r="E61" s="114"/>
      <c r="F61" s="114"/>
      <c r="G61" s="114"/>
      <c r="H61" s="114"/>
      <c r="I61" s="115"/>
      <c r="J61" s="114" t="s">
        <v>101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'D10.3. - SO01 - Stavební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102</v>
      </c>
      <c r="AR61" s="118"/>
      <c r="AS61" s="119">
        <v>0</v>
      </c>
      <c r="AT61" s="120">
        <f>ROUND(SUM(AV61:AW61),2)</f>
        <v>0</v>
      </c>
      <c r="AU61" s="121">
        <f>'D10.3. - SO01 - Stavební ...'!P98</f>
        <v>0</v>
      </c>
      <c r="AV61" s="120">
        <f>'D10.3. - SO01 - Stavební ...'!J33</f>
        <v>0</v>
      </c>
      <c r="AW61" s="120">
        <f>'D10.3. - SO01 - Stavební ...'!J34</f>
        <v>0</v>
      </c>
      <c r="AX61" s="120">
        <f>'D10.3. - SO01 - Stavební ...'!J35</f>
        <v>0</v>
      </c>
      <c r="AY61" s="120">
        <f>'D10.3. - SO01 - Stavební ...'!J36</f>
        <v>0</v>
      </c>
      <c r="AZ61" s="120">
        <f>'D10.3. - SO01 - Stavební ...'!F33</f>
        <v>0</v>
      </c>
      <c r="BA61" s="120">
        <f>'D10.3. - SO01 - Stavební ...'!F34</f>
        <v>0</v>
      </c>
      <c r="BB61" s="120">
        <f>'D10.3. - SO01 - Stavební ...'!F35</f>
        <v>0</v>
      </c>
      <c r="BC61" s="120">
        <f>'D10.3. - SO01 - Stavební ...'!F36</f>
        <v>0</v>
      </c>
      <c r="BD61" s="122">
        <f>'D10.3. - SO01 - Stavební ...'!F37</f>
        <v>0</v>
      </c>
      <c r="BE61" s="7"/>
      <c r="BT61" s="123" t="s">
        <v>81</v>
      </c>
      <c r="BV61" s="123" t="s">
        <v>75</v>
      </c>
      <c r="BW61" s="123" t="s">
        <v>103</v>
      </c>
      <c r="BX61" s="123" t="s">
        <v>5</v>
      </c>
      <c r="CL61" s="123" t="s">
        <v>19</v>
      </c>
      <c r="CM61" s="123" t="s">
        <v>83</v>
      </c>
    </row>
    <row r="62" s="7" customFormat="1" ht="16.5" customHeight="1">
      <c r="A62" s="7"/>
      <c r="B62" s="112"/>
      <c r="C62" s="113"/>
      <c r="D62" s="114" t="s">
        <v>104</v>
      </c>
      <c r="E62" s="114"/>
      <c r="F62" s="114"/>
      <c r="G62" s="114"/>
      <c r="H62" s="114"/>
      <c r="I62" s="115"/>
      <c r="J62" s="114" t="s">
        <v>105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24">
        <f>ROUND(SUM(AG63:AG64),2)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102</v>
      </c>
      <c r="AR62" s="118"/>
      <c r="AS62" s="119">
        <f>ROUND(SUM(AS63:AS64),2)</f>
        <v>0</v>
      </c>
      <c r="AT62" s="120">
        <f>ROUND(SUM(AV62:AW62),2)</f>
        <v>0</v>
      </c>
      <c r="AU62" s="121">
        <f>ROUND(SUM(AU63:AU64),5)</f>
        <v>0</v>
      </c>
      <c r="AV62" s="120">
        <f>ROUND(AZ62*L29,2)</f>
        <v>0</v>
      </c>
      <c r="AW62" s="120">
        <f>ROUND(BA62*L30,2)</f>
        <v>0</v>
      </c>
      <c r="AX62" s="120">
        <f>ROUND(BB62*L29,2)</f>
        <v>0</v>
      </c>
      <c r="AY62" s="120">
        <f>ROUND(BC62*L30,2)</f>
        <v>0</v>
      </c>
      <c r="AZ62" s="120">
        <f>ROUND(SUM(AZ63:AZ64),2)</f>
        <v>0</v>
      </c>
      <c r="BA62" s="120">
        <f>ROUND(SUM(BA63:BA64),2)</f>
        <v>0</v>
      </c>
      <c r="BB62" s="120">
        <f>ROUND(SUM(BB63:BB64),2)</f>
        <v>0</v>
      </c>
      <c r="BC62" s="120">
        <f>ROUND(SUM(BC63:BC64),2)</f>
        <v>0</v>
      </c>
      <c r="BD62" s="122">
        <f>ROUND(SUM(BD63:BD64),2)</f>
        <v>0</v>
      </c>
      <c r="BE62" s="7"/>
      <c r="BS62" s="123" t="s">
        <v>72</v>
      </c>
      <c r="BT62" s="123" t="s">
        <v>81</v>
      </c>
      <c r="BU62" s="123" t="s">
        <v>74</v>
      </c>
      <c r="BV62" s="123" t="s">
        <v>75</v>
      </c>
      <c r="BW62" s="123" t="s">
        <v>106</v>
      </c>
      <c r="BX62" s="123" t="s">
        <v>5</v>
      </c>
      <c r="CL62" s="123" t="s">
        <v>19</v>
      </c>
      <c r="CM62" s="123" t="s">
        <v>83</v>
      </c>
    </row>
    <row r="63" s="4" customFormat="1" ht="16.5" customHeight="1">
      <c r="A63" s="111" t="s">
        <v>77</v>
      </c>
      <c r="B63" s="63"/>
      <c r="C63" s="125"/>
      <c r="D63" s="125"/>
      <c r="E63" s="126" t="s">
        <v>107</v>
      </c>
      <c r="F63" s="126"/>
      <c r="G63" s="126"/>
      <c r="H63" s="126"/>
      <c r="I63" s="126"/>
      <c r="J63" s="125"/>
      <c r="K63" s="126" t="s">
        <v>108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'D10.4.1 - SO02 - Potrubní...'!J32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89</v>
      </c>
      <c r="AR63" s="65"/>
      <c r="AS63" s="129">
        <v>0</v>
      </c>
      <c r="AT63" s="130">
        <f>ROUND(SUM(AV63:AW63),2)</f>
        <v>0</v>
      </c>
      <c r="AU63" s="131">
        <f>'D10.4.1 - SO02 - Potrubní...'!P91</f>
        <v>0</v>
      </c>
      <c r="AV63" s="130">
        <f>'D10.4.1 - SO02 - Potrubní...'!J35</f>
        <v>0</v>
      </c>
      <c r="AW63" s="130">
        <f>'D10.4.1 - SO02 - Potrubní...'!J36</f>
        <v>0</v>
      </c>
      <c r="AX63" s="130">
        <f>'D10.4.1 - SO02 - Potrubní...'!J37</f>
        <v>0</v>
      </c>
      <c r="AY63" s="130">
        <f>'D10.4.1 - SO02 - Potrubní...'!J38</f>
        <v>0</v>
      </c>
      <c r="AZ63" s="130">
        <f>'D10.4.1 - SO02 - Potrubní...'!F35</f>
        <v>0</v>
      </c>
      <c r="BA63" s="130">
        <f>'D10.4.1 - SO02 - Potrubní...'!F36</f>
        <v>0</v>
      </c>
      <c r="BB63" s="130">
        <f>'D10.4.1 - SO02 - Potrubní...'!F37</f>
        <v>0</v>
      </c>
      <c r="BC63" s="130">
        <f>'D10.4.1 - SO02 - Potrubní...'!F38</f>
        <v>0</v>
      </c>
      <c r="BD63" s="132">
        <f>'D10.4.1 - SO02 - Potrubní...'!F39</f>
        <v>0</v>
      </c>
      <c r="BE63" s="4"/>
      <c r="BT63" s="133" t="s">
        <v>83</v>
      </c>
      <c r="BV63" s="133" t="s">
        <v>75</v>
      </c>
      <c r="BW63" s="133" t="s">
        <v>109</v>
      </c>
      <c r="BX63" s="133" t="s">
        <v>106</v>
      </c>
      <c r="CL63" s="133" t="s">
        <v>19</v>
      </c>
    </row>
    <row r="64" s="4" customFormat="1" ht="23.25" customHeight="1">
      <c r="A64" s="111" t="s">
        <v>77</v>
      </c>
      <c r="B64" s="63"/>
      <c r="C64" s="125"/>
      <c r="D64" s="125"/>
      <c r="E64" s="126" t="s">
        <v>110</v>
      </c>
      <c r="F64" s="126"/>
      <c r="G64" s="126"/>
      <c r="H64" s="126"/>
      <c r="I64" s="126"/>
      <c r="J64" s="125"/>
      <c r="K64" s="126" t="s">
        <v>111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'D10.4.2 - SO02 - Potrubní...'!J32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89</v>
      </c>
      <c r="AR64" s="65"/>
      <c r="AS64" s="129">
        <v>0</v>
      </c>
      <c r="AT64" s="130">
        <f>ROUND(SUM(AV64:AW64),2)</f>
        <v>0</v>
      </c>
      <c r="AU64" s="131">
        <f>'D10.4.2 - SO02 - Potrubní...'!P93</f>
        <v>0</v>
      </c>
      <c r="AV64" s="130">
        <f>'D10.4.2 - SO02 - Potrubní...'!J35</f>
        <v>0</v>
      </c>
      <c r="AW64" s="130">
        <f>'D10.4.2 - SO02 - Potrubní...'!J36</f>
        <v>0</v>
      </c>
      <c r="AX64" s="130">
        <f>'D10.4.2 - SO02 - Potrubní...'!J37</f>
        <v>0</v>
      </c>
      <c r="AY64" s="130">
        <f>'D10.4.2 - SO02 - Potrubní...'!J38</f>
        <v>0</v>
      </c>
      <c r="AZ64" s="130">
        <f>'D10.4.2 - SO02 - Potrubní...'!F35</f>
        <v>0</v>
      </c>
      <c r="BA64" s="130">
        <f>'D10.4.2 - SO02 - Potrubní...'!F36</f>
        <v>0</v>
      </c>
      <c r="BB64" s="130">
        <f>'D10.4.2 - SO02 - Potrubní...'!F37</f>
        <v>0</v>
      </c>
      <c r="BC64" s="130">
        <f>'D10.4.2 - SO02 - Potrubní...'!F38</f>
        <v>0</v>
      </c>
      <c r="BD64" s="132">
        <f>'D10.4.2 - SO02 - Potrubní...'!F39</f>
        <v>0</v>
      </c>
      <c r="BE64" s="4"/>
      <c r="BT64" s="133" t="s">
        <v>83</v>
      </c>
      <c r="BV64" s="133" t="s">
        <v>75</v>
      </c>
      <c r="BW64" s="133" t="s">
        <v>112</v>
      </c>
      <c r="BX64" s="133" t="s">
        <v>106</v>
      </c>
      <c r="CL64" s="133" t="s">
        <v>19</v>
      </c>
    </row>
    <row r="65" s="7" customFormat="1" ht="16.5" customHeight="1">
      <c r="A65" s="111" t="s">
        <v>77</v>
      </c>
      <c r="B65" s="112"/>
      <c r="C65" s="113"/>
      <c r="D65" s="114" t="s">
        <v>113</v>
      </c>
      <c r="E65" s="114"/>
      <c r="F65" s="114"/>
      <c r="G65" s="114"/>
      <c r="H65" s="114"/>
      <c r="I65" s="115"/>
      <c r="J65" s="114" t="s">
        <v>114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'VRN - Vedlejší rozpočtové...'!J30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115</v>
      </c>
      <c r="AR65" s="118"/>
      <c r="AS65" s="134">
        <v>0</v>
      </c>
      <c r="AT65" s="135">
        <f>ROUND(SUM(AV65:AW65),2)</f>
        <v>0</v>
      </c>
      <c r="AU65" s="136">
        <f>'VRN - Vedlejší rozpočtové...'!P86</f>
        <v>0</v>
      </c>
      <c r="AV65" s="135">
        <f>'VRN - Vedlejší rozpočtové...'!J33</f>
        <v>0</v>
      </c>
      <c r="AW65" s="135">
        <f>'VRN - Vedlejší rozpočtové...'!J34</f>
        <v>0</v>
      </c>
      <c r="AX65" s="135">
        <f>'VRN - Vedlejší rozpočtové...'!J35</f>
        <v>0</v>
      </c>
      <c r="AY65" s="135">
        <f>'VRN - Vedlejší rozpočtové...'!J36</f>
        <v>0</v>
      </c>
      <c r="AZ65" s="135">
        <f>'VRN - Vedlejší rozpočtové...'!F33</f>
        <v>0</v>
      </c>
      <c r="BA65" s="135">
        <f>'VRN - Vedlejší rozpočtové...'!F34</f>
        <v>0</v>
      </c>
      <c r="BB65" s="135">
        <f>'VRN - Vedlejší rozpočtové...'!F35</f>
        <v>0</v>
      </c>
      <c r="BC65" s="135">
        <f>'VRN - Vedlejší rozpočtové...'!F36</f>
        <v>0</v>
      </c>
      <c r="BD65" s="137">
        <f>'VRN - Vedlejší rozpočtové...'!F37</f>
        <v>0</v>
      </c>
      <c r="BE65" s="7"/>
      <c r="BT65" s="123" t="s">
        <v>81</v>
      </c>
      <c r="BV65" s="123" t="s">
        <v>75</v>
      </c>
      <c r="BW65" s="123" t="s">
        <v>116</v>
      </c>
      <c r="BX65" s="123" t="s">
        <v>5</v>
      </c>
      <c r="CL65" s="123" t="s">
        <v>19</v>
      </c>
      <c r="CM65" s="123" t="s">
        <v>83</v>
      </c>
    </row>
    <row r="66" s="2" customFormat="1" ht="30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4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44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</sheetData>
  <sheetProtection sheet="1" formatColumns="0" formatRows="0" objects="1" scenarios="1" spinCount="100000" saltValue="vI6djFMr/j5NLiSbOHxUODUWQVlYNXSG1mJ90wcZlEKhvTTDiU4X3x7wiMWRJ5EnIuurcOgUYVSFn87cdPXO5g==" hashValue="kXFnDgsQ4yaupimsB66cQrtHSa0djSGyExmYdM+ta7dRSbY7Ws2STsMyPckt3UAgH+V1CIipkEpvDpbx57ndug==" algorithmName="SHA-512" password="CC35"/>
  <mergeCells count="82">
    <mergeCell ref="C52:G52"/>
    <mergeCell ref="D56:H56"/>
    <mergeCell ref="D62:H62"/>
    <mergeCell ref="D55:H55"/>
    <mergeCell ref="D61:H61"/>
    <mergeCell ref="E60:I60"/>
    <mergeCell ref="E58:I58"/>
    <mergeCell ref="E59:I59"/>
    <mergeCell ref="E57:I57"/>
    <mergeCell ref="E63:I63"/>
    <mergeCell ref="E64:I64"/>
    <mergeCell ref="I52:AF52"/>
    <mergeCell ref="J61:AF61"/>
    <mergeCell ref="J55:AF55"/>
    <mergeCell ref="J62:AF62"/>
    <mergeCell ref="J56:AF56"/>
    <mergeCell ref="K57:AF57"/>
    <mergeCell ref="K60:AF60"/>
    <mergeCell ref="K59:AF59"/>
    <mergeCell ref="K63:AF63"/>
    <mergeCell ref="K64:AF64"/>
    <mergeCell ref="K58:AF58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3:AM63"/>
    <mergeCell ref="AG62:AM62"/>
    <mergeCell ref="AG61:AM61"/>
    <mergeCell ref="AG57:AM57"/>
    <mergeCell ref="AG60:AM60"/>
    <mergeCell ref="AG52:AM52"/>
    <mergeCell ref="AG55:AM55"/>
    <mergeCell ref="AG56:AM56"/>
    <mergeCell ref="AG59:AM59"/>
    <mergeCell ref="AG64:AM64"/>
    <mergeCell ref="AM50:AP50"/>
    <mergeCell ref="AM49:AP49"/>
    <mergeCell ref="AM47:AN47"/>
    <mergeCell ref="AN56:AP56"/>
    <mergeCell ref="AN61:AP61"/>
    <mergeCell ref="AN55:AP55"/>
    <mergeCell ref="AN52:AP52"/>
    <mergeCell ref="AN59:AP59"/>
    <mergeCell ref="AN57:AP57"/>
    <mergeCell ref="AN63:AP63"/>
    <mergeCell ref="AN58:AP58"/>
    <mergeCell ref="AN64:AP64"/>
    <mergeCell ref="AN60:AP60"/>
    <mergeCell ref="AN62:AP62"/>
    <mergeCell ref="AS49:AT51"/>
    <mergeCell ref="AN65:AP65"/>
    <mergeCell ref="AG65:AM65"/>
    <mergeCell ref="AN54:AP54"/>
  </mergeCells>
  <hyperlinks>
    <hyperlink ref="A55" location="'D10.1 - PS370 - Úprava pa...'!C2" display="/"/>
    <hyperlink ref="A57" location="'D10.2.1 - PS371 - Úprava ...'!C2" display="/"/>
    <hyperlink ref="A58" location="'D10.2.1 - PS371 - PVS v OKP'!C2" display="/"/>
    <hyperlink ref="A59" location="'D10.2.1 - PS 731 - PVS v ...'!C2" display="/"/>
    <hyperlink ref="A60" location="'D10.2.2 - PS371 - Úprava ...'!C2" display="/"/>
    <hyperlink ref="A61" location="'D10.3. - SO01 - Stavební ...'!C2" display="/"/>
    <hyperlink ref="A63" location="'D10.4.1 - SO02 - Potrubní...'!C2" display="/"/>
    <hyperlink ref="A64" location="'D10.4.2 - SO02 - Potrubní...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ROUND(J90,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ROUND((SUM(BE90:BE206)),  2)</f>
        <v>0</v>
      </c>
      <c r="G33" s="38"/>
      <c r="H33" s="38"/>
      <c r="I33" s="157">
        <v>0.20999999999999999</v>
      </c>
      <c r="J33" s="156">
        <f>ROUND(((SUM(BE90:BE206))*I33),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ROUND((SUM(BF90:BF206)),  2)</f>
        <v>0</v>
      </c>
      <c r="G34" s="38"/>
      <c r="H34" s="38"/>
      <c r="I34" s="157">
        <v>0.12</v>
      </c>
      <c r="J34" s="156">
        <f>ROUND(((SUM(BF90:BF206))*I34),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ROUND((SUM(BG90:BG206)),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ROUND((SUM(BH90:BH206)),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ROUND((SUM(BI90:BI206)),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D10.1 - PS370 - Úprava parních rozvodů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J91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125</v>
      </c>
      <c r="E61" s="182"/>
      <c r="F61" s="182"/>
      <c r="G61" s="182"/>
      <c r="H61" s="182"/>
      <c r="I61" s="182"/>
      <c r="J61" s="183">
        <f>J92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126</v>
      </c>
      <c r="E62" s="182"/>
      <c r="F62" s="182"/>
      <c r="G62" s="182"/>
      <c r="H62" s="182"/>
      <c r="I62" s="182"/>
      <c r="J62" s="183">
        <f>J103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4"/>
      <c r="C63" s="175"/>
      <c r="D63" s="176" t="s">
        <v>127</v>
      </c>
      <c r="E63" s="177"/>
      <c r="F63" s="177"/>
      <c r="G63" s="177"/>
      <c r="H63" s="177"/>
      <c r="I63" s="177"/>
      <c r="J63" s="178">
        <f>J114</f>
        <v>0</v>
      </c>
      <c r="K63" s="175"/>
      <c r="L63" s="17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0"/>
      <c r="C64" s="125"/>
      <c r="D64" s="181" t="s">
        <v>128</v>
      </c>
      <c r="E64" s="182"/>
      <c r="F64" s="182"/>
      <c r="G64" s="182"/>
      <c r="H64" s="182"/>
      <c r="I64" s="182"/>
      <c r="J64" s="183">
        <f>J115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129</v>
      </c>
      <c r="E65" s="182"/>
      <c r="F65" s="182"/>
      <c r="G65" s="182"/>
      <c r="H65" s="182"/>
      <c r="I65" s="182"/>
      <c r="J65" s="183">
        <f>J139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130</v>
      </c>
      <c r="E66" s="182"/>
      <c r="F66" s="182"/>
      <c r="G66" s="182"/>
      <c r="H66" s="182"/>
      <c r="I66" s="182"/>
      <c r="J66" s="183">
        <f>J145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J167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132</v>
      </c>
      <c r="E68" s="182"/>
      <c r="F68" s="182"/>
      <c r="G68" s="182"/>
      <c r="H68" s="182"/>
      <c r="I68" s="182"/>
      <c r="J68" s="183">
        <f>J170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133</v>
      </c>
      <c r="E69" s="177"/>
      <c r="F69" s="177"/>
      <c r="G69" s="177"/>
      <c r="H69" s="177"/>
      <c r="I69" s="177"/>
      <c r="J69" s="178">
        <f>J175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J176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135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9" t="str">
        <f>E7</f>
        <v>Revitalizace CZT Liberec - GreenNet III- D10 Úprava zdroje</v>
      </c>
      <c r="F80" s="32"/>
      <c r="G80" s="32"/>
      <c r="H80" s="32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118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D10.1 - PS370 - Úprava parních rozvodů</v>
      </c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Liberec</v>
      </c>
      <c r="G84" s="40"/>
      <c r="H84" s="40"/>
      <c r="I84" s="32" t="s">
        <v>23</v>
      </c>
      <c r="J84" s="72" t="str">
        <f>IF(J12="","",J12)</f>
        <v>21. 6. 2024</v>
      </c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Teplárna Liberec, a.s.</v>
      </c>
      <c r="G86" s="40"/>
      <c r="H86" s="40"/>
      <c r="I86" s="32" t="s">
        <v>32</v>
      </c>
      <c r="J86" s="36" t="str">
        <f>E21</f>
        <v>SITEZ s.r.o.</v>
      </c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30</v>
      </c>
      <c r="D87" s="40"/>
      <c r="E87" s="40"/>
      <c r="F87" s="27" t="str">
        <f>IF(E18="","",E18)</f>
        <v>Vyplň údaj</v>
      </c>
      <c r="G87" s="40"/>
      <c r="H87" s="40"/>
      <c r="I87" s="32" t="s">
        <v>36</v>
      </c>
      <c r="J87" s="36" t="str">
        <f>E24</f>
        <v>SITEZ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85"/>
      <c r="B89" s="186"/>
      <c r="C89" s="187" t="s">
        <v>136</v>
      </c>
      <c r="D89" s="188" t="s">
        <v>58</v>
      </c>
      <c r="E89" s="188" t="s">
        <v>54</v>
      </c>
      <c r="F89" s="188" t="s">
        <v>55</v>
      </c>
      <c r="G89" s="188" t="s">
        <v>137</v>
      </c>
      <c r="H89" s="188" t="s">
        <v>138</v>
      </c>
      <c r="I89" s="188" t="s">
        <v>139</v>
      </c>
      <c r="J89" s="188" t="s">
        <v>122</v>
      </c>
      <c r="K89" s="189" t="s">
        <v>140</v>
      </c>
      <c r="L89" s="190"/>
      <c r="M89" s="92" t="s">
        <v>19</v>
      </c>
      <c r="N89" s="93" t="s">
        <v>43</v>
      </c>
      <c r="O89" s="93" t="s">
        <v>141</v>
      </c>
      <c r="P89" s="93" t="s">
        <v>142</v>
      </c>
      <c r="Q89" s="93" t="s">
        <v>143</v>
      </c>
      <c r="R89" s="93" t="s">
        <v>144</v>
      </c>
      <c r="S89" s="93" t="s">
        <v>145</v>
      </c>
      <c r="T89" s="94" t="s">
        <v>146</v>
      </c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="2" customFormat="1" ht="22.8" customHeight="1">
      <c r="A90" s="38"/>
      <c r="B90" s="39"/>
      <c r="C90" s="99" t="s">
        <v>147</v>
      </c>
      <c r="D90" s="40"/>
      <c r="E90" s="40"/>
      <c r="F90" s="40"/>
      <c r="G90" s="40"/>
      <c r="H90" s="40"/>
      <c r="I90" s="40"/>
      <c r="J90" s="191">
        <f>BK90</f>
        <v>0</v>
      </c>
      <c r="K90" s="40"/>
      <c r="L90" s="44"/>
      <c r="M90" s="95"/>
      <c r="N90" s="192"/>
      <c r="O90" s="96"/>
      <c r="P90" s="193">
        <f>P91+P114+P175</f>
        <v>0</v>
      </c>
      <c r="Q90" s="96"/>
      <c r="R90" s="193">
        <f>R91+R114+R175</f>
        <v>2.6243440000000002</v>
      </c>
      <c r="S90" s="96"/>
      <c r="T90" s="194">
        <f>T91+T114+T175</f>
        <v>9.9432000000000009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72</v>
      </c>
      <c r="AU90" s="17" t="s">
        <v>123</v>
      </c>
      <c r="BK90" s="195">
        <f>BK91+BK114+BK175</f>
        <v>0</v>
      </c>
    </row>
    <row r="91" s="12" customFormat="1" ht="25.92" customHeight="1">
      <c r="A91" s="12"/>
      <c r="B91" s="196"/>
      <c r="C91" s="197"/>
      <c r="D91" s="198" t="s">
        <v>72</v>
      </c>
      <c r="E91" s="199" t="s">
        <v>148</v>
      </c>
      <c r="F91" s="199" t="s">
        <v>149</v>
      </c>
      <c r="G91" s="197"/>
      <c r="H91" s="197"/>
      <c r="I91" s="200"/>
      <c r="J91" s="201">
        <f>BK91</f>
        <v>0</v>
      </c>
      <c r="K91" s="197"/>
      <c r="L91" s="202"/>
      <c r="M91" s="203"/>
      <c r="N91" s="204"/>
      <c r="O91" s="204"/>
      <c r="P91" s="205">
        <f>P92+P103</f>
        <v>0</v>
      </c>
      <c r="Q91" s="204"/>
      <c r="R91" s="205">
        <f>R92+R103</f>
        <v>0</v>
      </c>
      <c r="S91" s="204"/>
      <c r="T91" s="206">
        <f>T92+T103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7" t="s">
        <v>81</v>
      </c>
      <c r="AT91" s="208" t="s">
        <v>72</v>
      </c>
      <c r="AU91" s="208" t="s">
        <v>73</v>
      </c>
      <c r="AY91" s="207" t="s">
        <v>150</v>
      </c>
      <c r="BK91" s="209">
        <f>BK92+BK103</f>
        <v>0</v>
      </c>
    </row>
    <row r="92" s="12" customFormat="1" ht="22.8" customHeight="1">
      <c r="A92" s="12"/>
      <c r="B92" s="196"/>
      <c r="C92" s="197"/>
      <c r="D92" s="198" t="s">
        <v>72</v>
      </c>
      <c r="E92" s="210" t="s">
        <v>151</v>
      </c>
      <c r="F92" s="210" t="s">
        <v>152</v>
      </c>
      <c r="G92" s="197"/>
      <c r="H92" s="197"/>
      <c r="I92" s="200"/>
      <c r="J92" s="211">
        <f>BK92</f>
        <v>0</v>
      </c>
      <c r="K92" s="197"/>
      <c r="L92" s="202"/>
      <c r="M92" s="203"/>
      <c r="N92" s="204"/>
      <c r="O92" s="204"/>
      <c r="P92" s="205">
        <f>SUM(P93:P102)</f>
        <v>0</v>
      </c>
      <c r="Q92" s="204"/>
      <c r="R92" s="205">
        <f>SUM(R93:R102)</f>
        <v>0</v>
      </c>
      <c r="S92" s="204"/>
      <c r="T92" s="206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81</v>
      </c>
      <c r="AY92" s="207" t="s">
        <v>150</v>
      </c>
      <c r="BK92" s="209">
        <f>SUM(BK93:BK102)</f>
        <v>0</v>
      </c>
    </row>
    <row r="93" s="2" customFormat="1" ht="24.15" customHeight="1">
      <c r="A93" s="38"/>
      <c r="B93" s="39"/>
      <c r="C93" s="212" t="s">
        <v>81</v>
      </c>
      <c r="D93" s="212" t="s">
        <v>153</v>
      </c>
      <c r="E93" s="213" t="s">
        <v>154</v>
      </c>
      <c r="F93" s="214" t="s">
        <v>155</v>
      </c>
      <c r="G93" s="215" t="s">
        <v>156</v>
      </c>
      <c r="H93" s="216">
        <v>325</v>
      </c>
      <c r="I93" s="217"/>
      <c r="J93" s="218">
        <f>ROUND(I93*H93,2)</f>
        <v>0</v>
      </c>
      <c r="K93" s="214" t="s">
        <v>157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81</v>
      </c>
      <c r="AT93" s="223" t="s">
        <v>153</v>
      </c>
      <c r="AU93" s="223" t="s">
        <v>83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81</v>
      </c>
      <c r="BM93" s="223" t="s">
        <v>158</v>
      </c>
    </row>
    <row r="94" s="2" customFormat="1">
      <c r="A94" s="38"/>
      <c r="B94" s="39"/>
      <c r="C94" s="40"/>
      <c r="D94" s="225" t="s">
        <v>159</v>
      </c>
      <c r="E94" s="40"/>
      <c r="F94" s="226" t="s">
        <v>160</v>
      </c>
      <c r="G94" s="40"/>
      <c r="H94" s="40"/>
      <c r="I94" s="227"/>
      <c r="J94" s="40"/>
      <c r="K94" s="40"/>
      <c r="L94" s="44"/>
      <c r="M94" s="228"/>
      <c r="N94" s="229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159</v>
      </c>
      <c r="AU94" s="17" t="s">
        <v>83</v>
      </c>
    </row>
    <row r="95" s="13" customFormat="1">
      <c r="A95" s="13"/>
      <c r="B95" s="230"/>
      <c r="C95" s="231"/>
      <c r="D95" s="232" t="s">
        <v>161</v>
      </c>
      <c r="E95" s="233" t="s">
        <v>19</v>
      </c>
      <c r="F95" s="234" t="s">
        <v>162</v>
      </c>
      <c r="G95" s="231"/>
      <c r="H95" s="235">
        <v>325</v>
      </c>
      <c r="I95" s="236"/>
      <c r="J95" s="231"/>
      <c r="K95" s="231"/>
      <c r="L95" s="237"/>
      <c r="M95" s="238"/>
      <c r="N95" s="239"/>
      <c r="O95" s="239"/>
      <c r="P95" s="239"/>
      <c r="Q95" s="239"/>
      <c r="R95" s="239"/>
      <c r="S95" s="239"/>
      <c r="T95" s="24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1" t="s">
        <v>161</v>
      </c>
      <c r="AU95" s="241" t="s">
        <v>83</v>
      </c>
      <c r="AV95" s="13" t="s">
        <v>83</v>
      </c>
      <c r="AW95" s="13" t="s">
        <v>35</v>
      </c>
      <c r="AX95" s="13" t="s">
        <v>73</v>
      </c>
      <c r="AY95" s="241" t="s">
        <v>150</v>
      </c>
    </row>
    <row r="96" s="2" customFormat="1" ht="24.15" customHeight="1">
      <c r="A96" s="38"/>
      <c r="B96" s="39"/>
      <c r="C96" s="212" t="s">
        <v>83</v>
      </c>
      <c r="D96" s="212" t="s">
        <v>153</v>
      </c>
      <c r="E96" s="213" t="s">
        <v>163</v>
      </c>
      <c r="F96" s="214" t="s">
        <v>164</v>
      </c>
      <c r="G96" s="215" t="s">
        <v>156</v>
      </c>
      <c r="H96" s="216">
        <v>2275</v>
      </c>
      <c r="I96" s="217"/>
      <c r="J96" s="218">
        <f>ROUND(I96*H96,2)</f>
        <v>0</v>
      </c>
      <c r="K96" s="214" t="s">
        <v>157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81</v>
      </c>
      <c r="AT96" s="223" t="s">
        <v>153</v>
      </c>
      <c r="AU96" s="223" t="s">
        <v>83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81</v>
      </c>
      <c r="BM96" s="223" t="s">
        <v>165</v>
      </c>
    </row>
    <row r="97" s="2" customFormat="1">
      <c r="A97" s="38"/>
      <c r="B97" s="39"/>
      <c r="C97" s="40"/>
      <c r="D97" s="225" t="s">
        <v>159</v>
      </c>
      <c r="E97" s="40"/>
      <c r="F97" s="226" t="s">
        <v>166</v>
      </c>
      <c r="G97" s="40"/>
      <c r="H97" s="40"/>
      <c r="I97" s="227"/>
      <c r="J97" s="40"/>
      <c r="K97" s="40"/>
      <c r="L97" s="44"/>
      <c r="M97" s="228"/>
      <c r="N97" s="229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159</v>
      </c>
      <c r="AU97" s="17" t="s">
        <v>83</v>
      </c>
    </row>
    <row r="98" s="13" customFormat="1">
      <c r="A98" s="13"/>
      <c r="B98" s="230"/>
      <c r="C98" s="231"/>
      <c r="D98" s="232" t="s">
        <v>161</v>
      </c>
      <c r="E98" s="233" t="s">
        <v>19</v>
      </c>
      <c r="F98" s="234" t="s">
        <v>162</v>
      </c>
      <c r="G98" s="231"/>
      <c r="H98" s="235">
        <v>325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161</v>
      </c>
      <c r="AU98" s="241" t="s">
        <v>83</v>
      </c>
      <c r="AV98" s="13" t="s">
        <v>83</v>
      </c>
      <c r="AW98" s="13" t="s">
        <v>35</v>
      </c>
      <c r="AX98" s="13" t="s">
        <v>73</v>
      </c>
      <c r="AY98" s="241" t="s">
        <v>150</v>
      </c>
    </row>
    <row r="99" s="13" customFormat="1">
      <c r="A99" s="13"/>
      <c r="B99" s="230"/>
      <c r="C99" s="231"/>
      <c r="D99" s="232" t="s">
        <v>161</v>
      </c>
      <c r="E99" s="231"/>
      <c r="F99" s="234" t="s">
        <v>167</v>
      </c>
      <c r="G99" s="231"/>
      <c r="H99" s="235">
        <v>2275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161</v>
      </c>
      <c r="AU99" s="241" t="s">
        <v>83</v>
      </c>
      <c r="AV99" s="13" t="s">
        <v>83</v>
      </c>
      <c r="AW99" s="13" t="s">
        <v>4</v>
      </c>
      <c r="AX99" s="13" t="s">
        <v>81</v>
      </c>
      <c r="AY99" s="241" t="s">
        <v>150</v>
      </c>
    </row>
    <row r="100" s="2" customFormat="1" ht="24.15" customHeight="1">
      <c r="A100" s="38"/>
      <c r="B100" s="39"/>
      <c r="C100" s="212" t="s">
        <v>168</v>
      </c>
      <c r="D100" s="212" t="s">
        <v>153</v>
      </c>
      <c r="E100" s="213" t="s">
        <v>169</v>
      </c>
      <c r="F100" s="214" t="s">
        <v>170</v>
      </c>
      <c r="G100" s="215" t="s">
        <v>156</v>
      </c>
      <c r="H100" s="216">
        <v>325</v>
      </c>
      <c r="I100" s="217"/>
      <c r="J100" s="218">
        <f>ROUND(I100*H100,2)</f>
        <v>0</v>
      </c>
      <c r="K100" s="214" t="s">
        <v>157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81</v>
      </c>
      <c r="AT100" s="223" t="s">
        <v>153</v>
      </c>
      <c r="AU100" s="223" t="s">
        <v>83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81</v>
      </c>
      <c r="BM100" s="223" t="s">
        <v>171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172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83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162</v>
      </c>
      <c r="G102" s="231"/>
      <c r="H102" s="235">
        <v>325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161</v>
      </c>
      <c r="AU102" s="241" t="s">
        <v>83</v>
      </c>
      <c r="AV102" s="13" t="s">
        <v>83</v>
      </c>
      <c r="AW102" s="13" t="s">
        <v>35</v>
      </c>
      <c r="AX102" s="13" t="s">
        <v>73</v>
      </c>
      <c r="AY102" s="241" t="s">
        <v>150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173</v>
      </c>
      <c r="F103" s="210" t="s">
        <v>174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SUM(P104:P113)</f>
        <v>0</v>
      </c>
      <c r="Q103" s="204"/>
      <c r="R103" s="205">
        <f>SUM(R104:R113)</f>
        <v>0</v>
      </c>
      <c r="S103" s="204"/>
      <c r="T103" s="206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81</v>
      </c>
      <c r="AT103" s="208" t="s">
        <v>72</v>
      </c>
      <c r="AU103" s="208" t="s">
        <v>81</v>
      </c>
      <c r="AY103" s="207" t="s">
        <v>150</v>
      </c>
      <c r="BK103" s="209">
        <f>SUM(BK104:BK113)</f>
        <v>0</v>
      </c>
    </row>
    <row r="104" s="2" customFormat="1" ht="24.15" customHeight="1">
      <c r="A104" s="38"/>
      <c r="B104" s="39"/>
      <c r="C104" s="212" t="s">
        <v>175</v>
      </c>
      <c r="D104" s="212" t="s">
        <v>153</v>
      </c>
      <c r="E104" s="213" t="s">
        <v>176</v>
      </c>
      <c r="F104" s="214" t="s">
        <v>177</v>
      </c>
      <c r="G104" s="215" t="s">
        <v>178</v>
      </c>
      <c r="H104" s="216">
        <v>3.3839999999999999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175</v>
      </c>
      <c r="BM104" s="223" t="s">
        <v>179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180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 ht="21.75" customHeight="1">
      <c r="A106" s="38"/>
      <c r="B106" s="39"/>
      <c r="C106" s="212" t="s">
        <v>181</v>
      </c>
      <c r="D106" s="212" t="s">
        <v>153</v>
      </c>
      <c r="E106" s="213" t="s">
        <v>182</v>
      </c>
      <c r="F106" s="214" t="s">
        <v>183</v>
      </c>
      <c r="G106" s="215" t="s">
        <v>178</v>
      </c>
      <c r="H106" s="216">
        <v>3.3839999999999999</v>
      </c>
      <c r="I106" s="217"/>
      <c r="J106" s="218">
        <f>ROUND(I106*H106,2)</f>
        <v>0</v>
      </c>
      <c r="K106" s="214" t="s">
        <v>157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81</v>
      </c>
      <c r="AT106" s="223" t="s">
        <v>153</v>
      </c>
      <c r="AU106" s="223" t="s">
        <v>83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81</v>
      </c>
      <c r="BM106" s="223" t="s">
        <v>184</v>
      </c>
    </row>
    <row r="107" s="2" customFormat="1">
      <c r="A107" s="38"/>
      <c r="B107" s="39"/>
      <c r="C107" s="40"/>
      <c r="D107" s="225" t="s">
        <v>159</v>
      </c>
      <c r="E107" s="40"/>
      <c r="F107" s="226" t="s">
        <v>185</v>
      </c>
      <c r="G107" s="40"/>
      <c r="H107" s="40"/>
      <c r="I107" s="227"/>
      <c r="J107" s="40"/>
      <c r="K107" s="40"/>
      <c r="L107" s="44"/>
      <c r="M107" s="228"/>
      <c r="N107" s="229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159</v>
      </c>
      <c r="AU107" s="17" t="s">
        <v>83</v>
      </c>
    </row>
    <row r="108" s="2" customFormat="1" ht="24.15" customHeight="1">
      <c r="A108" s="38"/>
      <c r="B108" s="39"/>
      <c r="C108" s="212" t="s">
        <v>186</v>
      </c>
      <c r="D108" s="212" t="s">
        <v>153</v>
      </c>
      <c r="E108" s="213" t="s">
        <v>187</v>
      </c>
      <c r="F108" s="214" t="s">
        <v>188</v>
      </c>
      <c r="G108" s="215" t="s">
        <v>178</v>
      </c>
      <c r="H108" s="216">
        <v>3.3839999999999999</v>
      </c>
      <c r="I108" s="217"/>
      <c r="J108" s="218">
        <f>ROUND(I108*H108,2)</f>
        <v>0</v>
      </c>
      <c r="K108" s="214" t="s">
        <v>157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81</v>
      </c>
      <c r="AT108" s="223" t="s">
        <v>153</v>
      </c>
      <c r="AU108" s="223" t="s">
        <v>83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81</v>
      </c>
      <c r="BM108" s="223" t="s">
        <v>189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190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83</v>
      </c>
    </row>
    <row r="110" s="2" customFormat="1" ht="21.75" customHeight="1">
      <c r="A110" s="38"/>
      <c r="B110" s="39"/>
      <c r="C110" s="212" t="s">
        <v>191</v>
      </c>
      <c r="D110" s="212" t="s">
        <v>153</v>
      </c>
      <c r="E110" s="213" t="s">
        <v>192</v>
      </c>
      <c r="F110" s="214" t="s">
        <v>193</v>
      </c>
      <c r="G110" s="215" t="s">
        <v>178</v>
      </c>
      <c r="H110" s="216">
        <v>3.3839999999999999</v>
      </c>
      <c r="I110" s="217"/>
      <c r="J110" s="218">
        <f>ROUND(I110*H110,2)</f>
        <v>0</v>
      </c>
      <c r="K110" s="214" t="s">
        <v>157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81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81</v>
      </c>
      <c r="BM110" s="223" t="s">
        <v>194</v>
      </c>
    </row>
    <row r="111" s="2" customFormat="1">
      <c r="A111" s="38"/>
      <c r="B111" s="39"/>
      <c r="C111" s="40"/>
      <c r="D111" s="225" t="s">
        <v>159</v>
      </c>
      <c r="E111" s="40"/>
      <c r="F111" s="226" t="s">
        <v>195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159</v>
      </c>
      <c r="AU111" s="17" t="s">
        <v>83</v>
      </c>
    </row>
    <row r="112" s="2" customFormat="1" ht="24.15" customHeight="1">
      <c r="A112" s="38"/>
      <c r="B112" s="39"/>
      <c r="C112" s="212" t="s">
        <v>196</v>
      </c>
      <c r="D112" s="212" t="s">
        <v>153</v>
      </c>
      <c r="E112" s="213" t="s">
        <v>197</v>
      </c>
      <c r="F112" s="214" t="s">
        <v>198</v>
      </c>
      <c r="G112" s="215" t="s">
        <v>178</v>
      </c>
      <c r="H112" s="216">
        <v>0.76600000000000001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81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81</v>
      </c>
      <c r="BM112" s="223" t="s">
        <v>199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200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12" customFormat="1" ht="25.92" customHeight="1">
      <c r="A114" s="12"/>
      <c r="B114" s="196"/>
      <c r="C114" s="197"/>
      <c r="D114" s="198" t="s">
        <v>72</v>
      </c>
      <c r="E114" s="199" t="s">
        <v>201</v>
      </c>
      <c r="F114" s="199" t="s">
        <v>202</v>
      </c>
      <c r="G114" s="197"/>
      <c r="H114" s="197"/>
      <c r="I114" s="200"/>
      <c r="J114" s="201">
        <f>BK114</f>
        <v>0</v>
      </c>
      <c r="K114" s="197"/>
      <c r="L114" s="202"/>
      <c r="M114" s="203"/>
      <c r="N114" s="204"/>
      <c r="O114" s="204"/>
      <c r="P114" s="205">
        <f>P115+P139+P145+P167+P170</f>
        <v>0</v>
      </c>
      <c r="Q114" s="204"/>
      <c r="R114" s="205">
        <f>R115+R139+R145+R167+R170</f>
        <v>1.1664050000000001</v>
      </c>
      <c r="S114" s="204"/>
      <c r="T114" s="206">
        <f>T115+T139+T145+T167+T170</f>
        <v>9.9432000000000009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83</v>
      </c>
      <c r="AT114" s="208" t="s">
        <v>72</v>
      </c>
      <c r="AU114" s="208" t="s">
        <v>73</v>
      </c>
      <c r="AY114" s="207" t="s">
        <v>150</v>
      </c>
      <c r="BK114" s="209">
        <f>BK115+BK139+BK145+BK167+BK170</f>
        <v>0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203</v>
      </c>
      <c r="F115" s="210" t="s">
        <v>204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SUM(P116:P138)</f>
        <v>0</v>
      </c>
      <c r="Q115" s="204"/>
      <c r="R115" s="205">
        <f>SUM(R116:R138)</f>
        <v>0.53478500000000007</v>
      </c>
      <c r="S115" s="204"/>
      <c r="T115" s="206">
        <f>SUM(T116:T138)</f>
        <v>1.5059199999999999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83</v>
      </c>
      <c r="AT115" s="208" t="s">
        <v>72</v>
      </c>
      <c r="AU115" s="208" t="s">
        <v>81</v>
      </c>
      <c r="AY115" s="207" t="s">
        <v>150</v>
      </c>
      <c r="BK115" s="209">
        <f>SUM(BK116:BK138)</f>
        <v>0</v>
      </c>
    </row>
    <row r="116" s="2" customFormat="1" ht="24.15" customHeight="1">
      <c r="A116" s="38"/>
      <c r="B116" s="39"/>
      <c r="C116" s="212" t="s">
        <v>151</v>
      </c>
      <c r="D116" s="212" t="s">
        <v>153</v>
      </c>
      <c r="E116" s="213" t="s">
        <v>205</v>
      </c>
      <c r="F116" s="214" t="s">
        <v>206</v>
      </c>
      <c r="G116" s="215" t="s">
        <v>207</v>
      </c>
      <c r="H116" s="216">
        <v>62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0.01193</v>
      </c>
      <c r="T116" s="222">
        <f>S116*H116</f>
        <v>0.73965999999999998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208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208</v>
      </c>
      <c r="BM116" s="223" t="s">
        <v>209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210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13" customFormat="1">
      <c r="A118" s="13"/>
      <c r="B118" s="230"/>
      <c r="C118" s="231"/>
      <c r="D118" s="232" t="s">
        <v>161</v>
      </c>
      <c r="E118" s="233" t="s">
        <v>19</v>
      </c>
      <c r="F118" s="234" t="s">
        <v>211</v>
      </c>
      <c r="G118" s="231"/>
      <c r="H118" s="235">
        <v>62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161</v>
      </c>
      <c r="AU118" s="241" t="s">
        <v>83</v>
      </c>
      <c r="AV118" s="13" t="s">
        <v>83</v>
      </c>
      <c r="AW118" s="13" t="s">
        <v>35</v>
      </c>
      <c r="AX118" s="13" t="s">
        <v>81</v>
      </c>
      <c r="AY118" s="241" t="s">
        <v>150</v>
      </c>
    </row>
    <row r="119" s="2" customFormat="1" ht="33" customHeight="1">
      <c r="A119" s="38"/>
      <c r="B119" s="39"/>
      <c r="C119" s="212" t="s">
        <v>212</v>
      </c>
      <c r="D119" s="212" t="s">
        <v>153</v>
      </c>
      <c r="E119" s="213" t="s">
        <v>213</v>
      </c>
      <c r="F119" s="214" t="s">
        <v>214</v>
      </c>
      <c r="G119" s="215" t="s">
        <v>156</v>
      </c>
      <c r="H119" s="216">
        <v>30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0.0026199999999999999</v>
      </c>
      <c r="R119" s="221">
        <f>Q119*H119</f>
        <v>0.078600000000000003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208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208</v>
      </c>
      <c r="BM119" s="223" t="s">
        <v>215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216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2" customFormat="1" ht="16.5" customHeight="1">
      <c r="A121" s="38"/>
      <c r="B121" s="39"/>
      <c r="C121" s="242" t="s">
        <v>217</v>
      </c>
      <c r="D121" s="242" t="s">
        <v>218</v>
      </c>
      <c r="E121" s="243" t="s">
        <v>219</v>
      </c>
      <c r="F121" s="244" t="s">
        <v>220</v>
      </c>
      <c r="G121" s="245" t="s">
        <v>156</v>
      </c>
      <c r="H121" s="246">
        <v>34.5</v>
      </c>
      <c r="I121" s="247"/>
      <c r="J121" s="248">
        <f>ROUND(I121*H121,2)</f>
        <v>0</v>
      </c>
      <c r="K121" s="244" t="s">
        <v>157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0.0080000000000000002</v>
      </c>
      <c r="R121" s="221">
        <f>Q121*H121</f>
        <v>0.27600000000000002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221</v>
      </c>
      <c r="AT121" s="223" t="s">
        <v>218</v>
      </c>
      <c r="AU121" s="223" t="s">
        <v>83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208</v>
      </c>
      <c r="BM121" s="223" t="s">
        <v>222</v>
      </c>
    </row>
    <row r="122" s="13" customFormat="1">
      <c r="A122" s="13"/>
      <c r="B122" s="230"/>
      <c r="C122" s="231"/>
      <c r="D122" s="232" t="s">
        <v>161</v>
      </c>
      <c r="E122" s="231"/>
      <c r="F122" s="234" t="s">
        <v>223</v>
      </c>
      <c r="G122" s="231"/>
      <c r="H122" s="235">
        <v>34.5</v>
      </c>
      <c r="I122" s="236"/>
      <c r="J122" s="231"/>
      <c r="K122" s="231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161</v>
      </c>
      <c r="AU122" s="241" t="s">
        <v>83</v>
      </c>
      <c r="AV122" s="13" t="s">
        <v>83</v>
      </c>
      <c r="AW122" s="13" t="s">
        <v>4</v>
      </c>
      <c r="AX122" s="13" t="s">
        <v>81</v>
      </c>
      <c r="AY122" s="241" t="s">
        <v>150</v>
      </c>
    </row>
    <row r="123" s="2" customFormat="1" ht="33" customHeight="1">
      <c r="A123" s="38"/>
      <c r="B123" s="39"/>
      <c r="C123" s="212" t="s">
        <v>8</v>
      </c>
      <c r="D123" s="212" t="s">
        <v>153</v>
      </c>
      <c r="E123" s="213" t="s">
        <v>224</v>
      </c>
      <c r="F123" s="214" t="s">
        <v>225</v>
      </c>
      <c r="G123" s="215" t="s">
        <v>156</v>
      </c>
      <c r="H123" s="216">
        <v>4.5</v>
      </c>
      <c r="I123" s="217"/>
      <c r="J123" s="218">
        <f>ROUND(I123*H123,2)</f>
        <v>0</v>
      </c>
      <c r="K123" s="214" t="s">
        <v>157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0.0039300000000000003</v>
      </c>
      <c r="R123" s="221">
        <f>Q123*H123</f>
        <v>0.017685000000000003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208</v>
      </c>
      <c r="AT123" s="223" t="s">
        <v>153</v>
      </c>
      <c r="AU123" s="223" t="s">
        <v>83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208</v>
      </c>
      <c r="BM123" s="223" t="s">
        <v>226</v>
      </c>
    </row>
    <row r="124" s="2" customFormat="1">
      <c r="A124" s="38"/>
      <c r="B124" s="39"/>
      <c r="C124" s="40"/>
      <c r="D124" s="225" t="s">
        <v>159</v>
      </c>
      <c r="E124" s="40"/>
      <c r="F124" s="226" t="s">
        <v>227</v>
      </c>
      <c r="G124" s="40"/>
      <c r="H124" s="40"/>
      <c r="I124" s="227"/>
      <c r="J124" s="40"/>
      <c r="K124" s="40"/>
      <c r="L124" s="44"/>
      <c r="M124" s="228"/>
      <c r="N124" s="229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159</v>
      </c>
      <c r="AU124" s="17" t="s">
        <v>83</v>
      </c>
    </row>
    <row r="125" s="13" customFormat="1">
      <c r="A125" s="13"/>
      <c r="B125" s="230"/>
      <c r="C125" s="231"/>
      <c r="D125" s="232" t="s">
        <v>161</v>
      </c>
      <c r="E125" s="233" t="s">
        <v>19</v>
      </c>
      <c r="F125" s="234" t="s">
        <v>228</v>
      </c>
      <c r="G125" s="231"/>
      <c r="H125" s="235">
        <v>4.5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161</v>
      </c>
      <c r="AU125" s="241" t="s">
        <v>83</v>
      </c>
      <c r="AV125" s="13" t="s">
        <v>83</v>
      </c>
      <c r="AW125" s="13" t="s">
        <v>35</v>
      </c>
      <c r="AX125" s="13" t="s">
        <v>81</v>
      </c>
      <c r="AY125" s="241" t="s">
        <v>150</v>
      </c>
    </row>
    <row r="126" s="2" customFormat="1" ht="16.5" customHeight="1">
      <c r="A126" s="38"/>
      <c r="B126" s="39"/>
      <c r="C126" s="242" t="s">
        <v>229</v>
      </c>
      <c r="D126" s="242" t="s">
        <v>218</v>
      </c>
      <c r="E126" s="243" t="s">
        <v>219</v>
      </c>
      <c r="F126" s="244" t="s">
        <v>220</v>
      </c>
      <c r="G126" s="245" t="s">
        <v>156</v>
      </c>
      <c r="H126" s="246">
        <v>5.1749999999999998</v>
      </c>
      <c r="I126" s="247"/>
      <c r="J126" s="248">
        <f>ROUND(I126*H126,2)</f>
        <v>0</v>
      </c>
      <c r="K126" s="244" t="s">
        <v>157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0.0080000000000000002</v>
      </c>
      <c r="R126" s="221">
        <f>Q126*H126</f>
        <v>0.041399999999999999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221</v>
      </c>
      <c r="AT126" s="223" t="s">
        <v>218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208</v>
      </c>
      <c r="BM126" s="223" t="s">
        <v>230</v>
      </c>
    </row>
    <row r="127" s="13" customFormat="1">
      <c r="A127" s="13"/>
      <c r="B127" s="230"/>
      <c r="C127" s="231"/>
      <c r="D127" s="232" t="s">
        <v>161</v>
      </c>
      <c r="E127" s="231"/>
      <c r="F127" s="234" t="s">
        <v>231</v>
      </c>
      <c r="G127" s="231"/>
      <c r="H127" s="235">
        <v>5.1749999999999998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161</v>
      </c>
      <c r="AU127" s="241" t="s">
        <v>83</v>
      </c>
      <c r="AV127" s="13" t="s">
        <v>83</v>
      </c>
      <c r="AW127" s="13" t="s">
        <v>4</v>
      </c>
      <c r="AX127" s="13" t="s">
        <v>81</v>
      </c>
      <c r="AY127" s="241" t="s">
        <v>150</v>
      </c>
    </row>
    <row r="128" s="2" customFormat="1" ht="24.15" customHeight="1">
      <c r="A128" s="38"/>
      <c r="B128" s="39"/>
      <c r="C128" s="212" t="s">
        <v>232</v>
      </c>
      <c r="D128" s="212" t="s">
        <v>153</v>
      </c>
      <c r="E128" s="213" t="s">
        <v>233</v>
      </c>
      <c r="F128" s="214" t="s">
        <v>234</v>
      </c>
      <c r="G128" s="215" t="s">
        <v>156</v>
      </c>
      <c r="H128" s="216">
        <v>162</v>
      </c>
      <c r="I128" s="217"/>
      <c r="J128" s="218">
        <f>ROUND(I128*H128,2)</f>
        <v>0</v>
      </c>
      <c r="K128" s="214" t="s">
        <v>157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0.0047299999999999998</v>
      </c>
      <c r="T128" s="222">
        <f>S128*H128</f>
        <v>0.76625999999999994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208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208</v>
      </c>
      <c r="BM128" s="223" t="s">
        <v>235</v>
      </c>
    </row>
    <row r="129" s="2" customFormat="1">
      <c r="A129" s="38"/>
      <c r="B129" s="39"/>
      <c r="C129" s="40"/>
      <c r="D129" s="225" t="s">
        <v>159</v>
      </c>
      <c r="E129" s="40"/>
      <c r="F129" s="226" t="s">
        <v>236</v>
      </c>
      <c r="G129" s="40"/>
      <c r="H129" s="40"/>
      <c r="I129" s="227"/>
      <c r="J129" s="40"/>
      <c r="K129" s="40"/>
      <c r="L129" s="44"/>
      <c r="M129" s="228"/>
      <c r="N129" s="229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159</v>
      </c>
      <c r="AU129" s="17" t="s">
        <v>83</v>
      </c>
    </row>
    <row r="130" s="13" customFormat="1">
      <c r="A130" s="13"/>
      <c r="B130" s="230"/>
      <c r="C130" s="231"/>
      <c r="D130" s="232" t="s">
        <v>161</v>
      </c>
      <c r="E130" s="233" t="s">
        <v>19</v>
      </c>
      <c r="F130" s="234" t="s">
        <v>237</v>
      </c>
      <c r="G130" s="231"/>
      <c r="H130" s="235">
        <v>162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161</v>
      </c>
      <c r="AU130" s="241" t="s">
        <v>83</v>
      </c>
      <c r="AV130" s="13" t="s">
        <v>83</v>
      </c>
      <c r="AW130" s="13" t="s">
        <v>35</v>
      </c>
      <c r="AX130" s="13" t="s">
        <v>81</v>
      </c>
      <c r="AY130" s="241" t="s">
        <v>150</v>
      </c>
    </row>
    <row r="131" s="2" customFormat="1" ht="24.15" customHeight="1">
      <c r="A131" s="38"/>
      <c r="B131" s="39"/>
      <c r="C131" s="212" t="s">
        <v>238</v>
      </c>
      <c r="D131" s="212" t="s">
        <v>153</v>
      </c>
      <c r="E131" s="213" t="s">
        <v>239</v>
      </c>
      <c r="F131" s="214" t="s">
        <v>240</v>
      </c>
      <c r="G131" s="215" t="s">
        <v>156</v>
      </c>
      <c r="H131" s="216">
        <v>30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6.9999999999999994E-05</v>
      </c>
      <c r="R131" s="221">
        <f>Q131*H131</f>
        <v>0.0020999999999999999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208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208</v>
      </c>
      <c r="BM131" s="223" t="s">
        <v>241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242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 ht="16.5" customHeight="1">
      <c r="A133" s="38"/>
      <c r="B133" s="39"/>
      <c r="C133" s="242" t="s">
        <v>208</v>
      </c>
      <c r="D133" s="242" t="s">
        <v>218</v>
      </c>
      <c r="E133" s="243" t="s">
        <v>243</v>
      </c>
      <c r="F133" s="244" t="s">
        <v>244</v>
      </c>
      <c r="G133" s="245" t="s">
        <v>178</v>
      </c>
      <c r="H133" s="246">
        <v>0.119</v>
      </c>
      <c r="I133" s="247"/>
      <c r="J133" s="248">
        <f>ROUND(I133*H133,2)</f>
        <v>0</v>
      </c>
      <c r="K133" s="244" t="s">
        <v>157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1</v>
      </c>
      <c r="R133" s="221">
        <f>Q133*H133</f>
        <v>0.119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221</v>
      </c>
      <c r="AT133" s="223" t="s">
        <v>218</v>
      </c>
      <c r="AU133" s="223" t="s">
        <v>83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208</v>
      </c>
      <c r="BM133" s="223" t="s">
        <v>245</v>
      </c>
    </row>
    <row r="134" s="2" customFormat="1">
      <c r="A134" s="38"/>
      <c r="B134" s="39"/>
      <c r="C134" s="40"/>
      <c r="D134" s="232" t="s">
        <v>246</v>
      </c>
      <c r="E134" s="40"/>
      <c r="F134" s="252" t="s">
        <v>247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246</v>
      </c>
      <c r="AU134" s="17" t="s">
        <v>83</v>
      </c>
    </row>
    <row r="135" s="13" customFormat="1">
      <c r="A135" s="13"/>
      <c r="B135" s="230"/>
      <c r="C135" s="231"/>
      <c r="D135" s="232" t="s">
        <v>161</v>
      </c>
      <c r="E135" s="233" t="s">
        <v>19</v>
      </c>
      <c r="F135" s="234" t="s">
        <v>248</v>
      </c>
      <c r="G135" s="231"/>
      <c r="H135" s="235">
        <v>0.108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161</v>
      </c>
      <c r="AU135" s="241" t="s">
        <v>83</v>
      </c>
      <c r="AV135" s="13" t="s">
        <v>83</v>
      </c>
      <c r="AW135" s="13" t="s">
        <v>35</v>
      </c>
      <c r="AX135" s="13" t="s">
        <v>81</v>
      </c>
      <c r="AY135" s="241" t="s">
        <v>150</v>
      </c>
    </row>
    <row r="136" s="13" customFormat="1">
      <c r="A136" s="13"/>
      <c r="B136" s="230"/>
      <c r="C136" s="231"/>
      <c r="D136" s="232" t="s">
        <v>161</v>
      </c>
      <c r="E136" s="231"/>
      <c r="F136" s="234" t="s">
        <v>249</v>
      </c>
      <c r="G136" s="231"/>
      <c r="H136" s="235">
        <v>0.119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161</v>
      </c>
      <c r="AU136" s="241" t="s">
        <v>83</v>
      </c>
      <c r="AV136" s="13" t="s">
        <v>83</v>
      </c>
      <c r="AW136" s="13" t="s">
        <v>4</v>
      </c>
      <c r="AX136" s="13" t="s">
        <v>81</v>
      </c>
      <c r="AY136" s="241" t="s">
        <v>150</v>
      </c>
    </row>
    <row r="137" s="2" customFormat="1" ht="24.15" customHeight="1">
      <c r="A137" s="38"/>
      <c r="B137" s="39"/>
      <c r="C137" s="212" t="s">
        <v>250</v>
      </c>
      <c r="D137" s="212" t="s">
        <v>153</v>
      </c>
      <c r="E137" s="213" t="s">
        <v>251</v>
      </c>
      <c r="F137" s="214" t="s">
        <v>252</v>
      </c>
      <c r="G137" s="215" t="s">
        <v>178</v>
      </c>
      <c r="H137" s="216">
        <v>0.53500000000000003</v>
      </c>
      <c r="I137" s="217"/>
      <c r="J137" s="218">
        <f>ROUND(I137*H137,2)</f>
        <v>0</v>
      </c>
      <c r="K137" s="214" t="s">
        <v>157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208</v>
      </c>
      <c r="AT137" s="223" t="s">
        <v>153</v>
      </c>
      <c r="AU137" s="223" t="s">
        <v>83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208</v>
      </c>
      <c r="BM137" s="223" t="s">
        <v>253</v>
      </c>
    </row>
    <row r="138" s="2" customFormat="1">
      <c r="A138" s="38"/>
      <c r="B138" s="39"/>
      <c r="C138" s="40"/>
      <c r="D138" s="225" t="s">
        <v>159</v>
      </c>
      <c r="E138" s="40"/>
      <c r="F138" s="226" t="s">
        <v>254</v>
      </c>
      <c r="G138" s="40"/>
      <c r="H138" s="40"/>
      <c r="I138" s="227"/>
      <c r="J138" s="40"/>
      <c r="K138" s="40"/>
      <c r="L138" s="44"/>
      <c r="M138" s="228"/>
      <c r="N138" s="229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159</v>
      </c>
      <c r="AU138" s="17" t="s">
        <v>83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255</v>
      </c>
      <c r="F139" s="210" t="s">
        <v>256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SUM(P140:P144)</f>
        <v>0</v>
      </c>
      <c r="Q139" s="204"/>
      <c r="R139" s="205">
        <f>SUM(R140:R144)</f>
        <v>0.17410000000000001</v>
      </c>
      <c r="S139" s="204"/>
      <c r="T139" s="206">
        <f>SUM(T140:T144)</f>
        <v>6.5592800000000002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83</v>
      </c>
      <c r="AT139" s="208" t="s">
        <v>72</v>
      </c>
      <c r="AU139" s="208" t="s">
        <v>81</v>
      </c>
      <c r="AY139" s="207" t="s">
        <v>150</v>
      </c>
      <c r="BK139" s="209">
        <f>SUM(BK140:BK144)</f>
        <v>0</v>
      </c>
    </row>
    <row r="140" s="2" customFormat="1" ht="16.5" customHeight="1">
      <c r="A140" s="38"/>
      <c r="B140" s="39"/>
      <c r="C140" s="212" t="s">
        <v>257</v>
      </c>
      <c r="D140" s="212" t="s">
        <v>153</v>
      </c>
      <c r="E140" s="213" t="s">
        <v>258</v>
      </c>
      <c r="F140" s="214" t="s">
        <v>259</v>
      </c>
      <c r="G140" s="215" t="s">
        <v>207</v>
      </c>
      <c r="H140" s="216">
        <v>62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0.0028</v>
      </c>
      <c r="R140" s="221">
        <f>Q140*H140</f>
        <v>0.1736</v>
      </c>
      <c r="S140" s="221">
        <v>0.10344</v>
      </c>
      <c r="T140" s="222">
        <f>S140*H140</f>
        <v>6.4132800000000003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81</v>
      </c>
      <c r="AT140" s="223" t="s">
        <v>153</v>
      </c>
      <c r="AU140" s="223" t="s">
        <v>83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81</v>
      </c>
      <c r="BM140" s="223" t="s">
        <v>260</v>
      </c>
    </row>
    <row r="141" s="2" customFormat="1">
      <c r="A141" s="38"/>
      <c r="B141" s="39"/>
      <c r="C141" s="40"/>
      <c r="D141" s="232" t="s">
        <v>246</v>
      </c>
      <c r="E141" s="40"/>
      <c r="F141" s="252" t="s">
        <v>261</v>
      </c>
      <c r="G141" s="40"/>
      <c r="H141" s="40"/>
      <c r="I141" s="227"/>
      <c r="J141" s="40"/>
      <c r="K141" s="40"/>
      <c r="L141" s="44"/>
      <c r="M141" s="228"/>
      <c r="N141" s="229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246</v>
      </c>
      <c r="AU141" s="17" t="s">
        <v>83</v>
      </c>
    </row>
    <row r="142" s="13" customFormat="1">
      <c r="A142" s="13"/>
      <c r="B142" s="230"/>
      <c r="C142" s="231"/>
      <c r="D142" s="232" t="s">
        <v>161</v>
      </c>
      <c r="E142" s="233" t="s">
        <v>19</v>
      </c>
      <c r="F142" s="234" t="s">
        <v>211</v>
      </c>
      <c r="G142" s="231"/>
      <c r="H142" s="235">
        <v>62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161</v>
      </c>
      <c r="AU142" s="241" t="s">
        <v>83</v>
      </c>
      <c r="AV142" s="13" t="s">
        <v>83</v>
      </c>
      <c r="AW142" s="13" t="s">
        <v>35</v>
      </c>
      <c r="AX142" s="13" t="s">
        <v>73</v>
      </c>
      <c r="AY142" s="241" t="s">
        <v>150</v>
      </c>
    </row>
    <row r="143" s="2" customFormat="1" ht="24.15" customHeight="1">
      <c r="A143" s="38"/>
      <c r="B143" s="39"/>
      <c r="C143" s="212" t="s">
        <v>262</v>
      </c>
      <c r="D143" s="212" t="s">
        <v>153</v>
      </c>
      <c r="E143" s="213" t="s">
        <v>263</v>
      </c>
      <c r="F143" s="214" t="s">
        <v>264</v>
      </c>
      <c r="G143" s="215" t="s">
        <v>265</v>
      </c>
      <c r="H143" s="216">
        <v>50</v>
      </c>
      <c r="I143" s="217"/>
      <c r="J143" s="218">
        <f>ROUND(I143*H143,2)</f>
        <v>0</v>
      </c>
      <c r="K143" s="214" t="s">
        <v>157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1.0000000000000001E-05</v>
      </c>
      <c r="R143" s="221">
        <f>Q143*H143</f>
        <v>0.00050000000000000001</v>
      </c>
      <c r="S143" s="221">
        <v>0.0029199999999999999</v>
      </c>
      <c r="T143" s="222">
        <f>S143*H143</f>
        <v>0.14599999999999999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81</v>
      </c>
      <c r="AT143" s="223" t="s">
        <v>153</v>
      </c>
      <c r="AU143" s="223" t="s">
        <v>83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266</v>
      </c>
    </row>
    <row r="144" s="2" customFormat="1">
      <c r="A144" s="38"/>
      <c r="B144" s="39"/>
      <c r="C144" s="40"/>
      <c r="D144" s="225" t="s">
        <v>159</v>
      </c>
      <c r="E144" s="40"/>
      <c r="F144" s="226" t="s">
        <v>267</v>
      </c>
      <c r="G144" s="40"/>
      <c r="H144" s="40"/>
      <c r="I144" s="227"/>
      <c r="J144" s="40"/>
      <c r="K144" s="40"/>
      <c r="L144" s="44"/>
      <c r="M144" s="228"/>
      <c r="N144" s="229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159</v>
      </c>
      <c r="AU144" s="17" t="s">
        <v>83</v>
      </c>
    </row>
    <row r="145" s="12" customFormat="1" ht="22.8" customHeight="1">
      <c r="A145" s="12"/>
      <c r="B145" s="196"/>
      <c r="C145" s="197"/>
      <c r="D145" s="198" t="s">
        <v>72</v>
      </c>
      <c r="E145" s="210" t="s">
        <v>268</v>
      </c>
      <c r="F145" s="210" t="s">
        <v>269</v>
      </c>
      <c r="G145" s="197"/>
      <c r="H145" s="197"/>
      <c r="I145" s="200"/>
      <c r="J145" s="211">
        <f>BK145</f>
        <v>0</v>
      </c>
      <c r="K145" s="197"/>
      <c r="L145" s="202"/>
      <c r="M145" s="203"/>
      <c r="N145" s="204"/>
      <c r="O145" s="204"/>
      <c r="P145" s="205">
        <f>SUM(P146:P166)</f>
        <v>0</v>
      </c>
      <c r="Q145" s="204"/>
      <c r="R145" s="205">
        <f>SUM(R146:R166)</f>
        <v>0.45622000000000007</v>
      </c>
      <c r="S145" s="204"/>
      <c r="T145" s="206">
        <f>SUM(T146:T166)</f>
        <v>0.878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7" t="s">
        <v>83</v>
      </c>
      <c r="AT145" s="208" t="s">
        <v>72</v>
      </c>
      <c r="AU145" s="208" t="s">
        <v>81</v>
      </c>
      <c r="AY145" s="207" t="s">
        <v>150</v>
      </c>
      <c r="BK145" s="209">
        <f>SUM(BK146:BK166)</f>
        <v>0</v>
      </c>
    </row>
    <row r="146" s="2" customFormat="1" ht="16.5" customHeight="1">
      <c r="A146" s="38"/>
      <c r="B146" s="39"/>
      <c r="C146" s="212" t="s">
        <v>270</v>
      </c>
      <c r="D146" s="212" t="s">
        <v>153</v>
      </c>
      <c r="E146" s="213" t="s">
        <v>271</v>
      </c>
      <c r="F146" s="214" t="s">
        <v>272</v>
      </c>
      <c r="G146" s="215" t="s">
        <v>265</v>
      </c>
      <c r="H146" s="216">
        <v>2</v>
      </c>
      <c r="I146" s="217"/>
      <c r="J146" s="218">
        <f>ROUND(I146*H146,2)</f>
        <v>0</v>
      </c>
      <c r="K146" s="214" t="s">
        <v>157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2.0000000000000002E-05</v>
      </c>
      <c r="R146" s="221">
        <f>Q146*H146</f>
        <v>4.0000000000000003E-05</v>
      </c>
      <c r="S146" s="221">
        <v>0.13800000000000001</v>
      </c>
      <c r="T146" s="222">
        <f>S146*H146</f>
        <v>0.27600000000000002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208</v>
      </c>
      <c r="AT146" s="223" t="s">
        <v>153</v>
      </c>
      <c r="AU146" s="223" t="s">
        <v>83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208</v>
      </c>
      <c r="BM146" s="223" t="s">
        <v>273</v>
      </c>
    </row>
    <row r="147" s="2" customFormat="1">
      <c r="A147" s="38"/>
      <c r="B147" s="39"/>
      <c r="C147" s="40"/>
      <c r="D147" s="225" t="s">
        <v>159</v>
      </c>
      <c r="E147" s="40"/>
      <c r="F147" s="226" t="s">
        <v>274</v>
      </c>
      <c r="G147" s="40"/>
      <c r="H147" s="40"/>
      <c r="I147" s="227"/>
      <c r="J147" s="40"/>
      <c r="K147" s="40"/>
      <c r="L147" s="44"/>
      <c r="M147" s="228"/>
      <c r="N147" s="229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159</v>
      </c>
      <c r="AU147" s="17" t="s">
        <v>83</v>
      </c>
    </row>
    <row r="148" s="2" customFormat="1" ht="16.5" customHeight="1">
      <c r="A148" s="38"/>
      <c r="B148" s="39"/>
      <c r="C148" s="212" t="s">
        <v>7</v>
      </c>
      <c r="D148" s="212" t="s">
        <v>153</v>
      </c>
      <c r="E148" s="213" t="s">
        <v>275</v>
      </c>
      <c r="F148" s="214" t="s">
        <v>276</v>
      </c>
      <c r="G148" s="215" t="s">
        <v>265</v>
      </c>
      <c r="H148" s="216">
        <v>2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2.0000000000000002E-05</v>
      </c>
      <c r="R148" s="221">
        <f>Q148*H148</f>
        <v>4.0000000000000003E-05</v>
      </c>
      <c r="S148" s="221">
        <v>0.23200000000000001</v>
      </c>
      <c r="T148" s="222">
        <f>S148*H148</f>
        <v>0.46400000000000002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208</v>
      </c>
      <c r="AT148" s="223" t="s">
        <v>153</v>
      </c>
      <c r="AU148" s="223" t="s">
        <v>83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208</v>
      </c>
      <c r="BM148" s="223" t="s">
        <v>277</v>
      </c>
    </row>
    <row r="149" s="2" customFormat="1" ht="16.5" customHeight="1">
      <c r="A149" s="38"/>
      <c r="B149" s="39"/>
      <c r="C149" s="212" t="s">
        <v>278</v>
      </c>
      <c r="D149" s="212" t="s">
        <v>153</v>
      </c>
      <c r="E149" s="213" t="s">
        <v>279</v>
      </c>
      <c r="F149" s="214" t="s">
        <v>280</v>
      </c>
      <c r="G149" s="215" t="s">
        <v>281</v>
      </c>
      <c r="H149" s="216">
        <v>2</v>
      </c>
      <c r="I149" s="217"/>
      <c r="J149" s="218">
        <f>ROUND(I149*H149,2)</f>
        <v>0</v>
      </c>
      <c r="K149" s="214" t="s">
        <v>157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0.046710000000000002</v>
      </c>
      <c r="R149" s="221">
        <f>Q149*H149</f>
        <v>0.093420000000000003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208</v>
      </c>
      <c r="AT149" s="223" t="s">
        <v>153</v>
      </c>
      <c r="AU149" s="223" t="s">
        <v>83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208</v>
      </c>
      <c r="BM149" s="223" t="s">
        <v>282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283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83</v>
      </c>
    </row>
    <row r="151" s="2" customFormat="1">
      <c r="A151" s="38"/>
      <c r="B151" s="39"/>
      <c r="C151" s="40"/>
      <c r="D151" s="232" t="s">
        <v>246</v>
      </c>
      <c r="E151" s="40"/>
      <c r="F151" s="252" t="s">
        <v>284</v>
      </c>
      <c r="G151" s="40"/>
      <c r="H151" s="40"/>
      <c r="I151" s="227"/>
      <c r="J151" s="40"/>
      <c r="K151" s="40"/>
      <c r="L151" s="44"/>
      <c r="M151" s="228"/>
      <c r="N151" s="229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246</v>
      </c>
      <c r="AU151" s="17" t="s">
        <v>83</v>
      </c>
    </row>
    <row r="152" s="2" customFormat="1" ht="16.5" customHeight="1">
      <c r="A152" s="38"/>
      <c r="B152" s="39"/>
      <c r="C152" s="212" t="s">
        <v>285</v>
      </c>
      <c r="D152" s="212" t="s">
        <v>153</v>
      </c>
      <c r="E152" s="213" t="s">
        <v>286</v>
      </c>
      <c r="F152" s="214" t="s">
        <v>287</v>
      </c>
      <c r="G152" s="215" t="s">
        <v>281</v>
      </c>
      <c r="H152" s="216">
        <v>2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0.098979999999999999</v>
      </c>
      <c r="R152" s="221">
        <f>Q152*H152</f>
        <v>0.19796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208</v>
      </c>
      <c r="AT152" s="223" t="s">
        <v>153</v>
      </c>
      <c r="AU152" s="223" t="s">
        <v>83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208</v>
      </c>
      <c r="BM152" s="223" t="s">
        <v>288</v>
      </c>
    </row>
    <row r="153" s="2" customFormat="1">
      <c r="A153" s="38"/>
      <c r="B153" s="39"/>
      <c r="C153" s="40"/>
      <c r="D153" s="232" t="s">
        <v>246</v>
      </c>
      <c r="E153" s="40"/>
      <c r="F153" s="252" t="s">
        <v>289</v>
      </c>
      <c r="G153" s="40"/>
      <c r="H153" s="40"/>
      <c r="I153" s="227"/>
      <c r="J153" s="40"/>
      <c r="K153" s="40"/>
      <c r="L153" s="44"/>
      <c r="M153" s="228"/>
      <c r="N153" s="229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246</v>
      </c>
      <c r="AU153" s="17" t="s">
        <v>83</v>
      </c>
    </row>
    <row r="154" s="2" customFormat="1" ht="16.5" customHeight="1">
      <c r="A154" s="38"/>
      <c r="B154" s="39"/>
      <c r="C154" s="212" t="s">
        <v>290</v>
      </c>
      <c r="D154" s="212" t="s">
        <v>153</v>
      </c>
      <c r="E154" s="213" t="s">
        <v>291</v>
      </c>
      <c r="F154" s="214" t="s">
        <v>292</v>
      </c>
      <c r="G154" s="215" t="s">
        <v>281</v>
      </c>
      <c r="H154" s="216">
        <v>5</v>
      </c>
      <c r="I154" s="217"/>
      <c r="J154" s="218">
        <f>ROUND(I154*H154,2)</f>
        <v>0</v>
      </c>
      <c r="K154" s="214" t="s">
        <v>157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0.0035999999999999999</v>
      </c>
      <c r="R154" s="221">
        <f>Q154*H154</f>
        <v>0.017999999999999999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208</v>
      </c>
      <c r="AT154" s="223" t="s">
        <v>153</v>
      </c>
      <c r="AU154" s="223" t="s">
        <v>83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208</v>
      </c>
      <c r="BM154" s="223" t="s">
        <v>293</v>
      </c>
    </row>
    <row r="155" s="2" customFormat="1">
      <c r="A155" s="38"/>
      <c r="B155" s="39"/>
      <c r="C155" s="40"/>
      <c r="D155" s="225" t="s">
        <v>159</v>
      </c>
      <c r="E155" s="40"/>
      <c r="F155" s="226" t="s">
        <v>294</v>
      </c>
      <c r="G155" s="40"/>
      <c r="H155" s="40"/>
      <c r="I155" s="227"/>
      <c r="J155" s="40"/>
      <c r="K155" s="40"/>
      <c r="L155" s="44"/>
      <c r="M155" s="228"/>
      <c r="N155" s="229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159</v>
      </c>
      <c r="AU155" s="17" t="s">
        <v>83</v>
      </c>
    </row>
    <row r="156" s="2" customFormat="1" ht="16.5" customHeight="1">
      <c r="A156" s="38"/>
      <c r="B156" s="39"/>
      <c r="C156" s="242" t="s">
        <v>295</v>
      </c>
      <c r="D156" s="242" t="s">
        <v>218</v>
      </c>
      <c r="E156" s="243" t="s">
        <v>296</v>
      </c>
      <c r="F156" s="244" t="s">
        <v>297</v>
      </c>
      <c r="G156" s="245" t="s">
        <v>265</v>
      </c>
      <c r="H156" s="246">
        <v>5</v>
      </c>
      <c r="I156" s="247"/>
      <c r="J156" s="248">
        <f>ROUND(I156*H156,2)</f>
        <v>0</v>
      </c>
      <c r="K156" s="244" t="s">
        <v>157</v>
      </c>
      <c r="L156" s="249"/>
      <c r="M156" s="250" t="s">
        <v>19</v>
      </c>
      <c r="N156" s="251" t="s">
        <v>44</v>
      </c>
      <c r="O156" s="84"/>
      <c r="P156" s="221">
        <f>O156*H156</f>
        <v>0</v>
      </c>
      <c r="Q156" s="221">
        <v>0.0055999999999999999</v>
      </c>
      <c r="R156" s="221">
        <f>Q156*H156</f>
        <v>0.028000000000000001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221</v>
      </c>
      <c r="AT156" s="223" t="s">
        <v>218</v>
      </c>
      <c r="AU156" s="223" t="s">
        <v>83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208</v>
      </c>
      <c r="BM156" s="223" t="s">
        <v>298</v>
      </c>
    </row>
    <row r="157" s="2" customFormat="1" ht="21.75" customHeight="1">
      <c r="A157" s="38"/>
      <c r="B157" s="39"/>
      <c r="C157" s="212" t="s">
        <v>299</v>
      </c>
      <c r="D157" s="212" t="s">
        <v>153</v>
      </c>
      <c r="E157" s="213" t="s">
        <v>300</v>
      </c>
      <c r="F157" s="214" t="s">
        <v>301</v>
      </c>
      <c r="G157" s="215" t="s">
        <v>281</v>
      </c>
      <c r="H157" s="216">
        <v>1</v>
      </c>
      <c r="I157" s="217"/>
      <c r="J157" s="218">
        <f>ROUND(I157*H157,2)</f>
        <v>0</v>
      </c>
      <c r="K157" s="214" t="s">
        <v>19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0.0095499999999999995</v>
      </c>
      <c r="R157" s="221">
        <f>Q157*H157</f>
        <v>0.0095499999999999995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208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208</v>
      </c>
      <c r="BM157" s="223" t="s">
        <v>302</v>
      </c>
    </row>
    <row r="158" s="2" customFormat="1" ht="16.5" customHeight="1">
      <c r="A158" s="38"/>
      <c r="B158" s="39"/>
      <c r="C158" s="212" t="s">
        <v>303</v>
      </c>
      <c r="D158" s="212" t="s">
        <v>153</v>
      </c>
      <c r="E158" s="213" t="s">
        <v>304</v>
      </c>
      <c r="F158" s="214" t="s">
        <v>305</v>
      </c>
      <c r="G158" s="215" t="s">
        <v>281</v>
      </c>
      <c r="H158" s="216">
        <v>1</v>
      </c>
      <c r="I158" s="217"/>
      <c r="J158" s="218">
        <f>ROUND(I158*H158,2)</f>
        <v>0</v>
      </c>
      <c r="K158" s="214" t="s">
        <v>157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0.00347</v>
      </c>
      <c r="R158" s="221">
        <f>Q158*H158</f>
        <v>0.00347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208</v>
      </c>
      <c r="AT158" s="223" t="s">
        <v>153</v>
      </c>
      <c r="AU158" s="223" t="s">
        <v>83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208</v>
      </c>
      <c r="BM158" s="223" t="s">
        <v>306</v>
      </c>
    </row>
    <row r="159" s="2" customFormat="1">
      <c r="A159" s="38"/>
      <c r="B159" s="39"/>
      <c r="C159" s="40"/>
      <c r="D159" s="225" t="s">
        <v>159</v>
      </c>
      <c r="E159" s="40"/>
      <c r="F159" s="226" t="s">
        <v>307</v>
      </c>
      <c r="G159" s="40"/>
      <c r="H159" s="40"/>
      <c r="I159" s="227"/>
      <c r="J159" s="40"/>
      <c r="K159" s="40"/>
      <c r="L159" s="44"/>
      <c r="M159" s="228"/>
      <c r="N159" s="229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159</v>
      </c>
      <c r="AU159" s="17" t="s">
        <v>83</v>
      </c>
    </row>
    <row r="160" s="2" customFormat="1" ht="16.5" customHeight="1">
      <c r="A160" s="38"/>
      <c r="B160" s="39"/>
      <c r="C160" s="242" t="s">
        <v>308</v>
      </c>
      <c r="D160" s="242" t="s">
        <v>218</v>
      </c>
      <c r="E160" s="243" t="s">
        <v>309</v>
      </c>
      <c r="F160" s="244" t="s">
        <v>310</v>
      </c>
      <c r="G160" s="245" t="s">
        <v>19</v>
      </c>
      <c r="H160" s="246">
        <v>1</v>
      </c>
      <c r="I160" s="247"/>
      <c r="J160" s="248">
        <f>ROUND(I160*H160,2)</f>
        <v>0</v>
      </c>
      <c r="K160" s="244" t="s">
        <v>19</v>
      </c>
      <c r="L160" s="249"/>
      <c r="M160" s="250" t="s">
        <v>19</v>
      </c>
      <c r="N160" s="251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221</v>
      </c>
      <c r="AT160" s="223" t="s">
        <v>218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208</v>
      </c>
      <c r="BM160" s="223" t="s">
        <v>311</v>
      </c>
    </row>
    <row r="161" s="2" customFormat="1" ht="16.5" customHeight="1">
      <c r="A161" s="38"/>
      <c r="B161" s="39"/>
      <c r="C161" s="212" t="s">
        <v>312</v>
      </c>
      <c r="D161" s="212" t="s">
        <v>153</v>
      </c>
      <c r="E161" s="213" t="s">
        <v>313</v>
      </c>
      <c r="F161" s="214" t="s">
        <v>314</v>
      </c>
      <c r="G161" s="215" t="s">
        <v>281</v>
      </c>
      <c r="H161" s="216">
        <v>10</v>
      </c>
      <c r="I161" s="217"/>
      <c r="J161" s="218">
        <f>ROUND(I161*H161,2)</f>
        <v>0</v>
      </c>
      <c r="K161" s="214" t="s">
        <v>157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0.0031199999999999999</v>
      </c>
      <c r="R161" s="221">
        <f>Q161*H161</f>
        <v>0.031199999999999999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208</v>
      </c>
      <c r="AT161" s="223" t="s">
        <v>153</v>
      </c>
      <c r="AU161" s="223" t="s">
        <v>83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208</v>
      </c>
      <c r="BM161" s="223" t="s">
        <v>315</v>
      </c>
    </row>
    <row r="162" s="2" customFormat="1">
      <c r="A162" s="38"/>
      <c r="B162" s="39"/>
      <c r="C162" s="40"/>
      <c r="D162" s="225" t="s">
        <v>159</v>
      </c>
      <c r="E162" s="40"/>
      <c r="F162" s="226" t="s">
        <v>316</v>
      </c>
      <c r="G162" s="40"/>
      <c r="H162" s="40"/>
      <c r="I162" s="227"/>
      <c r="J162" s="40"/>
      <c r="K162" s="40"/>
      <c r="L162" s="44"/>
      <c r="M162" s="228"/>
      <c r="N162" s="229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159</v>
      </c>
      <c r="AU162" s="17" t="s">
        <v>83</v>
      </c>
    </row>
    <row r="163" s="2" customFormat="1" ht="16.5" customHeight="1">
      <c r="A163" s="38"/>
      <c r="B163" s="39"/>
      <c r="C163" s="212" t="s">
        <v>317</v>
      </c>
      <c r="D163" s="212" t="s">
        <v>153</v>
      </c>
      <c r="E163" s="213" t="s">
        <v>318</v>
      </c>
      <c r="F163" s="214" t="s">
        <v>319</v>
      </c>
      <c r="G163" s="215" t="s">
        <v>281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0.074520000000000003</v>
      </c>
      <c r="R163" s="221">
        <f>Q163*H163</f>
        <v>0.074520000000000003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208</v>
      </c>
      <c r="AT163" s="223" t="s">
        <v>153</v>
      </c>
      <c r="AU163" s="223" t="s">
        <v>83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208</v>
      </c>
      <c r="BM163" s="223" t="s">
        <v>320</v>
      </c>
    </row>
    <row r="164" s="2" customFormat="1" ht="16.5" customHeight="1">
      <c r="A164" s="38"/>
      <c r="B164" s="39"/>
      <c r="C164" s="212" t="s">
        <v>321</v>
      </c>
      <c r="D164" s="212" t="s">
        <v>153</v>
      </c>
      <c r="E164" s="213" t="s">
        <v>322</v>
      </c>
      <c r="F164" s="214" t="s">
        <v>272</v>
      </c>
      <c r="G164" s="215" t="s">
        <v>265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2.0000000000000002E-05</v>
      </c>
      <c r="R164" s="221">
        <f>Q164*H164</f>
        <v>2.0000000000000002E-05</v>
      </c>
      <c r="S164" s="221">
        <v>0.13800000000000001</v>
      </c>
      <c r="T164" s="222">
        <f>S164*H164</f>
        <v>0.13800000000000001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208</v>
      </c>
      <c r="AT164" s="223" t="s">
        <v>153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208</v>
      </c>
      <c r="BM164" s="223" t="s">
        <v>323</v>
      </c>
    </row>
    <row r="165" s="2" customFormat="1" ht="24.15" customHeight="1">
      <c r="A165" s="38"/>
      <c r="B165" s="39"/>
      <c r="C165" s="212" t="s">
        <v>221</v>
      </c>
      <c r="D165" s="212" t="s">
        <v>153</v>
      </c>
      <c r="E165" s="213" t="s">
        <v>324</v>
      </c>
      <c r="F165" s="214" t="s">
        <v>325</v>
      </c>
      <c r="G165" s="215" t="s">
        <v>178</v>
      </c>
      <c r="H165" s="216">
        <v>0.45600000000000002</v>
      </c>
      <c r="I165" s="217"/>
      <c r="J165" s="218">
        <f>ROUND(I165*H165,2)</f>
        <v>0</v>
      </c>
      <c r="K165" s="214" t="s">
        <v>157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208</v>
      </c>
      <c r="AT165" s="223" t="s">
        <v>153</v>
      </c>
      <c r="AU165" s="223" t="s">
        <v>83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208</v>
      </c>
      <c r="BM165" s="223" t="s">
        <v>326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327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83</v>
      </c>
    </row>
    <row r="167" s="12" customFormat="1" ht="22.8" customHeight="1">
      <c r="A167" s="12"/>
      <c r="B167" s="196"/>
      <c r="C167" s="197"/>
      <c r="D167" s="198" t="s">
        <v>72</v>
      </c>
      <c r="E167" s="210" t="s">
        <v>328</v>
      </c>
      <c r="F167" s="210" t="s">
        <v>329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SUM(P168:P169)</f>
        <v>0</v>
      </c>
      <c r="Q167" s="204"/>
      <c r="R167" s="205">
        <f>SUM(R168:R169)</f>
        <v>0</v>
      </c>
      <c r="S167" s="204"/>
      <c r="T167" s="206">
        <f>SUM(T168:T169)</f>
        <v>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83</v>
      </c>
      <c r="AT167" s="208" t="s">
        <v>72</v>
      </c>
      <c r="AU167" s="208" t="s">
        <v>81</v>
      </c>
      <c r="AY167" s="207" t="s">
        <v>150</v>
      </c>
      <c r="BK167" s="209">
        <f>SUM(BK168:BK169)</f>
        <v>0</v>
      </c>
    </row>
    <row r="168" s="2" customFormat="1" ht="16.5" customHeight="1">
      <c r="A168" s="38"/>
      <c r="B168" s="39"/>
      <c r="C168" s="212" t="s">
        <v>330</v>
      </c>
      <c r="D168" s="212" t="s">
        <v>153</v>
      </c>
      <c r="E168" s="213" t="s">
        <v>331</v>
      </c>
      <c r="F168" s="214" t="s">
        <v>332</v>
      </c>
      <c r="G168" s="215" t="s">
        <v>333</v>
      </c>
      <c r="H168" s="216">
        <v>1000</v>
      </c>
      <c r="I168" s="217"/>
      <c r="J168" s="218">
        <f>ROUND(I168*H168,2)</f>
        <v>0</v>
      </c>
      <c r="K168" s="214" t="s">
        <v>157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0.001</v>
      </c>
      <c r="T168" s="222">
        <f>S168*H168</f>
        <v>1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208</v>
      </c>
      <c r="AT168" s="223" t="s">
        <v>153</v>
      </c>
      <c r="AU168" s="223" t="s">
        <v>83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208</v>
      </c>
      <c r="BM168" s="223" t="s">
        <v>334</v>
      </c>
    </row>
    <row r="169" s="2" customFormat="1">
      <c r="A169" s="38"/>
      <c r="B169" s="39"/>
      <c r="C169" s="40"/>
      <c r="D169" s="225" t="s">
        <v>159</v>
      </c>
      <c r="E169" s="40"/>
      <c r="F169" s="226" t="s">
        <v>335</v>
      </c>
      <c r="G169" s="40"/>
      <c r="H169" s="40"/>
      <c r="I169" s="227"/>
      <c r="J169" s="40"/>
      <c r="K169" s="40"/>
      <c r="L169" s="44"/>
      <c r="M169" s="228"/>
      <c r="N169" s="229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159</v>
      </c>
      <c r="AU169" s="17" t="s">
        <v>83</v>
      </c>
    </row>
    <row r="170" s="12" customFormat="1" ht="22.8" customHeight="1">
      <c r="A170" s="12"/>
      <c r="B170" s="196"/>
      <c r="C170" s="197"/>
      <c r="D170" s="198" t="s">
        <v>72</v>
      </c>
      <c r="E170" s="210" t="s">
        <v>336</v>
      </c>
      <c r="F170" s="210" t="s">
        <v>337</v>
      </c>
      <c r="G170" s="197"/>
      <c r="H170" s="197"/>
      <c r="I170" s="200"/>
      <c r="J170" s="211">
        <f>BK170</f>
        <v>0</v>
      </c>
      <c r="K170" s="197"/>
      <c r="L170" s="202"/>
      <c r="M170" s="203"/>
      <c r="N170" s="204"/>
      <c r="O170" s="204"/>
      <c r="P170" s="205">
        <f>SUM(P171:P174)</f>
        <v>0</v>
      </c>
      <c r="Q170" s="204"/>
      <c r="R170" s="205">
        <f>SUM(R171:R174)</f>
        <v>0.0013000000000000002</v>
      </c>
      <c r="S170" s="204"/>
      <c r="T170" s="206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7" t="s">
        <v>83</v>
      </c>
      <c r="AT170" s="208" t="s">
        <v>72</v>
      </c>
      <c r="AU170" s="208" t="s">
        <v>81</v>
      </c>
      <c r="AY170" s="207" t="s">
        <v>150</v>
      </c>
      <c r="BK170" s="209">
        <f>SUM(BK171:BK174)</f>
        <v>0</v>
      </c>
    </row>
    <row r="171" s="2" customFormat="1" ht="24.15" customHeight="1">
      <c r="A171" s="38"/>
      <c r="B171" s="39"/>
      <c r="C171" s="212" t="s">
        <v>338</v>
      </c>
      <c r="D171" s="212" t="s">
        <v>153</v>
      </c>
      <c r="E171" s="213" t="s">
        <v>339</v>
      </c>
      <c r="F171" s="214" t="s">
        <v>340</v>
      </c>
      <c r="G171" s="215" t="s">
        <v>156</v>
      </c>
      <c r="H171" s="216">
        <v>13</v>
      </c>
      <c r="I171" s="217"/>
      <c r="J171" s="218">
        <f>ROUND(I171*H171,2)</f>
        <v>0</v>
      </c>
      <c r="K171" s="214" t="s">
        <v>157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208</v>
      </c>
      <c r="AT171" s="223" t="s">
        <v>153</v>
      </c>
      <c r="AU171" s="223" t="s">
        <v>83</v>
      </c>
      <c r="AY171" s="17" t="s">
        <v>150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208</v>
      </c>
      <c r="BM171" s="223" t="s">
        <v>341</v>
      </c>
    </row>
    <row r="172" s="2" customFormat="1">
      <c r="A172" s="38"/>
      <c r="B172" s="39"/>
      <c r="C172" s="40"/>
      <c r="D172" s="225" t="s">
        <v>159</v>
      </c>
      <c r="E172" s="40"/>
      <c r="F172" s="226" t="s">
        <v>342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83</v>
      </c>
    </row>
    <row r="173" s="2" customFormat="1" ht="16.5" customHeight="1">
      <c r="A173" s="38"/>
      <c r="B173" s="39"/>
      <c r="C173" s="242" t="s">
        <v>343</v>
      </c>
      <c r="D173" s="242" t="s">
        <v>218</v>
      </c>
      <c r="E173" s="243" t="s">
        <v>344</v>
      </c>
      <c r="F173" s="244" t="s">
        <v>345</v>
      </c>
      <c r="G173" s="245" t="s">
        <v>333</v>
      </c>
      <c r="H173" s="246">
        <v>1.3</v>
      </c>
      <c r="I173" s="247"/>
      <c r="J173" s="248">
        <f>ROUND(I173*H173,2)</f>
        <v>0</v>
      </c>
      <c r="K173" s="244" t="s">
        <v>157</v>
      </c>
      <c r="L173" s="249"/>
      <c r="M173" s="250" t="s">
        <v>19</v>
      </c>
      <c r="N173" s="251" t="s">
        <v>44</v>
      </c>
      <c r="O173" s="84"/>
      <c r="P173" s="221">
        <f>O173*H173</f>
        <v>0</v>
      </c>
      <c r="Q173" s="221">
        <v>0.001</v>
      </c>
      <c r="R173" s="221">
        <f>Q173*H173</f>
        <v>0.0013000000000000002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221</v>
      </c>
      <c r="AT173" s="223" t="s">
        <v>218</v>
      </c>
      <c r="AU173" s="223" t="s">
        <v>83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208</v>
      </c>
      <c r="BM173" s="223" t="s">
        <v>346</v>
      </c>
    </row>
    <row r="174" s="13" customFormat="1">
      <c r="A174" s="13"/>
      <c r="B174" s="230"/>
      <c r="C174" s="231"/>
      <c r="D174" s="232" t="s">
        <v>161</v>
      </c>
      <c r="E174" s="231"/>
      <c r="F174" s="234" t="s">
        <v>347</v>
      </c>
      <c r="G174" s="231"/>
      <c r="H174" s="235">
        <v>1.3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161</v>
      </c>
      <c r="AU174" s="241" t="s">
        <v>83</v>
      </c>
      <c r="AV174" s="13" t="s">
        <v>83</v>
      </c>
      <c r="AW174" s="13" t="s">
        <v>4</v>
      </c>
      <c r="AX174" s="13" t="s">
        <v>81</v>
      </c>
      <c r="AY174" s="241" t="s">
        <v>150</v>
      </c>
    </row>
    <row r="175" s="12" customFormat="1" ht="25.92" customHeight="1">
      <c r="A175" s="12"/>
      <c r="B175" s="196"/>
      <c r="C175" s="197"/>
      <c r="D175" s="198" t="s">
        <v>72</v>
      </c>
      <c r="E175" s="199" t="s">
        <v>218</v>
      </c>
      <c r="F175" s="199" t="s">
        <v>348</v>
      </c>
      <c r="G175" s="197"/>
      <c r="H175" s="197"/>
      <c r="I175" s="200"/>
      <c r="J175" s="201">
        <f>BK175</f>
        <v>0</v>
      </c>
      <c r="K175" s="197"/>
      <c r="L175" s="202"/>
      <c r="M175" s="203"/>
      <c r="N175" s="204"/>
      <c r="O175" s="204"/>
      <c r="P175" s="205">
        <f>P176</f>
        <v>0</v>
      </c>
      <c r="Q175" s="204"/>
      <c r="R175" s="205">
        <f>R176</f>
        <v>1.4579390000000001</v>
      </c>
      <c r="S175" s="204"/>
      <c r="T175" s="206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7" t="s">
        <v>168</v>
      </c>
      <c r="AT175" s="208" t="s">
        <v>72</v>
      </c>
      <c r="AU175" s="208" t="s">
        <v>73</v>
      </c>
      <c r="AY175" s="207" t="s">
        <v>150</v>
      </c>
      <c r="BK175" s="209">
        <f>BK176</f>
        <v>0</v>
      </c>
    </row>
    <row r="176" s="12" customFormat="1" ht="22.8" customHeight="1">
      <c r="A176" s="12"/>
      <c r="B176" s="196"/>
      <c r="C176" s="197"/>
      <c r="D176" s="198" t="s">
        <v>72</v>
      </c>
      <c r="E176" s="210" t="s">
        <v>349</v>
      </c>
      <c r="F176" s="210" t="s">
        <v>350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SUM(P177:P206)</f>
        <v>0</v>
      </c>
      <c r="Q176" s="204"/>
      <c r="R176" s="205">
        <f>SUM(R177:R206)</f>
        <v>1.4579390000000001</v>
      </c>
      <c r="S176" s="204"/>
      <c r="T176" s="206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168</v>
      </c>
      <c r="AT176" s="208" t="s">
        <v>72</v>
      </c>
      <c r="AU176" s="208" t="s">
        <v>81</v>
      </c>
      <c r="AY176" s="207" t="s">
        <v>150</v>
      </c>
      <c r="BK176" s="209">
        <f>SUM(BK177:BK206)</f>
        <v>0</v>
      </c>
    </row>
    <row r="177" s="2" customFormat="1" ht="16.5" customHeight="1">
      <c r="A177" s="38"/>
      <c r="B177" s="39"/>
      <c r="C177" s="212" t="s">
        <v>351</v>
      </c>
      <c r="D177" s="212" t="s">
        <v>153</v>
      </c>
      <c r="E177" s="213" t="s">
        <v>352</v>
      </c>
      <c r="F177" s="214" t="s">
        <v>353</v>
      </c>
      <c r="G177" s="215" t="s">
        <v>207</v>
      </c>
      <c r="H177" s="216">
        <v>7</v>
      </c>
      <c r="I177" s="217"/>
      <c r="J177" s="218">
        <f>ROUND(I177*H177,2)</f>
        <v>0</v>
      </c>
      <c r="K177" s="214" t="s">
        <v>157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2.0000000000000002E-05</v>
      </c>
      <c r="R177" s="221">
        <f>Q177*H177</f>
        <v>0.00014000000000000002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354</v>
      </c>
      <c r="AT177" s="223" t="s">
        <v>153</v>
      </c>
      <c r="AU177" s="223" t="s">
        <v>83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354</v>
      </c>
      <c r="BM177" s="223" t="s">
        <v>355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356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83</v>
      </c>
    </row>
    <row r="179" s="2" customFormat="1" ht="16.5" customHeight="1">
      <c r="A179" s="38"/>
      <c r="B179" s="39"/>
      <c r="C179" s="242" t="s">
        <v>357</v>
      </c>
      <c r="D179" s="242" t="s">
        <v>218</v>
      </c>
      <c r="E179" s="243" t="s">
        <v>358</v>
      </c>
      <c r="F179" s="244" t="s">
        <v>359</v>
      </c>
      <c r="G179" s="245" t="s">
        <v>207</v>
      </c>
      <c r="H179" s="246">
        <v>7</v>
      </c>
      <c r="I179" s="247"/>
      <c r="J179" s="248">
        <f>ROUND(I179*H179,2)</f>
        <v>0</v>
      </c>
      <c r="K179" s="244" t="s">
        <v>19</v>
      </c>
      <c r="L179" s="249"/>
      <c r="M179" s="250" t="s">
        <v>19</v>
      </c>
      <c r="N179" s="251" t="s">
        <v>44</v>
      </c>
      <c r="O179" s="84"/>
      <c r="P179" s="221">
        <f>O179*H179</f>
        <v>0</v>
      </c>
      <c r="Q179" s="221">
        <v>0.0024599999999999999</v>
      </c>
      <c r="R179" s="221">
        <f>Q179*H179</f>
        <v>0.017219999999999999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360</v>
      </c>
      <c r="AT179" s="223" t="s">
        <v>218</v>
      </c>
      <c r="AU179" s="223" t="s">
        <v>83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360</v>
      </c>
      <c r="BM179" s="223" t="s">
        <v>361</v>
      </c>
    </row>
    <row r="180" s="2" customFormat="1" ht="16.5" customHeight="1">
      <c r="A180" s="38"/>
      <c r="B180" s="39"/>
      <c r="C180" s="212" t="s">
        <v>362</v>
      </c>
      <c r="D180" s="212" t="s">
        <v>153</v>
      </c>
      <c r="E180" s="213" t="s">
        <v>363</v>
      </c>
      <c r="F180" s="214" t="s">
        <v>364</v>
      </c>
      <c r="G180" s="215" t="s">
        <v>207</v>
      </c>
      <c r="H180" s="216">
        <v>0.5</v>
      </c>
      <c r="I180" s="217"/>
      <c r="J180" s="218">
        <f>ROUND(I180*H180,2)</f>
        <v>0</v>
      </c>
      <c r="K180" s="214" t="s">
        <v>157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0.00012</v>
      </c>
      <c r="R180" s="221">
        <f>Q180*H180</f>
        <v>6.0000000000000002E-05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354</v>
      </c>
      <c r="AT180" s="223" t="s">
        <v>153</v>
      </c>
      <c r="AU180" s="223" t="s">
        <v>83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354</v>
      </c>
      <c r="BM180" s="223" t="s">
        <v>365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366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83</v>
      </c>
    </row>
    <row r="182" s="2" customFormat="1" ht="16.5" customHeight="1">
      <c r="A182" s="38"/>
      <c r="B182" s="39"/>
      <c r="C182" s="242" t="s">
        <v>367</v>
      </c>
      <c r="D182" s="242" t="s">
        <v>218</v>
      </c>
      <c r="E182" s="243" t="s">
        <v>368</v>
      </c>
      <c r="F182" s="244" t="s">
        <v>369</v>
      </c>
      <c r="G182" s="245" t="s">
        <v>207</v>
      </c>
      <c r="H182" s="246">
        <v>0.5</v>
      </c>
      <c r="I182" s="247"/>
      <c r="J182" s="248">
        <f>ROUND(I182*H182,2)</f>
        <v>0</v>
      </c>
      <c r="K182" s="244" t="s">
        <v>19</v>
      </c>
      <c r="L182" s="249"/>
      <c r="M182" s="250" t="s">
        <v>19</v>
      </c>
      <c r="N182" s="251" t="s">
        <v>44</v>
      </c>
      <c r="O182" s="84"/>
      <c r="P182" s="221">
        <f>O182*H182</f>
        <v>0</v>
      </c>
      <c r="Q182" s="221">
        <v>0.043869999999999999</v>
      </c>
      <c r="R182" s="221">
        <f>Q182*H182</f>
        <v>0.021935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360</v>
      </c>
      <c r="AT182" s="223" t="s">
        <v>218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360</v>
      </c>
      <c r="BM182" s="223" t="s">
        <v>370</v>
      </c>
    </row>
    <row r="183" s="2" customFormat="1" ht="16.5" customHeight="1">
      <c r="A183" s="38"/>
      <c r="B183" s="39"/>
      <c r="C183" s="212" t="s">
        <v>371</v>
      </c>
      <c r="D183" s="212" t="s">
        <v>153</v>
      </c>
      <c r="E183" s="213" t="s">
        <v>372</v>
      </c>
      <c r="F183" s="214" t="s">
        <v>373</v>
      </c>
      <c r="G183" s="215" t="s">
        <v>207</v>
      </c>
      <c r="H183" s="216">
        <v>8</v>
      </c>
      <c r="I183" s="217"/>
      <c r="J183" s="218">
        <f>ROUND(I183*H183,2)</f>
        <v>0</v>
      </c>
      <c r="K183" s="214" t="s">
        <v>157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0.00036999999999999999</v>
      </c>
      <c r="R183" s="221">
        <f>Q183*H183</f>
        <v>0.00296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354</v>
      </c>
      <c r="AT183" s="223" t="s">
        <v>153</v>
      </c>
      <c r="AU183" s="223" t="s">
        <v>83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354</v>
      </c>
      <c r="BM183" s="223" t="s">
        <v>374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375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83</v>
      </c>
    </row>
    <row r="185" s="2" customFormat="1" ht="16.5" customHeight="1">
      <c r="A185" s="38"/>
      <c r="B185" s="39"/>
      <c r="C185" s="242" t="s">
        <v>376</v>
      </c>
      <c r="D185" s="242" t="s">
        <v>218</v>
      </c>
      <c r="E185" s="243" t="s">
        <v>377</v>
      </c>
      <c r="F185" s="244" t="s">
        <v>378</v>
      </c>
      <c r="G185" s="245" t="s">
        <v>207</v>
      </c>
      <c r="H185" s="246">
        <v>8.8000000000000007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4"/>
      <c r="P185" s="221">
        <f>O185*H185</f>
        <v>0</v>
      </c>
      <c r="Q185" s="221">
        <v>0.091130000000000003</v>
      </c>
      <c r="R185" s="221">
        <f>Q185*H185</f>
        <v>0.8019440000000001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360</v>
      </c>
      <c r="AT185" s="223" t="s">
        <v>218</v>
      </c>
      <c r="AU185" s="223" t="s">
        <v>83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360</v>
      </c>
      <c r="BM185" s="223" t="s">
        <v>379</v>
      </c>
    </row>
    <row r="186" s="13" customFormat="1">
      <c r="A186" s="13"/>
      <c r="B186" s="230"/>
      <c r="C186" s="231"/>
      <c r="D186" s="232" t="s">
        <v>161</v>
      </c>
      <c r="E186" s="231"/>
      <c r="F186" s="234" t="s">
        <v>380</v>
      </c>
      <c r="G186" s="231"/>
      <c r="H186" s="235">
        <v>8.8000000000000007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161</v>
      </c>
      <c r="AU186" s="241" t="s">
        <v>83</v>
      </c>
      <c r="AV186" s="13" t="s">
        <v>83</v>
      </c>
      <c r="AW186" s="13" t="s">
        <v>4</v>
      </c>
      <c r="AX186" s="13" t="s">
        <v>81</v>
      </c>
      <c r="AY186" s="241" t="s">
        <v>150</v>
      </c>
    </row>
    <row r="187" s="2" customFormat="1" ht="16.5" customHeight="1">
      <c r="A187" s="38"/>
      <c r="B187" s="39"/>
      <c r="C187" s="212" t="s">
        <v>381</v>
      </c>
      <c r="D187" s="212" t="s">
        <v>153</v>
      </c>
      <c r="E187" s="213" t="s">
        <v>382</v>
      </c>
      <c r="F187" s="214" t="s">
        <v>383</v>
      </c>
      <c r="G187" s="215" t="s">
        <v>265</v>
      </c>
      <c r="H187" s="216">
        <v>6</v>
      </c>
      <c r="I187" s="217"/>
      <c r="J187" s="218">
        <f>ROUND(I187*H187,2)</f>
        <v>0</v>
      </c>
      <c r="K187" s="214" t="s">
        <v>157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6.9999999999999994E-05</v>
      </c>
      <c r="R187" s="221">
        <f>Q187*H187</f>
        <v>0.00041999999999999996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354</v>
      </c>
      <c r="AT187" s="223" t="s">
        <v>153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354</v>
      </c>
      <c r="BM187" s="223" t="s">
        <v>384</v>
      </c>
    </row>
    <row r="188" s="2" customFormat="1">
      <c r="A188" s="38"/>
      <c r="B188" s="39"/>
      <c r="C188" s="40"/>
      <c r="D188" s="225" t="s">
        <v>159</v>
      </c>
      <c r="E188" s="40"/>
      <c r="F188" s="226" t="s">
        <v>385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159</v>
      </c>
      <c r="AU188" s="17" t="s">
        <v>83</v>
      </c>
    </row>
    <row r="189" s="2" customFormat="1" ht="16.5" customHeight="1">
      <c r="A189" s="38"/>
      <c r="B189" s="39"/>
      <c r="C189" s="242" t="s">
        <v>386</v>
      </c>
      <c r="D189" s="242" t="s">
        <v>218</v>
      </c>
      <c r="E189" s="243" t="s">
        <v>387</v>
      </c>
      <c r="F189" s="244" t="s">
        <v>388</v>
      </c>
      <c r="G189" s="245" t="s">
        <v>265</v>
      </c>
      <c r="H189" s="246">
        <v>4</v>
      </c>
      <c r="I189" s="247"/>
      <c r="J189" s="248">
        <f>ROUND(I189*H189,2)</f>
        <v>0</v>
      </c>
      <c r="K189" s="244" t="s">
        <v>19</v>
      </c>
      <c r="L189" s="249"/>
      <c r="M189" s="250" t="s">
        <v>19</v>
      </c>
      <c r="N189" s="251" t="s">
        <v>44</v>
      </c>
      <c r="O189" s="84"/>
      <c r="P189" s="221">
        <f>O189*H189</f>
        <v>0</v>
      </c>
      <c r="Q189" s="221">
        <v>0.0032000000000000002</v>
      </c>
      <c r="R189" s="221">
        <f>Q189*H189</f>
        <v>0.012800000000000001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360</v>
      </c>
      <c r="AT189" s="223" t="s">
        <v>218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360</v>
      </c>
      <c r="BM189" s="223" t="s">
        <v>389</v>
      </c>
    </row>
    <row r="190" s="2" customFormat="1" ht="16.5" customHeight="1">
      <c r="A190" s="38"/>
      <c r="B190" s="39"/>
      <c r="C190" s="242" t="s">
        <v>390</v>
      </c>
      <c r="D190" s="242" t="s">
        <v>218</v>
      </c>
      <c r="E190" s="243" t="s">
        <v>391</v>
      </c>
      <c r="F190" s="244" t="s">
        <v>388</v>
      </c>
      <c r="G190" s="245" t="s">
        <v>265</v>
      </c>
      <c r="H190" s="246">
        <v>2</v>
      </c>
      <c r="I190" s="247"/>
      <c r="J190" s="248">
        <f>ROUND(I190*H190,2)</f>
        <v>0</v>
      </c>
      <c r="K190" s="244" t="s">
        <v>19</v>
      </c>
      <c r="L190" s="249"/>
      <c r="M190" s="250" t="s">
        <v>19</v>
      </c>
      <c r="N190" s="251" t="s">
        <v>44</v>
      </c>
      <c r="O190" s="84"/>
      <c r="P190" s="221">
        <f>O190*H190</f>
        <v>0</v>
      </c>
      <c r="Q190" s="221">
        <v>0.0032000000000000002</v>
      </c>
      <c r="R190" s="221">
        <f>Q190*H190</f>
        <v>0.0064000000000000003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360</v>
      </c>
      <c r="AT190" s="223" t="s">
        <v>218</v>
      </c>
      <c r="AU190" s="223" t="s">
        <v>83</v>
      </c>
      <c r="AY190" s="17" t="s">
        <v>150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360</v>
      </c>
      <c r="BM190" s="223" t="s">
        <v>392</v>
      </c>
    </row>
    <row r="191" s="2" customFormat="1" ht="21.75" customHeight="1">
      <c r="A191" s="38"/>
      <c r="B191" s="39"/>
      <c r="C191" s="212" t="s">
        <v>393</v>
      </c>
      <c r="D191" s="212" t="s">
        <v>153</v>
      </c>
      <c r="E191" s="213" t="s">
        <v>394</v>
      </c>
      <c r="F191" s="214" t="s">
        <v>395</v>
      </c>
      <c r="G191" s="215" t="s">
        <v>265</v>
      </c>
      <c r="H191" s="216">
        <v>8</v>
      </c>
      <c r="I191" s="217"/>
      <c r="J191" s="218">
        <f>ROUND(I191*H191,2)</f>
        <v>0</v>
      </c>
      <c r="K191" s="214" t="s">
        <v>157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3.0000000000000001E-05</v>
      </c>
      <c r="R191" s="221">
        <f>Q191*H191</f>
        <v>0.00024000000000000001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354</v>
      </c>
      <c r="AT191" s="223" t="s">
        <v>153</v>
      </c>
      <c r="AU191" s="223" t="s">
        <v>83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354</v>
      </c>
      <c r="BM191" s="223" t="s">
        <v>396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397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83</v>
      </c>
    </row>
    <row r="193" s="2" customFormat="1" ht="24.15" customHeight="1">
      <c r="A193" s="38"/>
      <c r="B193" s="39"/>
      <c r="C193" s="242" t="s">
        <v>398</v>
      </c>
      <c r="D193" s="242" t="s">
        <v>218</v>
      </c>
      <c r="E193" s="243" t="s">
        <v>399</v>
      </c>
      <c r="F193" s="244" t="s">
        <v>400</v>
      </c>
      <c r="G193" s="245" t="s">
        <v>265</v>
      </c>
      <c r="H193" s="246">
        <v>8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4"/>
      <c r="P193" s="221">
        <f>O193*H193</f>
        <v>0</v>
      </c>
      <c r="Q193" s="221">
        <v>0.0012600000000000001</v>
      </c>
      <c r="R193" s="221">
        <f>Q193*H193</f>
        <v>0.01008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360</v>
      </c>
      <c r="AT193" s="223" t="s">
        <v>218</v>
      </c>
      <c r="AU193" s="223" t="s">
        <v>83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360</v>
      </c>
      <c r="BM193" s="223" t="s">
        <v>401</v>
      </c>
    </row>
    <row r="194" s="2" customFormat="1" ht="21.75" customHeight="1">
      <c r="A194" s="38"/>
      <c r="B194" s="39"/>
      <c r="C194" s="212" t="s">
        <v>402</v>
      </c>
      <c r="D194" s="212" t="s">
        <v>153</v>
      </c>
      <c r="E194" s="213" t="s">
        <v>403</v>
      </c>
      <c r="F194" s="214" t="s">
        <v>404</v>
      </c>
      <c r="G194" s="215" t="s">
        <v>265</v>
      </c>
      <c r="H194" s="216">
        <v>1</v>
      </c>
      <c r="I194" s="217"/>
      <c r="J194" s="218">
        <f>ROUND(I194*H194,2)</f>
        <v>0</v>
      </c>
      <c r="K194" s="214" t="s">
        <v>157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0.0043299999999999996</v>
      </c>
      <c r="R194" s="221">
        <f>Q194*H194</f>
        <v>0.0043299999999999996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354</v>
      </c>
      <c r="AT194" s="223" t="s">
        <v>153</v>
      </c>
      <c r="AU194" s="223" t="s">
        <v>83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354</v>
      </c>
      <c r="BM194" s="223" t="s">
        <v>405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406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83</v>
      </c>
    </row>
    <row r="196" s="2" customFormat="1" ht="24.15" customHeight="1">
      <c r="A196" s="38"/>
      <c r="B196" s="39"/>
      <c r="C196" s="242" t="s">
        <v>407</v>
      </c>
      <c r="D196" s="242" t="s">
        <v>218</v>
      </c>
      <c r="E196" s="243" t="s">
        <v>408</v>
      </c>
      <c r="F196" s="244" t="s">
        <v>409</v>
      </c>
      <c r="G196" s="245" t="s">
        <v>19</v>
      </c>
      <c r="H196" s="246">
        <v>1</v>
      </c>
      <c r="I196" s="247"/>
      <c r="J196" s="248">
        <f>ROUND(I196*H196,2)</f>
        <v>0</v>
      </c>
      <c r="K196" s="244" t="s">
        <v>19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360</v>
      </c>
      <c r="AT196" s="223" t="s">
        <v>218</v>
      </c>
      <c r="AU196" s="223" t="s">
        <v>83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360</v>
      </c>
      <c r="BM196" s="223" t="s">
        <v>410</v>
      </c>
    </row>
    <row r="197" s="2" customFormat="1" ht="21.75" customHeight="1">
      <c r="A197" s="38"/>
      <c r="B197" s="39"/>
      <c r="C197" s="212" t="s">
        <v>411</v>
      </c>
      <c r="D197" s="212" t="s">
        <v>153</v>
      </c>
      <c r="E197" s="213" t="s">
        <v>412</v>
      </c>
      <c r="F197" s="214" t="s">
        <v>413</v>
      </c>
      <c r="G197" s="215" t="s">
        <v>265</v>
      </c>
      <c r="H197" s="216">
        <v>1</v>
      </c>
      <c r="I197" s="217"/>
      <c r="J197" s="218">
        <f>ROUND(I197*H197,2)</f>
        <v>0</v>
      </c>
      <c r="K197" s="214" t="s">
        <v>157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0.0043299999999999996</v>
      </c>
      <c r="R197" s="221">
        <f>Q197*H197</f>
        <v>0.0043299999999999996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354</v>
      </c>
      <c r="AT197" s="223" t="s">
        <v>153</v>
      </c>
      <c r="AU197" s="223" t="s">
        <v>83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354</v>
      </c>
      <c r="BM197" s="223" t="s">
        <v>414</v>
      </c>
    </row>
    <row r="198" s="2" customFormat="1">
      <c r="A198" s="38"/>
      <c r="B198" s="39"/>
      <c r="C198" s="40"/>
      <c r="D198" s="225" t="s">
        <v>159</v>
      </c>
      <c r="E198" s="40"/>
      <c r="F198" s="226" t="s">
        <v>415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159</v>
      </c>
      <c r="AU198" s="17" t="s">
        <v>83</v>
      </c>
    </row>
    <row r="199" s="2" customFormat="1" ht="24.15" customHeight="1">
      <c r="A199" s="38"/>
      <c r="B199" s="39"/>
      <c r="C199" s="242" t="s">
        <v>416</v>
      </c>
      <c r="D199" s="242" t="s">
        <v>218</v>
      </c>
      <c r="E199" s="243" t="s">
        <v>417</v>
      </c>
      <c r="F199" s="244" t="s">
        <v>418</v>
      </c>
      <c r="G199" s="245" t="s">
        <v>265</v>
      </c>
      <c r="H199" s="246">
        <v>1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0.070000000000000007</v>
      </c>
      <c r="R199" s="221">
        <f>Q199*H199</f>
        <v>0.070000000000000007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360</v>
      </c>
      <c r="AT199" s="223" t="s">
        <v>218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360</v>
      </c>
      <c r="BM199" s="223" t="s">
        <v>419</v>
      </c>
    </row>
    <row r="200" s="2" customFormat="1" ht="21.75" customHeight="1">
      <c r="A200" s="38"/>
      <c r="B200" s="39"/>
      <c r="C200" s="212" t="s">
        <v>420</v>
      </c>
      <c r="D200" s="212" t="s">
        <v>153</v>
      </c>
      <c r="E200" s="213" t="s">
        <v>421</v>
      </c>
      <c r="F200" s="214" t="s">
        <v>422</v>
      </c>
      <c r="G200" s="215" t="s">
        <v>265</v>
      </c>
      <c r="H200" s="216">
        <v>4</v>
      </c>
      <c r="I200" s="217"/>
      <c r="J200" s="218">
        <f>ROUND(I200*H200,2)</f>
        <v>0</v>
      </c>
      <c r="K200" s="214" t="s">
        <v>157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0.0026800000000000001</v>
      </c>
      <c r="R200" s="221">
        <f>Q200*H200</f>
        <v>0.01072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354</v>
      </c>
      <c r="AT200" s="223" t="s">
        <v>153</v>
      </c>
      <c r="AU200" s="223" t="s">
        <v>83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354</v>
      </c>
      <c r="BM200" s="223" t="s">
        <v>423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424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83</v>
      </c>
    </row>
    <row r="202" s="2" customFormat="1" ht="16.5" customHeight="1">
      <c r="A202" s="38"/>
      <c r="B202" s="39"/>
      <c r="C202" s="242" t="s">
        <v>425</v>
      </c>
      <c r="D202" s="242" t="s">
        <v>218</v>
      </c>
      <c r="E202" s="243" t="s">
        <v>426</v>
      </c>
      <c r="F202" s="244" t="s">
        <v>427</v>
      </c>
      <c r="G202" s="245" t="s">
        <v>265</v>
      </c>
      <c r="H202" s="246">
        <v>4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0.11500000000000001</v>
      </c>
      <c r="R202" s="221">
        <f>Q202*H202</f>
        <v>0.46000000000000002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360</v>
      </c>
      <c r="AT202" s="223" t="s">
        <v>218</v>
      </c>
      <c r="AU202" s="223" t="s">
        <v>83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360</v>
      </c>
      <c r="BM202" s="223" t="s">
        <v>428</v>
      </c>
    </row>
    <row r="203" s="2" customFormat="1" ht="21.75" customHeight="1">
      <c r="A203" s="38"/>
      <c r="B203" s="39"/>
      <c r="C203" s="212" t="s">
        <v>429</v>
      </c>
      <c r="D203" s="212" t="s">
        <v>153</v>
      </c>
      <c r="E203" s="213" t="s">
        <v>430</v>
      </c>
      <c r="F203" s="214" t="s">
        <v>431</v>
      </c>
      <c r="G203" s="215" t="s">
        <v>265</v>
      </c>
      <c r="H203" s="216">
        <v>2</v>
      </c>
      <c r="I203" s="217"/>
      <c r="J203" s="218">
        <f>ROUND(I203*H203,2)</f>
        <v>0</v>
      </c>
      <c r="K203" s="214" t="s">
        <v>157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0.0026800000000000001</v>
      </c>
      <c r="R203" s="221">
        <f>Q203*H203</f>
        <v>0.0053600000000000002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354</v>
      </c>
      <c r="AT203" s="223" t="s">
        <v>153</v>
      </c>
      <c r="AU203" s="223" t="s">
        <v>83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354</v>
      </c>
      <c r="BM203" s="223" t="s">
        <v>432</v>
      </c>
    </row>
    <row r="204" s="2" customFormat="1">
      <c r="A204" s="38"/>
      <c r="B204" s="39"/>
      <c r="C204" s="40"/>
      <c r="D204" s="225" t="s">
        <v>159</v>
      </c>
      <c r="E204" s="40"/>
      <c r="F204" s="226" t="s">
        <v>433</v>
      </c>
      <c r="G204" s="40"/>
      <c r="H204" s="40"/>
      <c r="I204" s="227"/>
      <c r="J204" s="40"/>
      <c r="K204" s="40"/>
      <c r="L204" s="44"/>
      <c r="M204" s="228"/>
      <c r="N204" s="229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159</v>
      </c>
      <c r="AU204" s="17" t="s">
        <v>83</v>
      </c>
    </row>
    <row r="205" s="2" customFormat="1" ht="16.5" customHeight="1">
      <c r="A205" s="38"/>
      <c r="B205" s="39"/>
      <c r="C205" s="242" t="s">
        <v>434</v>
      </c>
      <c r="D205" s="242" t="s">
        <v>218</v>
      </c>
      <c r="E205" s="243" t="s">
        <v>435</v>
      </c>
      <c r="F205" s="244" t="s">
        <v>436</v>
      </c>
      <c r="G205" s="245" t="s">
        <v>265</v>
      </c>
      <c r="H205" s="246">
        <v>1</v>
      </c>
      <c r="I205" s="247"/>
      <c r="J205" s="248">
        <f>ROUND(I205*H205,2)</f>
        <v>0</v>
      </c>
      <c r="K205" s="244" t="s">
        <v>157</v>
      </c>
      <c r="L205" s="249"/>
      <c r="M205" s="250" t="s">
        <v>19</v>
      </c>
      <c r="N205" s="251" t="s">
        <v>44</v>
      </c>
      <c r="O205" s="84"/>
      <c r="P205" s="221">
        <f>O205*H205</f>
        <v>0</v>
      </c>
      <c r="Q205" s="221">
        <v>0.0089999999999999993</v>
      </c>
      <c r="R205" s="221">
        <f>Q205*H205</f>
        <v>0.0089999999999999993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360</v>
      </c>
      <c r="AT205" s="223" t="s">
        <v>218</v>
      </c>
      <c r="AU205" s="223" t="s">
        <v>83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360</v>
      </c>
      <c r="BM205" s="223" t="s">
        <v>437</v>
      </c>
    </row>
    <row r="206" s="2" customFormat="1" ht="16.5" customHeight="1">
      <c r="A206" s="38"/>
      <c r="B206" s="39"/>
      <c r="C206" s="242" t="s">
        <v>438</v>
      </c>
      <c r="D206" s="242" t="s">
        <v>218</v>
      </c>
      <c r="E206" s="243" t="s">
        <v>439</v>
      </c>
      <c r="F206" s="244" t="s">
        <v>436</v>
      </c>
      <c r="G206" s="245" t="s">
        <v>265</v>
      </c>
      <c r="H206" s="246">
        <v>1</v>
      </c>
      <c r="I206" s="247"/>
      <c r="J206" s="248">
        <f>ROUND(I206*H206,2)</f>
        <v>0</v>
      </c>
      <c r="K206" s="244" t="s">
        <v>19</v>
      </c>
      <c r="L206" s="249"/>
      <c r="M206" s="253" t="s">
        <v>19</v>
      </c>
      <c r="N206" s="254" t="s">
        <v>44</v>
      </c>
      <c r="O206" s="255"/>
      <c r="P206" s="256">
        <f>O206*H206</f>
        <v>0</v>
      </c>
      <c r="Q206" s="256">
        <v>0.02</v>
      </c>
      <c r="R206" s="256">
        <f>Q206*H206</f>
        <v>0.02</v>
      </c>
      <c r="S206" s="256">
        <v>0</v>
      </c>
      <c r="T206" s="25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360</v>
      </c>
      <c r="AT206" s="223" t="s">
        <v>218</v>
      </c>
      <c r="AU206" s="223" t="s">
        <v>83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360</v>
      </c>
      <c r="BM206" s="223" t="s">
        <v>440</v>
      </c>
    </row>
    <row r="207" s="2" customFormat="1" ht="6.96" customHeight="1">
      <c r="A207" s="38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X/GT9TQTPFsiybmgpoOm2dGRnvAhWgEb4Lodd97nVbn/OOR+Ub9zK2gH5ppIkDVMWMGKgHfr84vy+SyGt956Kg==" hashValue="S968EtmNjHFALaE+Do3K0af7uBtHsK2sD7gLxGSPKO5wcRrJhgovJglIaWXTrScyzA+ASOJYQkTXyvbMlEwISw==" algorithmName="SHA-512" password="CC35"/>
  <autoFilter ref="C89:K20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941321111"/>
    <hyperlink ref="F97" r:id="rId2" display="https://podminky.urs.cz/item/CS_URS_2024_01/941321211"/>
    <hyperlink ref="F101" r:id="rId3" display="https://podminky.urs.cz/item/CS_URS_2024_01/941321811"/>
    <hyperlink ref="F105" r:id="rId4" display="https://podminky.urs.cz/item/CS_URS_2024_01/997013111"/>
    <hyperlink ref="F107" r:id="rId5" display="https://podminky.urs.cz/item/CS_URS_2024_01/997013501"/>
    <hyperlink ref="F109" r:id="rId6" display="https://podminky.urs.cz/item/CS_URS_2024_01/997013509"/>
    <hyperlink ref="F111" r:id="rId7" display="https://podminky.urs.cz/item/CS_URS_2024_01/997013511"/>
    <hyperlink ref="F113" r:id="rId8" display="https://podminky.urs.cz/item/CS_URS_2024_01/997013814"/>
    <hyperlink ref="F117" r:id="rId9" display="https://podminky.urs.cz/item/CS_URS_2024_01/713420813"/>
    <hyperlink ref="F120" r:id="rId10" display="https://podminky.urs.cz/item/CS_URS_2024_01/713421112"/>
    <hyperlink ref="F124" r:id="rId11" display="https://podminky.urs.cz/item/CS_URS_2024_01/713421116"/>
    <hyperlink ref="F129" r:id="rId12" display="https://podminky.urs.cz/item/CS_URS_2024_01/713490821"/>
    <hyperlink ref="F132" r:id="rId13" display="https://podminky.urs.cz/item/CS_URS_2024_01/713491211"/>
    <hyperlink ref="F138" r:id="rId14" display="https://podminky.urs.cz/item/CS_URS_2024_01/998713101"/>
    <hyperlink ref="F144" r:id="rId15" display="https://podminky.urs.cz/item/CS_URS_2024_01/733191844"/>
    <hyperlink ref="F147" r:id="rId16" display="https://podminky.urs.cz/item/CS_URS_2024_01/734100814"/>
    <hyperlink ref="F150" r:id="rId17" display="https://podminky.urs.cz/item/CS_URS_2024_01/734109320"/>
    <hyperlink ref="F155" r:id="rId18" display="https://podminky.urs.cz/item/CS_URS_2024_01/734109312"/>
    <hyperlink ref="F159" r:id="rId19" display="https://podminky.urs.cz/item/CS_URS_2024_01/734169412"/>
    <hyperlink ref="F162" r:id="rId20" display="https://podminky.urs.cz/item/CS_URS_2024_01/734173612"/>
    <hyperlink ref="F166" r:id="rId21" display="https://podminky.urs.cz/item/CS_URS_2024_01/998734101"/>
    <hyperlink ref="F169" r:id="rId22" display="https://podminky.urs.cz/item/CS_URS_2024_01/767996701"/>
    <hyperlink ref="F172" r:id="rId23" display="https://podminky.urs.cz/item/CS_URS_2024_01/783604590"/>
    <hyperlink ref="F178" r:id="rId24" display="https://podminky.urs.cz/item/CS_URS_2024_01/230011024"/>
    <hyperlink ref="F181" r:id="rId25" display="https://podminky.urs.cz/item/CS_URS_2024_01/230011091"/>
    <hyperlink ref="F184" r:id="rId26" display="https://podminky.urs.cz/item/CS_URS_2024_01/230011135"/>
    <hyperlink ref="F188" r:id="rId27" display="https://podminky.urs.cz/item/CS_URS_2024_01/230021024"/>
    <hyperlink ref="F192" r:id="rId28" display="https://podminky.urs.cz/item/CS_URS_2024_01/230022020"/>
    <hyperlink ref="F195" r:id="rId29" display="https://podminky.urs.cz/item/CS_URS_2024_01/230024167"/>
    <hyperlink ref="F198" r:id="rId30" display="https://podminky.urs.cz/item/CS_URS_2024_01/230025167"/>
    <hyperlink ref="F201" r:id="rId31" display="https://podminky.urs.cz/item/CS_URS_2024_01/230025135"/>
    <hyperlink ref="F204" r:id="rId32" display="https://podminky.urs.cz/item/CS_URS_2024_01/23002413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443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33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34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ROUND(J101,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ROUND((SUM(BE101:BE590)),  2)</f>
        <v>0</v>
      </c>
      <c r="G35" s="38"/>
      <c r="H35" s="38"/>
      <c r="I35" s="157">
        <v>0.20999999999999999</v>
      </c>
      <c r="J35" s="156">
        <f>ROUND(((SUM(BE101:BE590))*I35),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ROUND((SUM(BF101:BF590)),  2)</f>
        <v>0</v>
      </c>
      <c r="G36" s="38"/>
      <c r="H36" s="38"/>
      <c r="I36" s="157">
        <v>0.12</v>
      </c>
      <c r="J36" s="156">
        <f>ROUND(((SUM(BF101:BF590))*I36),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ROUND((SUM(BG101:BG590)),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ROUND((SUM(BH101:BH590)),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ROUND((SUM(BI101:BI590)),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Úprava vnitřní technologie - Technologie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J101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J102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125</v>
      </c>
      <c r="E65" s="182"/>
      <c r="F65" s="182"/>
      <c r="G65" s="182"/>
      <c r="H65" s="182"/>
      <c r="I65" s="182"/>
      <c r="J65" s="183">
        <f>J103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126</v>
      </c>
      <c r="E66" s="182"/>
      <c r="F66" s="182"/>
      <c r="G66" s="182"/>
      <c r="H66" s="182"/>
      <c r="I66" s="182"/>
      <c r="J66" s="183">
        <f>J106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4"/>
      <c r="C67" s="175"/>
      <c r="D67" s="176" t="s">
        <v>127</v>
      </c>
      <c r="E67" s="177"/>
      <c r="F67" s="177"/>
      <c r="G67" s="177"/>
      <c r="H67" s="177"/>
      <c r="I67" s="177"/>
      <c r="J67" s="178">
        <f>J109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25"/>
      <c r="D68" s="181" t="s">
        <v>128</v>
      </c>
      <c r="E68" s="182"/>
      <c r="F68" s="182"/>
      <c r="G68" s="182"/>
      <c r="H68" s="182"/>
      <c r="I68" s="182"/>
      <c r="J68" s="183">
        <f>J110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444</v>
      </c>
      <c r="E69" s="182"/>
      <c r="F69" s="182"/>
      <c r="G69" s="182"/>
      <c r="H69" s="182"/>
      <c r="I69" s="182"/>
      <c r="J69" s="183">
        <f>J168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129</v>
      </c>
      <c r="E70" s="182"/>
      <c r="F70" s="182"/>
      <c r="G70" s="182"/>
      <c r="H70" s="182"/>
      <c r="I70" s="182"/>
      <c r="J70" s="183">
        <f>J196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445</v>
      </c>
      <c r="E71" s="182"/>
      <c r="F71" s="182"/>
      <c r="G71" s="182"/>
      <c r="H71" s="182"/>
      <c r="I71" s="182"/>
      <c r="J71" s="183">
        <f>J245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131</v>
      </c>
      <c r="E72" s="182"/>
      <c r="F72" s="182"/>
      <c r="G72" s="182"/>
      <c r="H72" s="182"/>
      <c r="I72" s="182"/>
      <c r="J72" s="183">
        <f>J321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132</v>
      </c>
      <c r="E73" s="182"/>
      <c r="F73" s="182"/>
      <c r="G73" s="182"/>
      <c r="H73" s="182"/>
      <c r="I73" s="182"/>
      <c r="J73" s="183">
        <f>J326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4"/>
      <c r="C74" s="175"/>
      <c r="D74" s="176" t="s">
        <v>133</v>
      </c>
      <c r="E74" s="177"/>
      <c r="F74" s="177"/>
      <c r="G74" s="177"/>
      <c r="H74" s="177"/>
      <c r="I74" s="177"/>
      <c r="J74" s="178">
        <f>J335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0"/>
      <c r="C75" s="125"/>
      <c r="D75" s="181" t="s">
        <v>446</v>
      </c>
      <c r="E75" s="182"/>
      <c r="F75" s="182"/>
      <c r="G75" s="182"/>
      <c r="H75" s="182"/>
      <c r="I75" s="182"/>
      <c r="J75" s="183">
        <f>J336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447</v>
      </c>
      <c r="E76" s="182"/>
      <c r="F76" s="182"/>
      <c r="G76" s="182"/>
      <c r="H76" s="182"/>
      <c r="I76" s="182"/>
      <c r="J76" s="183">
        <f>J572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4"/>
      <c r="C77" s="175"/>
      <c r="D77" s="176" t="s">
        <v>448</v>
      </c>
      <c r="E77" s="177"/>
      <c r="F77" s="177"/>
      <c r="G77" s="177"/>
      <c r="H77" s="177"/>
      <c r="I77" s="177"/>
      <c r="J77" s="178">
        <f>J577</f>
        <v>0</v>
      </c>
      <c r="K77" s="175"/>
      <c r="L77" s="17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4"/>
      <c r="C78" s="175"/>
      <c r="D78" s="176" t="s">
        <v>449</v>
      </c>
      <c r="E78" s="177"/>
      <c r="F78" s="177"/>
      <c r="G78" s="177"/>
      <c r="H78" s="177"/>
      <c r="I78" s="177"/>
      <c r="J78" s="178">
        <f>J584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0"/>
      <c r="C79" s="125"/>
      <c r="D79" s="181" t="s">
        <v>450</v>
      </c>
      <c r="E79" s="182"/>
      <c r="F79" s="182"/>
      <c r="G79" s="182"/>
      <c r="H79" s="182"/>
      <c r="I79" s="182"/>
      <c r="J79" s="183">
        <f>J585</f>
        <v>0</v>
      </c>
      <c r="K79" s="125"/>
      <c r="L79" s="184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5" s="2" customFormat="1" ht="6.96" customHeight="1">
      <c r="A85" s="3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4.96" customHeight="1">
      <c r="A86" s="38"/>
      <c r="B86" s="39"/>
      <c r="C86" s="23" t="s">
        <v>135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</v>
      </c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169" t="str">
        <f>E7</f>
        <v>Revitalizace CZT Liberec - GreenNet III- D10 Úprava zdroje</v>
      </c>
      <c r="F89" s="32"/>
      <c r="G89" s="32"/>
      <c r="H89" s="32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" customFormat="1" ht="12" customHeight="1">
      <c r="B90" s="21"/>
      <c r="C90" s="32" t="s">
        <v>118</v>
      </c>
      <c r="D90" s="22"/>
      <c r="E90" s="22"/>
      <c r="F90" s="22"/>
      <c r="G90" s="22"/>
      <c r="H90" s="22"/>
      <c r="I90" s="22"/>
      <c r="J90" s="22"/>
      <c r="K90" s="22"/>
      <c r="L90" s="20"/>
    </row>
    <row r="91" s="2" customFormat="1" ht="16.5" customHeight="1">
      <c r="A91" s="38"/>
      <c r="B91" s="39"/>
      <c r="C91" s="40"/>
      <c r="D91" s="40"/>
      <c r="E91" s="169" t="s">
        <v>441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442</v>
      </c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6.5" customHeight="1">
      <c r="A93" s="38"/>
      <c r="B93" s="39"/>
      <c r="C93" s="40"/>
      <c r="D93" s="40"/>
      <c r="E93" s="69" t="str">
        <f>E11</f>
        <v>D10.2.1 - PS371 - Úprava vnitřní technologie - Technologie</v>
      </c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2" customHeight="1">
      <c r="A95" s="38"/>
      <c r="B95" s="39"/>
      <c r="C95" s="32" t="s">
        <v>21</v>
      </c>
      <c r="D95" s="40"/>
      <c r="E95" s="40"/>
      <c r="F95" s="27" t="str">
        <f>F14</f>
        <v>Liberec</v>
      </c>
      <c r="G95" s="40"/>
      <c r="H95" s="40"/>
      <c r="I95" s="32" t="s">
        <v>23</v>
      </c>
      <c r="J95" s="72" t="str">
        <f>IF(J14="","",J14)</f>
        <v>21. 6. 2024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6.96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25</v>
      </c>
      <c r="D97" s="40"/>
      <c r="E97" s="40"/>
      <c r="F97" s="27" t="str">
        <f>E17</f>
        <v>Teplárna Liberec, a.s.</v>
      </c>
      <c r="G97" s="40"/>
      <c r="H97" s="40"/>
      <c r="I97" s="32" t="s">
        <v>32</v>
      </c>
      <c r="J97" s="36" t="str">
        <f>E23</f>
        <v>SITEZ s.r.o.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5.15" customHeight="1">
      <c r="A98" s="38"/>
      <c r="B98" s="39"/>
      <c r="C98" s="32" t="s">
        <v>30</v>
      </c>
      <c r="D98" s="40"/>
      <c r="E98" s="40"/>
      <c r="F98" s="27" t="str">
        <f>IF(E20="","",E20)</f>
        <v>Vyplň údaj</v>
      </c>
      <c r="G98" s="40"/>
      <c r="H98" s="40"/>
      <c r="I98" s="32" t="s">
        <v>36</v>
      </c>
      <c r="J98" s="36" t="str">
        <f>E26</f>
        <v>SITEZ s.r.o.</v>
      </c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144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11" customFormat="1" ht="29.28" customHeight="1">
      <c r="A100" s="185"/>
      <c r="B100" s="186"/>
      <c r="C100" s="187" t="s">
        <v>136</v>
      </c>
      <c r="D100" s="188" t="s">
        <v>58</v>
      </c>
      <c r="E100" s="188" t="s">
        <v>54</v>
      </c>
      <c r="F100" s="188" t="s">
        <v>55</v>
      </c>
      <c r="G100" s="188" t="s">
        <v>137</v>
      </c>
      <c r="H100" s="188" t="s">
        <v>138</v>
      </c>
      <c r="I100" s="188" t="s">
        <v>139</v>
      </c>
      <c r="J100" s="188" t="s">
        <v>122</v>
      </c>
      <c r="K100" s="189" t="s">
        <v>140</v>
      </c>
      <c r="L100" s="190"/>
      <c r="M100" s="92" t="s">
        <v>19</v>
      </c>
      <c r="N100" s="93" t="s">
        <v>43</v>
      </c>
      <c r="O100" s="93" t="s">
        <v>141</v>
      </c>
      <c r="P100" s="93" t="s">
        <v>142</v>
      </c>
      <c r="Q100" s="93" t="s">
        <v>143</v>
      </c>
      <c r="R100" s="93" t="s">
        <v>144</v>
      </c>
      <c r="S100" s="93" t="s">
        <v>145</v>
      </c>
      <c r="T100" s="94" t="s">
        <v>146</v>
      </c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="2" customFormat="1" ht="22.8" customHeight="1">
      <c r="A101" s="38"/>
      <c r="B101" s="39"/>
      <c r="C101" s="99" t="s">
        <v>147</v>
      </c>
      <c r="D101" s="40"/>
      <c r="E101" s="40"/>
      <c r="F101" s="40"/>
      <c r="G101" s="40"/>
      <c r="H101" s="40"/>
      <c r="I101" s="40"/>
      <c r="J101" s="191">
        <f>BK101</f>
        <v>0</v>
      </c>
      <c r="K101" s="40"/>
      <c r="L101" s="44"/>
      <c r="M101" s="95"/>
      <c r="N101" s="192"/>
      <c r="O101" s="96"/>
      <c r="P101" s="193">
        <f>P102+P109+P335+P577+P584</f>
        <v>0</v>
      </c>
      <c r="Q101" s="96"/>
      <c r="R101" s="193">
        <f>R102+R109+R335+R577+R584</f>
        <v>278.30606560000001</v>
      </c>
      <c r="S101" s="96"/>
      <c r="T101" s="194">
        <f>T102+T109+T335+T577+T584</f>
        <v>22.966349999999998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72</v>
      </c>
      <c r="AU101" s="17" t="s">
        <v>123</v>
      </c>
      <c r="BK101" s="195">
        <f>BK102+BK109+BK335+BK577+BK584</f>
        <v>0</v>
      </c>
    </row>
    <row r="102" s="12" customFormat="1" ht="25.92" customHeight="1">
      <c r="A102" s="12"/>
      <c r="B102" s="196"/>
      <c r="C102" s="197"/>
      <c r="D102" s="198" t="s">
        <v>72</v>
      </c>
      <c r="E102" s="199" t="s">
        <v>148</v>
      </c>
      <c r="F102" s="199" t="s">
        <v>149</v>
      </c>
      <c r="G102" s="197"/>
      <c r="H102" s="197"/>
      <c r="I102" s="200"/>
      <c r="J102" s="201">
        <f>BK102</f>
        <v>0</v>
      </c>
      <c r="K102" s="197"/>
      <c r="L102" s="202"/>
      <c r="M102" s="203"/>
      <c r="N102" s="204"/>
      <c r="O102" s="204"/>
      <c r="P102" s="205">
        <f>P103+P106</f>
        <v>0</v>
      </c>
      <c r="Q102" s="204"/>
      <c r="R102" s="205">
        <f>R103+R106</f>
        <v>0</v>
      </c>
      <c r="S102" s="204"/>
      <c r="T102" s="206">
        <f>T103+T106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81</v>
      </c>
      <c r="AT102" s="208" t="s">
        <v>72</v>
      </c>
      <c r="AU102" s="208" t="s">
        <v>73</v>
      </c>
      <c r="AY102" s="207" t="s">
        <v>150</v>
      </c>
      <c r="BK102" s="209">
        <f>BK103+BK106</f>
        <v>0</v>
      </c>
    </row>
    <row r="103" s="12" customFormat="1" ht="22.8" customHeight="1">
      <c r="A103" s="12"/>
      <c r="B103" s="196"/>
      <c r="C103" s="197"/>
      <c r="D103" s="198" t="s">
        <v>72</v>
      </c>
      <c r="E103" s="210" t="s">
        <v>151</v>
      </c>
      <c r="F103" s="210" t="s">
        <v>152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SUM(P104:P105)</f>
        <v>0</v>
      </c>
      <c r="Q103" s="204"/>
      <c r="R103" s="205">
        <f>SUM(R104:R105)</f>
        <v>0</v>
      </c>
      <c r="S103" s="204"/>
      <c r="T103" s="206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81</v>
      </c>
      <c r="AT103" s="208" t="s">
        <v>72</v>
      </c>
      <c r="AU103" s="208" t="s">
        <v>81</v>
      </c>
      <c r="AY103" s="207" t="s">
        <v>150</v>
      </c>
      <c r="BK103" s="209">
        <f>SUM(BK104:BK105)</f>
        <v>0</v>
      </c>
    </row>
    <row r="104" s="2" customFormat="1" ht="21.75" customHeight="1">
      <c r="A104" s="38"/>
      <c r="B104" s="39"/>
      <c r="C104" s="212" t="s">
        <v>81</v>
      </c>
      <c r="D104" s="212" t="s">
        <v>153</v>
      </c>
      <c r="E104" s="213" t="s">
        <v>451</v>
      </c>
      <c r="F104" s="214" t="s">
        <v>452</v>
      </c>
      <c r="G104" s="215" t="s">
        <v>453</v>
      </c>
      <c r="H104" s="216">
        <v>120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175</v>
      </c>
      <c r="BM104" s="223" t="s">
        <v>454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455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12" customFormat="1" ht="22.8" customHeight="1">
      <c r="A106" s="12"/>
      <c r="B106" s="196"/>
      <c r="C106" s="197"/>
      <c r="D106" s="198" t="s">
        <v>72</v>
      </c>
      <c r="E106" s="210" t="s">
        <v>173</v>
      </c>
      <c r="F106" s="210" t="s">
        <v>174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SUM(P107:P108)</f>
        <v>0</v>
      </c>
      <c r="Q106" s="204"/>
      <c r="R106" s="205">
        <f>SUM(R107:R108)</f>
        <v>0</v>
      </c>
      <c r="S106" s="204"/>
      <c r="T106" s="206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81</v>
      </c>
      <c r="AT106" s="208" t="s">
        <v>72</v>
      </c>
      <c r="AU106" s="208" t="s">
        <v>81</v>
      </c>
      <c r="AY106" s="207" t="s">
        <v>150</v>
      </c>
      <c r="BK106" s="209">
        <f>SUM(BK107:BK108)</f>
        <v>0</v>
      </c>
    </row>
    <row r="107" s="2" customFormat="1" ht="24.15" customHeight="1">
      <c r="A107" s="38"/>
      <c r="B107" s="39"/>
      <c r="C107" s="212" t="s">
        <v>83</v>
      </c>
      <c r="D107" s="212" t="s">
        <v>153</v>
      </c>
      <c r="E107" s="213" t="s">
        <v>197</v>
      </c>
      <c r="F107" s="214" t="s">
        <v>198</v>
      </c>
      <c r="G107" s="215" t="s">
        <v>178</v>
      </c>
      <c r="H107" s="216">
        <v>1.698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175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175</v>
      </c>
      <c r="BM107" s="223" t="s">
        <v>456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200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12" customFormat="1" ht="25.92" customHeight="1">
      <c r="A109" s="12"/>
      <c r="B109" s="196"/>
      <c r="C109" s="197"/>
      <c r="D109" s="198" t="s">
        <v>72</v>
      </c>
      <c r="E109" s="199" t="s">
        <v>201</v>
      </c>
      <c r="F109" s="199" t="s">
        <v>202</v>
      </c>
      <c r="G109" s="197"/>
      <c r="H109" s="197"/>
      <c r="I109" s="200"/>
      <c r="J109" s="201">
        <f>BK109</f>
        <v>0</v>
      </c>
      <c r="K109" s="197"/>
      <c r="L109" s="202"/>
      <c r="M109" s="203"/>
      <c r="N109" s="204"/>
      <c r="O109" s="204"/>
      <c r="P109" s="205">
        <f>P110+P168+P196+P245+P321+P326</f>
        <v>0</v>
      </c>
      <c r="Q109" s="204"/>
      <c r="R109" s="205">
        <f>R110+R168+R196+R245+R321+R326</f>
        <v>231.16428959999999</v>
      </c>
      <c r="S109" s="204"/>
      <c r="T109" s="206">
        <f>T110+T168+T196+T245+T321+T326</f>
        <v>22.966349999999998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83</v>
      </c>
      <c r="AT109" s="208" t="s">
        <v>72</v>
      </c>
      <c r="AU109" s="208" t="s">
        <v>73</v>
      </c>
      <c r="AY109" s="207" t="s">
        <v>150</v>
      </c>
      <c r="BK109" s="209">
        <f>BK110+BK168+BK196+BK245+BK321+BK326</f>
        <v>0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203</v>
      </c>
      <c r="F110" s="210" t="s">
        <v>204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SUM(P111:P167)</f>
        <v>0</v>
      </c>
      <c r="Q110" s="204"/>
      <c r="R110" s="205">
        <f>SUM(R111:R167)</f>
        <v>54.240837600000006</v>
      </c>
      <c r="S110" s="204"/>
      <c r="T110" s="206">
        <f>SUM(T111:T167)</f>
        <v>1.82951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83</v>
      </c>
      <c r="AT110" s="208" t="s">
        <v>72</v>
      </c>
      <c r="AU110" s="208" t="s">
        <v>81</v>
      </c>
      <c r="AY110" s="207" t="s">
        <v>150</v>
      </c>
      <c r="BK110" s="209">
        <f>SUM(BK111:BK167)</f>
        <v>0</v>
      </c>
    </row>
    <row r="111" s="2" customFormat="1" ht="37.8" customHeight="1">
      <c r="A111" s="38"/>
      <c r="B111" s="39"/>
      <c r="C111" s="212" t="s">
        <v>168</v>
      </c>
      <c r="D111" s="212" t="s">
        <v>153</v>
      </c>
      <c r="E111" s="213" t="s">
        <v>457</v>
      </c>
      <c r="F111" s="214" t="s">
        <v>458</v>
      </c>
      <c r="G111" s="215" t="s">
        <v>156</v>
      </c>
      <c r="H111" s="216">
        <v>2060</v>
      </c>
      <c r="I111" s="217"/>
      <c r="J111" s="218">
        <f>ROUND(I111*H111,2)</f>
        <v>0</v>
      </c>
      <c r="K111" s="214" t="s">
        <v>157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0.0053600000000000002</v>
      </c>
      <c r="R111" s="221">
        <f>Q111*H111</f>
        <v>11.041600000000001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208</v>
      </c>
      <c r="AT111" s="223" t="s">
        <v>153</v>
      </c>
      <c r="AU111" s="223" t="s">
        <v>83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208</v>
      </c>
      <c r="BM111" s="223" t="s">
        <v>459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460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83</v>
      </c>
    </row>
    <row r="113" s="2" customFormat="1" ht="16.5" customHeight="1">
      <c r="A113" s="38"/>
      <c r="B113" s="39"/>
      <c r="C113" s="242" t="s">
        <v>175</v>
      </c>
      <c r="D113" s="242" t="s">
        <v>218</v>
      </c>
      <c r="E113" s="243" t="s">
        <v>461</v>
      </c>
      <c r="F113" s="244" t="s">
        <v>462</v>
      </c>
      <c r="G113" s="245" t="s">
        <v>156</v>
      </c>
      <c r="H113" s="246">
        <v>2369</v>
      </c>
      <c r="I113" s="247"/>
      <c r="J113" s="248">
        <f>ROUND(I113*H113,2)</f>
        <v>0</v>
      </c>
      <c r="K113" s="244" t="s">
        <v>157</v>
      </c>
      <c r="L113" s="249"/>
      <c r="M113" s="250" t="s">
        <v>19</v>
      </c>
      <c r="N113" s="251" t="s">
        <v>44</v>
      </c>
      <c r="O113" s="84"/>
      <c r="P113" s="221">
        <f>O113*H113</f>
        <v>0</v>
      </c>
      <c r="Q113" s="221">
        <v>0.0064000000000000003</v>
      </c>
      <c r="R113" s="221">
        <f>Q113*H113</f>
        <v>15.1616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221</v>
      </c>
      <c r="AT113" s="223" t="s">
        <v>218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208</v>
      </c>
      <c r="BM113" s="223" t="s">
        <v>463</v>
      </c>
    </row>
    <row r="114" s="2" customFormat="1">
      <c r="A114" s="38"/>
      <c r="B114" s="39"/>
      <c r="C114" s="40"/>
      <c r="D114" s="232" t="s">
        <v>246</v>
      </c>
      <c r="E114" s="40"/>
      <c r="F114" s="252" t="s">
        <v>464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246</v>
      </c>
      <c r="AU114" s="17" t="s">
        <v>83</v>
      </c>
    </row>
    <row r="115" s="13" customFormat="1">
      <c r="A115" s="13"/>
      <c r="B115" s="230"/>
      <c r="C115" s="231"/>
      <c r="D115" s="232" t="s">
        <v>161</v>
      </c>
      <c r="E115" s="231"/>
      <c r="F115" s="234" t="s">
        <v>465</v>
      </c>
      <c r="G115" s="231"/>
      <c r="H115" s="235">
        <v>2369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161</v>
      </c>
      <c r="AU115" s="241" t="s">
        <v>83</v>
      </c>
      <c r="AV115" s="13" t="s">
        <v>83</v>
      </c>
      <c r="AW115" s="13" t="s">
        <v>4</v>
      </c>
      <c r="AX115" s="13" t="s">
        <v>81</v>
      </c>
      <c r="AY115" s="241" t="s">
        <v>150</v>
      </c>
    </row>
    <row r="116" s="2" customFormat="1" ht="21.75" customHeight="1">
      <c r="A116" s="38"/>
      <c r="B116" s="39"/>
      <c r="C116" s="212" t="s">
        <v>181</v>
      </c>
      <c r="D116" s="212" t="s">
        <v>153</v>
      </c>
      <c r="E116" s="213" t="s">
        <v>466</v>
      </c>
      <c r="F116" s="214" t="s">
        <v>467</v>
      </c>
      <c r="G116" s="215" t="s">
        <v>156</v>
      </c>
      <c r="H116" s="216">
        <v>950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0.00016000000000000001</v>
      </c>
      <c r="R116" s="221">
        <f>Q116*H116</f>
        <v>0.15200000000000002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208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208</v>
      </c>
      <c r="BM116" s="223" t="s">
        <v>468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469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 ht="16.5" customHeight="1">
      <c r="A118" s="38"/>
      <c r="B118" s="39"/>
      <c r="C118" s="242" t="s">
        <v>186</v>
      </c>
      <c r="D118" s="242" t="s">
        <v>218</v>
      </c>
      <c r="E118" s="243" t="s">
        <v>470</v>
      </c>
      <c r="F118" s="244" t="s">
        <v>471</v>
      </c>
      <c r="G118" s="245" t="s">
        <v>333</v>
      </c>
      <c r="H118" s="246">
        <v>3850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83</v>
      </c>
      <c r="AT118" s="223" t="s">
        <v>218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81</v>
      </c>
      <c r="BM118" s="223" t="s">
        <v>472</v>
      </c>
    </row>
    <row r="119" s="2" customFormat="1">
      <c r="A119" s="38"/>
      <c r="B119" s="39"/>
      <c r="C119" s="40"/>
      <c r="D119" s="232" t="s">
        <v>246</v>
      </c>
      <c r="E119" s="40"/>
      <c r="F119" s="252" t="s">
        <v>473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246</v>
      </c>
      <c r="AU119" s="17" t="s">
        <v>83</v>
      </c>
    </row>
    <row r="120" s="2" customFormat="1" ht="24.15" customHeight="1">
      <c r="A120" s="38"/>
      <c r="B120" s="39"/>
      <c r="C120" s="212" t="s">
        <v>191</v>
      </c>
      <c r="D120" s="212" t="s">
        <v>153</v>
      </c>
      <c r="E120" s="213" t="s">
        <v>474</v>
      </c>
      <c r="F120" s="214" t="s">
        <v>475</v>
      </c>
      <c r="G120" s="215" t="s">
        <v>156</v>
      </c>
      <c r="H120" s="216">
        <v>1260</v>
      </c>
      <c r="I120" s="217"/>
      <c r="J120" s="218">
        <f>ROUND(I120*H120,2)</f>
        <v>0</v>
      </c>
      <c r="K120" s="214" t="s">
        <v>157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6.9999999999999994E-05</v>
      </c>
      <c r="R120" s="221">
        <f>Q120*H120</f>
        <v>0.088199999999999987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208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208</v>
      </c>
      <c r="BM120" s="223" t="s">
        <v>476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477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83</v>
      </c>
    </row>
    <row r="122" s="2" customFormat="1">
      <c r="A122" s="38"/>
      <c r="B122" s="39"/>
      <c r="C122" s="40"/>
      <c r="D122" s="232" t="s">
        <v>246</v>
      </c>
      <c r="E122" s="40"/>
      <c r="F122" s="252" t="s">
        <v>478</v>
      </c>
      <c r="G122" s="40"/>
      <c r="H122" s="40"/>
      <c r="I122" s="227"/>
      <c r="J122" s="40"/>
      <c r="K122" s="40"/>
      <c r="L122" s="44"/>
      <c r="M122" s="228"/>
      <c r="N122" s="229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246</v>
      </c>
      <c r="AU122" s="17" t="s">
        <v>83</v>
      </c>
    </row>
    <row r="123" s="13" customFormat="1">
      <c r="A123" s="13"/>
      <c r="B123" s="230"/>
      <c r="C123" s="231"/>
      <c r="D123" s="232" t="s">
        <v>161</v>
      </c>
      <c r="E123" s="233" t="s">
        <v>19</v>
      </c>
      <c r="F123" s="234" t="s">
        <v>479</v>
      </c>
      <c r="G123" s="231"/>
      <c r="H123" s="235">
        <v>1260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161</v>
      </c>
      <c r="AU123" s="241" t="s">
        <v>83</v>
      </c>
      <c r="AV123" s="13" t="s">
        <v>83</v>
      </c>
      <c r="AW123" s="13" t="s">
        <v>35</v>
      </c>
      <c r="AX123" s="13" t="s">
        <v>81</v>
      </c>
      <c r="AY123" s="241" t="s">
        <v>150</v>
      </c>
    </row>
    <row r="124" s="2" customFormat="1" ht="16.5" customHeight="1">
      <c r="A124" s="38"/>
      <c r="B124" s="39"/>
      <c r="C124" s="242" t="s">
        <v>196</v>
      </c>
      <c r="D124" s="242" t="s">
        <v>218</v>
      </c>
      <c r="E124" s="243" t="s">
        <v>480</v>
      </c>
      <c r="F124" s="244" t="s">
        <v>481</v>
      </c>
      <c r="G124" s="245" t="s">
        <v>178</v>
      </c>
      <c r="H124" s="246">
        <v>14.84</v>
      </c>
      <c r="I124" s="247"/>
      <c r="J124" s="248">
        <f>ROUND(I124*H124,2)</f>
        <v>0</v>
      </c>
      <c r="K124" s="244" t="s">
        <v>157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1</v>
      </c>
      <c r="R124" s="221">
        <f>Q124*H124</f>
        <v>14.84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221</v>
      </c>
      <c r="AT124" s="223" t="s">
        <v>218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208</v>
      </c>
      <c r="BM124" s="223" t="s">
        <v>482</v>
      </c>
    </row>
    <row r="125" s="2" customFormat="1" ht="24.15" customHeight="1">
      <c r="A125" s="38"/>
      <c r="B125" s="39"/>
      <c r="C125" s="212" t="s">
        <v>151</v>
      </c>
      <c r="D125" s="212" t="s">
        <v>153</v>
      </c>
      <c r="E125" s="213" t="s">
        <v>483</v>
      </c>
      <c r="F125" s="214" t="s">
        <v>484</v>
      </c>
      <c r="G125" s="215" t="s">
        <v>156</v>
      </c>
      <c r="H125" s="216">
        <v>1593.9459999999999</v>
      </c>
      <c r="I125" s="217"/>
      <c r="J125" s="218">
        <f>ROUND(I125*H125,2)</f>
        <v>0</v>
      </c>
      <c r="K125" s="214" t="s">
        <v>157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0.00020000000000000001</v>
      </c>
      <c r="R125" s="221">
        <f>Q125*H125</f>
        <v>0.31878919999999999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208</v>
      </c>
      <c r="AT125" s="223" t="s">
        <v>153</v>
      </c>
      <c r="AU125" s="223" t="s">
        <v>83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208</v>
      </c>
      <c r="BM125" s="223" t="s">
        <v>485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486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83</v>
      </c>
    </row>
    <row r="127" s="2" customFormat="1" ht="37.8" customHeight="1">
      <c r="A127" s="38"/>
      <c r="B127" s="39"/>
      <c r="C127" s="242" t="s">
        <v>212</v>
      </c>
      <c r="D127" s="242" t="s">
        <v>218</v>
      </c>
      <c r="E127" s="243" t="s">
        <v>487</v>
      </c>
      <c r="F127" s="244" t="s">
        <v>488</v>
      </c>
      <c r="G127" s="245" t="s">
        <v>156</v>
      </c>
      <c r="H127" s="246">
        <v>555.5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4"/>
      <c r="P127" s="221">
        <f>O127*H127</f>
        <v>0</v>
      </c>
      <c r="Q127" s="221">
        <v>0.0055999999999999999</v>
      </c>
      <c r="R127" s="221">
        <f>Q127*H127</f>
        <v>3.1107999999999998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221</v>
      </c>
      <c r="AT127" s="223" t="s">
        <v>218</v>
      </c>
      <c r="AU127" s="223" t="s">
        <v>83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208</v>
      </c>
      <c r="BM127" s="223" t="s">
        <v>489</v>
      </c>
    </row>
    <row r="128" s="13" customFormat="1">
      <c r="A128" s="13"/>
      <c r="B128" s="230"/>
      <c r="C128" s="231"/>
      <c r="D128" s="232" t="s">
        <v>161</v>
      </c>
      <c r="E128" s="233" t="s">
        <v>19</v>
      </c>
      <c r="F128" s="234" t="s">
        <v>490</v>
      </c>
      <c r="G128" s="231"/>
      <c r="H128" s="235">
        <v>505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161</v>
      </c>
      <c r="AU128" s="241" t="s">
        <v>83</v>
      </c>
      <c r="AV128" s="13" t="s">
        <v>83</v>
      </c>
      <c r="AW128" s="13" t="s">
        <v>35</v>
      </c>
      <c r="AX128" s="13" t="s">
        <v>81</v>
      </c>
      <c r="AY128" s="241" t="s">
        <v>150</v>
      </c>
    </row>
    <row r="129" s="13" customFormat="1">
      <c r="A129" s="13"/>
      <c r="B129" s="230"/>
      <c r="C129" s="231"/>
      <c r="D129" s="232" t="s">
        <v>161</v>
      </c>
      <c r="E129" s="231"/>
      <c r="F129" s="234" t="s">
        <v>491</v>
      </c>
      <c r="G129" s="231"/>
      <c r="H129" s="235">
        <v>555.5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161</v>
      </c>
      <c r="AU129" s="241" t="s">
        <v>83</v>
      </c>
      <c r="AV129" s="13" t="s">
        <v>83</v>
      </c>
      <c r="AW129" s="13" t="s">
        <v>4</v>
      </c>
      <c r="AX129" s="13" t="s">
        <v>81</v>
      </c>
      <c r="AY129" s="241" t="s">
        <v>150</v>
      </c>
    </row>
    <row r="130" s="2" customFormat="1" ht="37.8" customHeight="1">
      <c r="A130" s="38"/>
      <c r="B130" s="39"/>
      <c r="C130" s="242" t="s">
        <v>217</v>
      </c>
      <c r="D130" s="242" t="s">
        <v>218</v>
      </c>
      <c r="E130" s="243" t="s">
        <v>492</v>
      </c>
      <c r="F130" s="244" t="s">
        <v>493</v>
      </c>
      <c r="G130" s="245" t="s">
        <v>156</v>
      </c>
      <c r="H130" s="246">
        <v>57.140999999999998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0.0071999999999999998</v>
      </c>
      <c r="R130" s="221">
        <f>Q130*H130</f>
        <v>0.41141519999999998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221</v>
      </c>
      <c r="AT130" s="223" t="s">
        <v>218</v>
      </c>
      <c r="AU130" s="223" t="s">
        <v>83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208</v>
      </c>
      <c r="BM130" s="223" t="s">
        <v>494</v>
      </c>
    </row>
    <row r="131" s="13" customFormat="1">
      <c r="A131" s="13"/>
      <c r="B131" s="230"/>
      <c r="C131" s="231"/>
      <c r="D131" s="232" t="s">
        <v>161</v>
      </c>
      <c r="E131" s="231"/>
      <c r="F131" s="234" t="s">
        <v>495</v>
      </c>
      <c r="G131" s="231"/>
      <c r="H131" s="235">
        <v>57.140999999999998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161</v>
      </c>
      <c r="AU131" s="241" t="s">
        <v>83</v>
      </c>
      <c r="AV131" s="13" t="s">
        <v>83</v>
      </c>
      <c r="AW131" s="13" t="s">
        <v>4</v>
      </c>
      <c r="AX131" s="13" t="s">
        <v>81</v>
      </c>
      <c r="AY131" s="241" t="s">
        <v>150</v>
      </c>
    </row>
    <row r="132" s="2" customFormat="1" ht="37.8" customHeight="1">
      <c r="A132" s="38"/>
      <c r="B132" s="39"/>
      <c r="C132" s="242" t="s">
        <v>8</v>
      </c>
      <c r="D132" s="242" t="s">
        <v>218</v>
      </c>
      <c r="E132" s="243" t="s">
        <v>496</v>
      </c>
      <c r="F132" s="244" t="s">
        <v>497</v>
      </c>
      <c r="G132" s="245" t="s">
        <v>156</v>
      </c>
      <c r="H132" s="246">
        <v>27.5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0.0064000000000000003</v>
      </c>
      <c r="R132" s="221">
        <f>Q132*H132</f>
        <v>0.17600000000000002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221</v>
      </c>
      <c r="AT132" s="223" t="s">
        <v>218</v>
      </c>
      <c r="AU132" s="223" t="s">
        <v>83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208</v>
      </c>
      <c r="BM132" s="223" t="s">
        <v>498</v>
      </c>
    </row>
    <row r="133" s="13" customFormat="1">
      <c r="A133" s="13"/>
      <c r="B133" s="230"/>
      <c r="C133" s="231"/>
      <c r="D133" s="232" t="s">
        <v>161</v>
      </c>
      <c r="E133" s="233" t="s">
        <v>19</v>
      </c>
      <c r="F133" s="234" t="s">
        <v>499</v>
      </c>
      <c r="G133" s="231"/>
      <c r="H133" s="235">
        <v>25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161</v>
      </c>
      <c r="AU133" s="241" t="s">
        <v>83</v>
      </c>
      <c r="AV133" s="13" t="s">
        <v>83</v>
      </c>
      <c r="AW133" s="13" t="s">
        <v>35</v>
      </c>
      <c r="AX133" s="13" t="s">
        <v>81</v>
      </c>
      <c r="AY133" s="241" t="s">
        <v>150</v>
      </c>
    </row>
    <row r="134" s="13" customFormat="1">
      <c r="A134" s="13"/>
      <c r="B134" s="230"/>
      <c r="C134" s="231"/>
      <c r="D134" s="232" t="s">
        <v>161</v>
      </c>
      <c r="E134" s="231"/>
      <c r="F134" s="234" t="s">
        <v>500</v>
      </c>
      <c r="G134" s="231"/>
      <c r="H134" s="235">
        <v>27.5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161</v>
      </c>
      <c r="AU134" s="241" t="s">
        <v>83</v>
      </c>
      <c r="AV134" s="13" t="s">
        <v>83</v>
      </c>
      <c r="AW134" s="13" t="s">
        <v>4</v>
      </c>
      <c r="AX134" s="13" t="s">
        <v>81</v>
      </c>
      <c r="AY134" s="241" t="s">
        <v>150</v>
      </c>
    </row>
    <row r="135" s="2" customFormat="1" ht="37.8" customHeight="1">
      <c r="A135" s="38"/>
      <c r="B135" s="39"/>
      <c r="C135" s="242" t="s">
        <v>229</v>
      </c>
      <c r="D135" s="242" t="s">
        <v>218</v>
      </c>
      <c r="E135" s="243" t="s">
        <v>501</v>
      </c>
      <c r="F135" s="244" t="s">
        <v>502</v>
      </c>
      <c r="G135" s="245" t="s">
        <v>156</v>
      </c>
      <c r="H135" s="246">
        <v>282.69999999999999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0.0047999999999999996</v>
      </c>
      <c r="R135" s="221">
        <f>Q135*H135</f>
        <v>1.3569599999999997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221</v>
      </c>
      <c r="AT135" s="223" t="s">
        <v>218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208</v>
      </c>
      <c r="BM135" s="223" t="s">
        <v>503</v>
      </c>
    </row>
    <row r="136" s="13" customFormat="1">
      <c r="A136" s="13"/>
      <c r="B136" s="230"/>
      <c r="C136" s="231"/>
      <c r="D136" s="232" t="s">
        <v>161</v>
      </c>
      <c r="E136" s="233" t="s">
        <v>19</v>
      </c>
      <c r="F136" s="234" t="s">
        <v>504</v>
      </c>
      <c r="G136" s="231"/>
      <c r="H136" s="235">
        <v>257</v>
      </c>
      <c r="I136" s="236"/>
      <c r="J136" s="231"/>
      <c r="K136" s="231"/>
      <c r="L136" s="237"/>
      <c r="M136" s="238"/>
      <c r="N136" s="239"/>
      <c r="O136" s="239"/>
      <c r="P136" s="239"/>
      <c r="Q136" s="239"/>
      <c r="R136" s="239"/>
      <c r="S136" s="239"/>
      <c r="T136" s="24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1" t="s">
        <v>161</v>
      </c>
      <c r="AU136" s="241" t="s">
        <v>83</v>
      </c>
      <c r="AV136" s="13" t="s">
        <v>83</v>
      </c>
      <c r="AW136" s="13" t="s">
        <v>35</v>
      </c>
      <c r="AX136" s="13" t="s">
        <v>81</v>
      </c>
      <c r="AY136" s="241" t="s">
        <v>150</v>
      </c>
    </row>
    <row r="137" s="13" customFormat="1">
      <c r="A137" s="13"/>
      <c r="B137" s="230"/>
      <c r="C137" s="231"/>
      <c r="D137" s="232" t="s">
        <v>161</v>
      </c>
      <c r="E137" s="231"/>
      <c r="F137" s="234" t="s">
        <v>505</v>
      </c>
      <c r="G137" s="231"/>
      <c r="H137" s="235">
        <v>282.69999999999999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161</v>
      </c>
      <c r="AU137" s="241" t="s">
        <v>83</v>
      </c>
      <c r="AV137" s="13" t="s">
        <v>83</v>
      </c>
      <c r="AW137" s="13" t="s">
        <v>4</v>
      </c>
      <c r="AX137" s="13" t="s">
        <v>81</v>
      </c>
      <c r="AY137" s="241" t="s">
        <v>150</v>
      </c>
    </row>
    <row r="138" s="2" customFormat="1" ht="37.8" customHeight="1">
      <c r="A138" s="38"/>
      <c r="B138" s="39"/>
      <c r="C138" s="242" t="s">
        <v>232</v>
      </c>
      <c r="D138" s="242" t="s">
        <v>218</v>
      </c>
      <c r="E138" s="243" t="s">
        <v>506</v>
      </c>
      <c r="F138" s="244" t="s">
        <v>507</v>
      </c>
      <c r="G138" s="245" t="s">
        <v>156</v>
      </c>
      <c r="H138" s="246">
        <v>165</v>
      </c>
      <c r="I138" s="247"/>
      <c r="J138" s="248">
        <f>ROUND(I138*H138,2)</f>
        <v>0</v>
      </c>
      <c r="K138" s="244" t="s">
        <v>19</v>
      </c>
      <c r="L138" s="249"/>
      <c r="M138" s="250" t="s">
        <v>19</v>
      </c>
      <c r="N138" s="251" t="s">
        <v>44</v>
      </c>
      <c r="O138" s="84"/>
      <c r="P138" s="221">
        <f>O138*H138</f>
        <v>0</v>
      </c>
      <c r="Q138" s="221">
        <v>0.0095999999999999992</v>
      </c>
      <c r="R138" s="221">
        <f>Q138*H138</f>
        <v>1.5839999999999999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221</v>
      </c>
      <c r="AT138" s="223" t="s">
        <v>218</v>
      </c>
      <c r="AU138" s="223" t="s">
        <v>83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208</v>
      </c>
      <c r="BM138" s="223" t="s">
        <v>508</v>
      </c>
    </row>
    <row r="139" s="2" customFormat="1" ht="37.8" customHeight="1">
      <c r="A139" s="38"/>
      <c r="B139" s="39"/>
      <c r="C139" s="242" t="s">
        <v>238</v>
      </c>
      <c r="D139" s="242" t="s">
        <v>218</v>
      </c>
      <c r="E139" s="243" t="s">
        <v>509</v>
      </c>
      <c r="F139" s="244" t="s">
        <v>510</v>
      </c>
      <c r="G139" s="245" t="s">
        <v>156</v>
      </c>
      <c r="H139" s="246">
        <v>545.60000000000002</v>
      </c>
      <c r="I139" s="247"/>
      <c r="J139" s="248">
        <f>ROUND(I139*H139,2)</f>
        <v>0</v>
      </c>
      <c r="K139" s="244" t="s">
        <v>19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0.0080000000000000002</v>
      </c>
      <c r="R139" s="221">
        <f>Q139*H139</f>
        <v>4.3648000000000007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221</v>
      </c>
      <c r="AT139" s="223" t="s">
        <v>218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208</v>
      </c>
      <c r="BM139" s="223" t="s">
        <v>511</v>
      </c>
    </row>
    <row r="140" s="13" customFormat="1">
      <c r="A140" s="13"/>
      <c r="B140" s="230"/>
      <c r="C140" s="231"/>
      <c r="D140" s="232" t="s">
        <v>161</v>
      </c>
      <c r="E140" s="233" t="s">
        <v>19</v>
      </c>
      <c r="F140" s="234" t="s">
        <v>512</v>
      </c>
      <c r="G140" s="231"/>
      <c r="H140" s="235">
        <v>496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161</v>
      </c>
      <c r="AU140" s="241" t="s">
        <v>83</v>
      </c>
      <c r="AV140" s="13" t="s">
        <v>83</v>
      </c>
      <c r="AW140" s="13" t="s">
        <v>35</v>
      </c>
      <c r="AX140" s="13" t="s">
        <v>81</v>
      </c>
      <c r="AY140" s="241" t="s">
        <v>150</v>
      </c>
    </row>
    <row r="141" s="13" customFormat="1">
      <c r="A141" s="13"/>
      <c r="B141" s="230"/>
      <c r="C141" s="231"/>
      <c r="D141" s="232" t="s">
        <v>161</v>
      </c>
      <c r="E141" s="231"/>
      <c r="F141" s="234" t="s">
        <v>513</v>
      </c>
      <c r="G141" s="231"/>
      <c r="H141" s="235">
        <v>545.60000000000002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161</v>
      </c>
      <c r="AU141" s="241" t="s">
        <v>83</v>
      </c>
      <c r="AV141" s="13" t="s">
        <v>83</v>
      </c>
      <c r="AW141" s="13" t="s">
        <v>4</v>
      </c>
      <c r="AX141" s="13" t="s">
        <v>81</v>
      </c>
      <c r="AY141" s="241" t="s">
        <v>150</v>
      </c>
    </row>
    <row r="142" s="2" customFormat="1" ht="37.8" customHeight="1">
      <c r="A142" s="38"/>
      <c r="B142" s="39"/>
      <c r="C142" s="242" t="s">
        <v>208</v>
      </c>
      <c r="D142" s="242" t="s">
        <v>218</v>
      </c>
      <c r="E142" s="243" t="s">
        <v>514</v>
      </c>
      <c r="F142" s="244" t="s">
        <v>515</v>
      </c>
      <c r="G142" s="245" t="s">
        <v>156</v>
      </c>
      <c r="H142" s="246">
        <v>103.40000000000001</v>
      </c>
      <c r="I142" s="247"/>
      <c r="J142" s="248">
        <f>ROUND(I142*H142,2)</f>
        <v>0</v>
      </c>
      <c r="K142" s="244" t="s">
        <v>19</v>
      </c>
      <c r="L142" s="249"/>
      <c r="M142" s="250" t="s">
        <v>19</v>
      </c>
      <c r="N142" s="251" t="s">
        <v>44</v>
      </c>
      <c r="O142" s="84"/>
      <c r="P142" s="221">
        <f>O142*H142</f>
        <v>0</v>
      </c>
      <c r="Q142" s="221">
        <v>0.0095999999999999992</v>
      </c>
      <c r="R142" s="221">
        <f>Q142*H142</f>
        <v>0.99263999999999997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221</v>
      </c>
      <c r="AT142" s="223" t="s">
        <v>218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208</v>
      </c>
      <c r="BM142" s="223" t="s">
        <v>516</v>
      </c>
    </row>
    <row r="143" s="13" customFormat="1">
      <c r="A143" s="13"/>
      <c r="B143" s="230"/>
      <c r="C143" s="231"/>
      <c r="D143" s="232" t="s">
        <v>161</v>
      </c>
      <c r="E143" s="233" t="s">
        <v>19</v>
      </c>
      <c r="F143" s="234" t="s">
        <v>517</v>
      </c>
      <c r="G143" s="231"/>
      <c r="H143" s="235">
        <v>94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161</v>
      </c>
      <c r="AU143" s="241" t="s">
        <v>83</v>
      </c>
      <c r="AV143" s="13" t="s">
        <v>83</v>
      </c>
      <c r="AW143" s="13" t="s">
        <v>35</v>
      </c>
      <c r="AX143" s="13" t="s">
        <v>81</v>
      </c>
      <c r="AY143" s="241" t="s">
        <v>150</v>
      </c>
    </row>
    <row r="144" s="13" customFormat="1">
      <c r="A144" s="13"/>
      <c r="B144" s="230"/>
      <c r="C144" s="231"/>
      <c r="D144" s="232" t="s">
        <v>161</v>
      </c>
      <c r="E144" s="231"/>
      <c r="F144" s="234" t="s">
        <v>518</v>
      </c>
      <c r="G144" s="231"/>
      <c r="H144" s="235">
        <v>103.40000000000001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161</v>
      </c>
      <c r="AU144" s="241" t="s">
        <v>83</v>
      </c>
      <c r="AV144" s="13" t="s">
        <v>83</v>
      </c>
      <c r="AW144" s="13" t="s">
        <v>4</v>
      </c>
      <c r="AX144" s="13" t="s">
        <v>81</v>
      </c>
      <c r="AY144" s="241" t="s">
        <v>150</v>
      </c>
    </row>
    <row r="145" s="2" customFormat="1" ht="24.15" customHeight="1">
      <c r="A145" s="38"/>
      <c r="B145" s="39"/>
      <c r="C145" s="212" t="s">
        <v>250</v>
      </c>
      <c r="D145" s="212" t="s">
        <v>153</v>
      </c>
      <c r="E145" s="213" t="s">
        <v>205</v>
      </c>
      <c r="F145" s="214" t="s">
        <v>206</v>
      </c>
      <c r="G145" s="215" t="s">
        <v>207</v>
      </c>
      <c r="H145" s="216">
        <v>23</v>
      </c>
      <c r="I145" s="217"/>
      <c r="J145" s="218">
        <f>ROUND(I145*H145,2)</f>
        <v>0</v>
      </c>
      <c r="K145" s="214" t="s">
        <v>157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0.02</v>
      </c>
      <c r="R145" s="221">
        <f>Q145*H145</f>
        <v>0.46000000000000002</v>
      </c>
      <c r="S145" s="221">
        <v>0.01193</v>
      </c>
      <c r="T145" s="222">
        <f>S145*H145</f>
        <v>0.27438999999999997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208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208</v>
      </c>
      <c r="BM145" s="223" t="s">
        <v>519</v>
      </c>
    </row>
    <row r="146" s="2" customFormat="1">
      <c r="A146" s="38"/>
      <c r="B146" s="39"/>
      <c r="C146" s="40"/>
      <c r="D146" s="225" t="s">
        <v>159</v>
      </c>
      <c r="E146" s="40"/>
      <c r="F146" s="226" t="s">
        <v>210</v>
      </c>
      <c r="G146" s="40"/>
      <c r="H146" s="40"/>
      <c r="I146" s="227"/>
      <c r="J146" s="40"/>
      <c r="K146" s="40"/>
      <c r="L146" s="44"/>
      <c r="M146" s="228"/>
      <c r="N146" s="229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159</v>
      </c>
      <c r="AU146" s="17" t="s">
        <v>83</v>
      </c>
    </row>
    <row r="147" s="2" customFormat="1" ht="24.15" customHeight="1">
      <c r="A147" s="38"/>
      <c r="B147" s="39"/>
      <c r="C147" s="212" t="s">
        <v>257</v>
      </c>
      <c r="D147" s="212" t="s">
        <v>153</v>
      </c>
      <c r="E147" s="213" t="s">
        <v>520</v>
      </c>
      <c r="F147" s="214" t="s">
        <v>521</v>
      </c>
      <c r="G147" s="215" t="s">
        <v>207</v>
      </c>
      <c r="H147" s="216">
        <v>126</v>
      </c>
      <c r="I147" s="217"/>
      <c r="J147" s="218">
        <f>ROUND(I147*H147,2)</f>
        <v>0</v>
      </c>
      <c r="K147" s="214" t="s">
        <v>157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0.011299999999999999</v>
      </c>
      <c r="T147" s="222">
        <f>S147*H147</f>
        <v>1.4238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208</v>
      </c>
      <c r="AT147" s="223" t="s">
        <v>153</v>
      </c>
      <c r="AU147" s="223" t="s">
        <v>83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208</v>
      </c>
      <c r="BM147" s="223" t="s">
        <v>522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523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83</v>
      </c>
    </row>
    <row r="149" s="2" customFormat="1" ht="33" customHeight="1">
      <c r="A149" s="38"/>
      <c r="B149" s="39"/>
      <c r="C149" s="212" t="s">
        <v>262</v>
      </c>
      <c r="D149" s="212" t="s">
        <v>153</v>
      </c>
      <c r="E149" s="213" t="s">
        <v>524</v>
      </c>
      <c r="F149" s="214" t="s">
        <v>525</v>
      </c>
      <c r="G149" s="215" t="s">
        <v>207</v>
      </c>
      <c r="H149" s="216">
        <v>53</v>
      </c>
      <c r="I149" s="217"/>
      <c r="J149" s="218">
        <f>ROUND(I149*H149,2)</f>
        <v>0</v>
      </c>
      <c r="K149" s="214" t="s">
        <v>157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208</v>
      </c>
      <c r="AT149" s="223" t="s">
        <v>153</v>
      </c>
      <c r="AU149" s="223" t="s">
        <v>83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208</v>
      </c>
      <c r="BM149" s="223" t="s">
        <v>526</v>
      </c>
    </row>
    <row r="150" s="2" customFormat="1">
      <c r="A150" s="38"/>
      <c r="B150" s="39"/>
      <c r="C150" s="40"/>
      <c r="D150" s="225" t="s">
        <v>159</v>
      </c>
      <c r="E150" s="40"/>
      <c r="F150" s="226" t="s">
        <v>527</v>
      </c>
      <c r="G150" s="40"/>
      <c r="H150" s="40"/>
      <c r="I150" s="227"/>
      <c r="J150" s="40"/>
      <c r="K150" s="40"/>
      <c r="L150" s="44"/>
      <c r="M150" s="228"/>
      <c r="N150" s="229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159</v>
      </c>
      <c r="AU150" s="17" t="s">
        <v>83</v>
      </c>
    </row>
    <row r="151" s="2" customFormat="1" ht="16.5" customHeight="1">
      <c r="A151" s="38"/>
      <c r="B151" s="39"/>
      <c r="C151" s="242" t="s">
        <v>270</v>
      </c>
      <c r="D151" s="242" t="s">
        <v>218</v>
      </c>
      <c r="E151" s="243" t="s">
        <v>528</v>
      </c>
      <c r="F151" s="244" t="s">
        <v>529</v>
      </c>
      <c r="G151" s="245" t="s">
        <v>207</v>
      </c>
      <c r="H151" s="246">
        <v>4.0800000000000001</v>
      </c>
      <c r="I151" s="247"/>
      <c r="J151" s="248">
        <f>ROUND(I151*H151,2)</f>
        <v>0</v>
      </c>
      <c r="K151" s="244" t="s">
        <v>157</v>
      </c>
      <c r="L151" s="249"/>
      <c r="M151" s="250" t="s">
        <v>19</v>
      </c>
      <c r="N151" s="251" t="s">
        <v>44</v>
      </c>
      <c r="O151" s="84"/>
      <c r="P151" s="221">
        <f>O151*H151</f>
        <v>0</v>
      </c>
      <c r="Q151" s="221">
        <v>0.0015100000000000001</v>
      </c>
      <c r="R151" s="221">
        <f>Q151*H151</f>
        <v>0.0061608000000000001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221</v>
      </c>
      <c r="AT151" s="223" t="s">
        <v>218</v>
      </c>
      <c r="AU151" s="223" t="s">
        <v>83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208</v>
      </c>
      <c r="BM151" s="223" t="s">
        <v>530</v>
      </c>
    </row>
    <row r="152" s="13" customFormat="1">
      <c r="A152" s="13"/>
      <c r="B152" s="230"/>
      <c r="C152" s="231"/>
      <c r="D152" s="232" t="s">
        <v>161</v>
      </c>
      <c r="E152" s="231"/>
      <c r="F152" s="234" t="s">
        <v>531</v>
      </c>
      <c r="G152" s="231"/>
      <c r="H152" s="235">
        <v>4.0800000000000001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161</v>
      </c>
      <c r="AU152" s="241" t="s">
        <v>83</v>
      </c>
      <c r="AV152" s="13" t="s">
        <v>83</v>
      </c>
      <c r="AW152" s="13" t="s">
        <v>4</v>
      </c>
      <c r="AX152" s="13" t="s">
        <v>81</v>
      </c>
      <c r="AY152" s="241" t="s">
        <v>150</v>
      </c>
    </row>
    <row r="153" s="2" customFormat="1" ht="16.5" customHeight="1">
      <c r="A153" s="38"/>
      <c r="B153" s="39"/>
      <c r="C153" s="242" t="s">
        <v>7</v>
      </c>
      <c r="D153" s="242" t="s">
        <v>218</v>
      </c>
      <c r="E153" s="243" t="s">
        <v>532</v>
      </c>
      <c r="F153" s="244" t="s">
        <v>533</v>
      </c>
      <c r="G153" s="245" t="s">
        <v>207</v>
      </c>
      <c r="H153" s="246">
        <v>49.979999999999997</v>
      </c>
      <c r="I153" s="247"/>
      <c r="J153" s="248">
        <f>ROUND(I153*H153,2)</f>
        <v>0</v>
      </c>
      <c r="K153" s="244" t="s">
        <v>157</v>
      </c>
      <c r="L153" s="249"/>
      <c r="M153" s="250" t="s">
        <v>19</v>
      </c>
      <c r="N153" s="251" t="s">
        <v>44</v>
      </c>
      <c r="O153" s="84"/>
      <c r="P153" s="221">
        <f>O153*H153</f>
        <v>0</v>
      </c>
      <c r="Q153" s="221">
        <v>0.00088000000000000003</v>
      </c>
      <c r="R153" s="221">
        <f>Q153*H153</f>
        <v>0.043982399999999998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221</v>
      </c>
      <c r="AT153" s="223" t="s">
        <v>218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208</v>
      </c>
      <c r="BM153" s="223" t="s">
        <v>534</v>
      </c>
    </row>
    <row r="154" s="13" customFormat="1">
      <c r="A154" s="13"/>
      <c r="B154" s="230"/>
      <c r="C154" s="231"/>
      <c r="D154" s="232" t="s">
        <v>161</v>
      </c>
      <c r="E154" s="231"/>
      <c r="F154" s="234" t="s">
        <v>535</v>
      </c>
      <c r="G154" s="231"/>
      <c r="H154" s="235">
        <v>49.979999999999997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161</v>
      </c>
      <c r="AU154" s="241" t="s">
        <v>83</v>
      </c>
      <c r="AV154" s="13" t="s">
        <v>83</v>
      </c>
      <c r="AW154" s="13" t="s">
        <v>4</v>
      </c>
      <c r="AX154" s="13" t="s">
        <v>81</v>
      </c>
      <c r="AY154" s="241" t="s">
        <v>150</v>
      </c>
    </row>
    <row r="155" s="2" customFormat="1" ht="24.15" customHeight="1">
      <c r="A155" s="38"/>
      <c r="B155" s="39"/>
      <c r="C155" s="212" t="s">
        <v>278</v>
      </c>
      <c r="D155" s="212" t="s">
        <v>153</v>
      </c>
      <c r="E155" s="213" t="s">
        <v>536</v>
      </c>
      <c r="F155" s="214" t="s">
        <v>537</v>
      </c>
      <c r="G155" s="215" t="s">
        <v>156</v>
      </c>
      <c r="H155" s="216">
        <v>28</v>
      </c>
      <c r="I155" s="217"/>
      <c r="J155" s="218">
        <f>ROUND(I155*H155,2)</f>
        <v>0</v>
      </c>
      <c r="K155" s="214" t="s">
        <v>157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0.0046899999999999997</v>
      </c>
      <c r="T155" s="222">
        <f>S155*H155</f>
        <v>0.13131999999999999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208</v>
      </c>
      <c r="AT155" s="223" t="s">
        <v>153</v>
      </c>
      <c r="AU155" s="223" t="s">
        <v>83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208</v>
      </c>
      <c r="BM155" s="223" t="s">
        <v>538</v>
      </c>
    </row>
    <row r="156" s="2" customFormat="1">
      <c r="A156" s="38"/>
      <c r="B156" s="39"/>
      <c r="C156" s="40"/>
      <c r="D156" s="225" t="s">
        <v>159</v>
      </c>
      <c r="E156" s="40"/>
      <c r="F156" s="226" t="s">
        <v>539</v>
      </c>
      <c r="G156" s="40"/>
      <c r="H156" s="40"/>
      <c r="I156" s="227"/>
      <c r="J156" s="40"/>
      <c r="K156" s="40"/>
      <c r="L156" s="44"/>
      <c r="M156" s="228"/>
      <c r="N156" s="229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159</v>
      </c>
      <c r="AU156" s="17" t="s">
        <v>83</v>
      </c>
    </row>
    <row r="157" s="2" customFormat="1" ht="24.15" customHeight="1">
      <c r="A157" s="38"/>
      <c r="B157" s="39"/>
      <c r="C157" s="212" t="s">
        <v>285</v>
      </c>
      <c r="D157" s="212" t="s">
        <v>153</v>
      </c>
      <c r="E157" s="213" t="s">
        <v>540</v>
      </c>
      <c r="F157" s="214" t="s">
        <v>541</v>
      </c>
      <c r="G157" s="215" t="s">
        <v>265</v>
      </c>
      <c r="H157" s="216">
        <v>77</v>
      </c>
      <c r="I157" s="217"/>
      <c r="J157" s="218">
        <f>ROUND(I157*H157,2)</f>
        <v>0</v>
      </c>
      <c r="K157" s="214" t="s">
        <v>157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208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208</v>
      </c>
      <c r="BM157" s="223" t="s">
        <v>542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543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83</v>
      </c>
    </row>
    <row r="159" s="2" customFormat="1" ht="16.5" customHeight="1">
      <c r="A159" s="38"/>
      <c r="B159" s="39"/>
      <c r="C159" s="242" t="s">
        <v>290</v>
      </c>
      <c r="D159" s="242" t="s">
        <v>218</v>
      </c>
      <c r="E159" s="243" t="s">
        <v>544</v>
      </c>
      <c r="F159" s="244" t="s">
        <v>545</v>
      </c>
      <c r="G159" s="245" t="s">
        <v>265</v>
      </c>
      <c r="H159" s="246">
        <v>33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4"/>
      <c r="P159" s="221">
        <f>O159*H159</f>
        <v>0</v>
      </c>
      <c r="Q159" s="221">
        <v>0.00080999999999999996</v>
      </c>
      <c r="R159" s="221">
        <f>Q159*H159</f>
        <v>0.026729999999999997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221</v>
      </c>
      <c r="AT159" s="223" t="s">
        <v>218</v>
      </c>
      <c r="AU159" s="223" t="s">
        <v>83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208</v>
      </c>
      <c r="BM159" s="223" t="s">
        <v>546</v>
      </c>
    </row>
    <row r="160" s="2" customFormat="1" ht="16.5" customHeight="1">
      <c r="A160" s="38"/>
      <c r="B160" s="39"/>
      <c r="C160" s="242" t="s">
        <v>295</v>
      </c>
      <c r="D160" s="242" t="s">
        <v>218</v>
      </c>
      <c r="E160" s="243" t="s">
        <v>547</v>
      </c>
      <c r="F160" s="244" t="s">
        <v>548</v>
      </c>
      <c r="G160" s="245" t="s">
        <v>265</v>
      </c>
      <c r="H160" s="246">
        <v>15</v>
      </c>
      <c r="I160" s="247"/>
      <c r="J160" s="248">
        <f>ROUND(I160*H160,2)</f>
        <v>0</v>
      </c>
      <c r="K160" s="244" t="s">
        <v>19</v>
      </c>
      <c r="L160" s="249"/>
      <c r="M160" s="250" t="s">
        <v>19</v>
      </c>
      <c r="N160" s="251" t="s">
        <v>44</v>
      </c>
      <c r="O160" s="84"/>
      <c r="P160" s="221">
        <f>O160*H160</f>
        <v>0</v>
      </c>
      <c r="Q160" s="221">
        <v>0.0016199999999999999</v>
      </c>
      <c r="R160" s="221">
        <f>Q160*H160</f>
        <v>0.024299999999999999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221</v>
      </c>
      <c r="AT160" s="223" t="s">
        <v>218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208</v>
      </c>
      <c r="BM160" s="223" t="s">
        <v>549</v>
      </c>
    </row>
    <row r="161" s="2" customFormat="1" ht="16.5" customHeight="1">
      <c r="A161" s="38"/>
      <c r="B161" s="39"/>
      <c r="C161" s="242" t="s">
        <v>299</v>
      </c>
      <c r="D161" s="242" t="s">
        <v>218</v>
      </c>
      <c r="E161" s="243" t="s">
        <v>550</v>
      </c>
      <c r="F161" s="244" t="s">
        <v>551</v>
      </c>
      <c r="G161" s="245" t="s">
        <v>265</v>
      </c>
      <c r="H161" s="246">
        <v>27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0.0016199999999999999</v>
      </c>
      <c r="R161" s="221">
        <f>Q161*H161</f>
        <v>0.043740000000000001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221</v>
      </c>
      <c r="AT161" s="223" t="s">
        <v>218</v>
      </c>
      <c r="AU161" s="223" t="s">
        <v>83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208</v>
      </c>
      <c r="BM161" s="223" t="s">
        <v>552</v>
      </c>
    </row>
    <row r="162" s="2" customFormat="1" ht="16.5" customHeight="1">
      <c r="A162" s="38"/>
      <c r="B162" s="39"/>
      <c r="C162" s="242" t="s">
        <v>303</v>
      </c>
      <c r="D162" s="242" t="s">
        <v>218</v>
      </c>
      <c r="E162" s="243" t="s">
        <v>553</v>
      </c>
      <c r="F162" s="244" t="s">
        <v>554</v>
      </c>
      <c r="G162" s="245" t="s">
        <v>265</v>
      </c>
      <c r="H162" s="246">
        <v>5</v>
      </c>
      <c r="I162" s="247"/>
      <c r="J162" s="248">
        <f>ROUND(I162*H162,2)</f>
        <v>0</v>
      </c>
      <c r="K162" s="244" t="s">
        <v>19</v>
      </c>
      <c r="L162" s="249"/>
      <c r="M162" s="250" t="s">
        <v>19</v>
      </c>
      <c r="N162" s="251" t="s">
        <v>44</v>
      </c>
      <c r="O162" s="84"/>
      <c r="P162" s="221">
        <f>O162*H162</f>
        <v>0</v>
      </c>
      <c r="Q162" s="221">
        <v>0.0016199999999999999</v>
      </c>
      <c r="R162" s="221">
        <f>Q162*H162</f>
        <v>0.0080999999999999996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221</v>
      </c>
      <c r="AT162" s="223" t="s">
        <v>218</v>
      </c>
      <c r="AU162" s="223" t="s">
        <v>83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208</v>
      </c>
      <c r="BM162" s="223" t="s">
        <v>555</v>
      </c>
    </row>
    <row r="163" s="2" customFormat="1" ht="16.5" customHeight="1">
      <c r="A163" s="38"/>
      <c r="B163" s="39"/>
      <c r="C163" s="242" t="s">
        <v>308</v>
      </c>
      <c r="D163" s="242" t="s">
        <v>218</v>
      </c>
      <c r="E163" s="243" t="s">
        <v>556</v>
      </c>
      <c r="F163" s="244" t="s">
        <v>557</v>
      </c>
      <c r="G163" s="245" t="s">
        <v>265</v>
      </c>
      <c r="H163" s="246">
        <v>15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4"/>
      <c r="P163" s="221">
        <f>O163*H163</f>
        <v>0</v>
      </c>
      <c r="Q163" s="221">
        <v>0.0011199999999999999</v>
      </c>
      <c r="R163" s="221">
        <f>Q163*H163</f>
        <v>0.016799999999999999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221</v>
      </c>
      <c r="AT163" s="223" t="s">
        <v>218</v>
      </c>
      <c r="AU163" s="223" t="s">
        <v>83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208</v>
      </c>
      <c r="BM163" s="223" t="s">
        <v>558</v>
      </c>
    </row>
    <row r="164" s="2" customFormat="1" ht="16.5" customHeight="1">
      <c r="A164" s="38"/>
      <c r="B164" s="39"/>
      <c r="C164" s="242" t="s">
        <v>312</v>
      </c>
      <c r="D164" s="242" t="s">
        <v>218</v>
      </c>
      <c r="E164" s="243" t="s">
        <v>559</v>
      </c>
      <c r="F164" s="244" t="s">
        <v>560</v>
      </c>
      <c r="G164" s="245" t="s">
        <v>265</v>
      </c>
      <c r="H164" s="246">
        <v>6</v>
      </c>
      <c r="I164" s="247"/>
      <c r="J164" s="248">
        <f>ROUND(I164*H164,2)</f>
        <v>0</v>
      </c>
      <c r="K164" s="244" t="s">
        <v>19</v>
      </c>
      <c r="L164" s="249"/>
      <c r="M164" s="250" t="s">
        <v>19</v>
      </c>
      <c r="N164" s="251" t="s">
        <v>44</v>
      </c>
      <c r="O164" s="84"/>
      <c r="P164" s="221">
        <f>O164*H164</f>
        <v>0</v>
      </c>
      <c r="Q164" s="221">
        <v>0.00097000000000000005</v>
      </c>
      <c r="R164" s="221">
        <f>Q164*H164</f>
        <v>0.0058200000000000005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221</v>
      </c>
      <c r="AT164" s="223" t="s">
        <v>218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208</v>
      </c>
      <c r="BM164" s="223" t="s">
        <v>561</v>
      </c>
    </row>
    <row r="165" s="2" customFormat="1" ht="16.5" customHeight="1">
      <c r="A165" s="38"/>
      <c r="B165" s="39"/>
      <c r="C165" s="242" t="s">
        <v>317</v>
      </c>
      <c r="D165" s="242" t="s">
        <v>218</v>
      </c>
      <c r="E165" s="243" t="s">
        <v>562</v>
      </c>
      <c r="F165" s="244" t="s">
        <v>563</v>
      </c>
      <c r="G165" s="245" t="s">
        <v>265</v>
      </c>
      <c r="H165" s="246">
        <v>8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4"/>
      <c r="P165" s="221">
        <f>O165*H165</f>
        <v>0</v>
      </c>
      <c r="Q165" s="221">
        <v>0.00080000000000000004</v>
      </c>
      <c r="R165" s="221">
        <f>Q165*H165</f>
        <v>0.0064000000000000003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221</v>
      </c>
      <c r="AT165" s="223" t="s">
        <v>218</v>
      </c>
      <c r="AU165" s="223" t="s">
        <v>83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208</v>
      </c>
      <c r="BM165" s="223" t="s">
        <v>564</v>
      </c>
    </row>
    <row r="166" s="2" customFormat="1" ht="33" customHeight="1">
      <c r="A166" s="38"/>
      <c r="B166" s="39"/>
      <c r="C166" s="212" t="s">
        <v>321</v>
      </c>
      <c r="D166" s="212" t="s">
        <v>153</v>
      </c>
      <c r="E166" s="213" t="s">
        <v>565</v>
      </c>
      <c r="F166" s="214" t="s">
        <v>566</v>
      </c>
      <c r="G166" s="215" t="s">
        <v>178</v>
      </c>
      <c r="H166" s="216">
        <v>54.241</v>
      </c>
      <c r="I166" s="217"/>
      <c r="J166" s="218">
        <f>ROUND(I166*H166,2)</f>
        <v>0</v>
      </c>
      <c r="K166" s="214" t="s">
        <v>157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208</v>
      </c>
      <c r="AT166" s="223" t="s">
        <v>153</v>
      </c>
      <c r="AU166" s="223" t="s">
        <v>83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208</v>
      </c>
      <c r="BM166" s="223" t="s">
        <v>567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568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83</v>
      </c>
    </row>
    <row r="168" s="12" customFormat="1" ht="22.8" customHeight="1">
      <c r="A168" s="12"/>
      <c r="B168" s="196"/>
      <c r="C168" s="197"/>
      <c r="D168" s="198" t="s">
        <v>72</v>
      </c>
      <c r="E168" s="210" t="s">
        <v>569</v>
      </c>
      <c r="F168" s="210" t="s">
        <v>570</v>
      </c>
      <c r="G168" s="197"/>
      <c r="H168" s="197"/>
      <c r="I168" s="200"/>
      <c r="J168" s="211">
        <f>BK168</f>
        <v>0</v>
      </c>
      <c r="K168" s="197"/>
      <c r="L168" s="202"/>
      <c r="M168" s="203"/>
      <c r="N168" s="204"/>
      <c r="O168" s="204"/>
      <c r="P168" s="205">
        <f>SUM(P169:P195)</f>
        <v>0</v>
      </c>
      <c r="Q168" s="204"/>
      <c r="R168" s="205">
        <f>SUM(R169:R195)</f>
        <v>102.65909000000001</v>
      </c>
      <c r="S168" s="204"/>
      <c r="T168" s="206">
        <f>SUM(T169:T195)</f>
        <v>5.1160199999999998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7" t="s">
        <v>83</v>
      </c>
      <c r="AT168" s="208" t="s">
        <v>72</v>
      </c>
      <c r="AU168" s="208" t="s">
        <v>81</v>
      </c>
      <c r="AY168" s="207" t="s">
        <v>150</v>
      </c>
      <c r="BK168" s="209">
        <f>SUM(BK169:BK195)</f>
        <v>0</v>
      </c>
    </row>
    <row r="169" s="2" customFormat="1" ht="16.5" customHeight="1">
      <c r="A169" s="38"/>
      <c r="B169" s="39"/>
      <c r="C169" s="212" t="s">
        <v>221</v>
      </c>
      <c r="D169" s="212" t="s">
        <v>153</v>
      </c>
      <c r="E169" s="213" t="s">
        <v>571</v>
      </c>
      <c r="F169" s="214" t="s">
        <v>572</v>
      </c>
      <c r="G169" s="215" t="s">
        <v>207</v>
      </c>
      <c r="H169" s="216">
        <v>18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0.125</v>
      </c>
      <c r="R169" s="221">
        <f>Q169*H169</f>
        <v>2.25</v>
      </c>
      <c r="S169" s="221">
        <v>0.27689000000000002</v>
      </c>
      <c r="T169" s="222">
        <f>S169*H169</f>
        <v>4.9840200000000001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208</v>
      </c>
      <c r="AT169" s="223" t="s">
        <v>153</v>
      </c>
      <c r="AU169" s="223" t="s">
        <v>83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208</v>
      </c>
      <c r="BM169" s="223" t="s">
        <v>573</v>
      </c>
    </row>
    <row r="170" s="2" customFormat="1" ht="16.5" customHeight="1">
      <c r="A170" s="38"/>
      <c r="B170" s="39"/>
      <c r="C170" s="212" t="s">
        <v>330</v>
      </c>
      <c r="D170" s="212" t="s">
        <v>153</v>
      </c>
      <c r="E170" s="213" t="s">
        <v>574</v>
      </c>
      <c r="F170" s="214" t="s">
        <v>575</v>
      </c>
      <c r="G170" s="215" t="s">
        <v>265</v>
      </c>
      <c r="H170" s="216">
        <v>3</v>
      </c>
      <c r="I170" s="217"/>
      <c r="J170" s="218">
        <f>ROUND(I170*H170,2)</f>
        <v>0</v>
      </c>
      <c r="K170" s="214" t="s">
        <v>157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0.29999999999999999</v>
      </c>
      <c r="R170" s="221">
        <f>Q170*H170</f>
        <v>0.89999999999999991</v>
      </c>
      <c r="S170" s="221">
        <v>0.043999999999999997</v>
      </c>
      <c r="T170" s="222">
        <f>S170*H170</f>
        <v>0.13200000000000001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208</v>
      </c>
      <c r="AT170" s="223" t="s">
        <v>153</v>
      </c>
      <c r="AU170" s="223" t="s">
        <v>83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208</v>
      </c>
      <c r="BM170" s="223" t="s">
        <v>576</v>
      </c>
    </row>
    <row r="171" s="2" customFormat="1">
      <c r="A171" s="38"/>
      <c r="B171" s="39"/>
      <c r="C171" s="40"/>
      <c r="D171" s="225" t="s">
        <v>159</v>
      </c>
      <c r="E171" s="40"/>
      <c r="F171" s="226" t="s">
        <v>577</v>
      </c>
      <c r="G171" s="40"/>
      <c r="H171" s="40"/>
      <c r="I171" s="227"/>
      <c r="J171" s="40"/>
      <c r="K171" s="40"/>
      <c r="L171" s="44"/>
      <c r="M171" s="228"/>
      <c r="N171" s="229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159</v>
      </c>
      <c r="AU171" s="17" t="s">
        <v>83</v>
      </c>
    </row>
    <row r="172" s="2" customFormat="1" ht="16.5" customHeight="1">
      <c r="A172" s="38"/>
      <c r="B172" s="39"/>
      <c r="C172" s="212" t="s">
        <v>338</v>
      </c>
      <c r="D172" s="212" t="s">
        <v>153</v>
      </c>
      <c r="E172" s="213" t="s">
        <v>578</v>
      </c>
      <c r="F172" s="214" t="s">
        <v>579</v>
      </c>
      <c r="G172" s="215" t="s">
        <v>281</v>
      </c>
      <c r="H172" s="216">
        <v>3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0.14713000000000001</v>
      </c>
      <c r="R172" s="221">
        <f>Q172*H172</f>
        <v>0.44139000000000006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208</v>
      </c>
      <c r="AT172" s="223" t="s">
        <v>153</v>
      </c>
      <c r="AU172" s="223" t="s">
        <v>83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208</v>
      </c>
      <c r="BM172" s="223" t="s">
        <v>580</v>
      </c>
    </row>
    <row r="173" s="2" customFormat="1" ht="16.5" customHeight="1">
      <c r="A173" s="38"/>
      <c r="B173" s="39"/>
      <c r="C173" s="212" t="s">
        <v>343</v>
      </c>
      <c r="D173" s="212" t="s">
        <v>153</v>
      </c>
      <c r="E173" s="213" t="s">
        <v>581</v>
      </c>
      <c r="F173" s="214" t="s">
        <v>582</v>
      </c>
      <c r="G173" s="215" t="s">
        <v>281</v>
      </c>
      <c r="H173" s="216">
        <v>3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0.67100000000000004</v>
      </c>
      <c r="R173" s="221">
        <f>Q173*H173</f>
        <v>2.0129999999999999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208</v>
      </c>
      <c r="AT173" s="223" t="s">
        <v>153</v>
      </c>
      <c r="AU173" s="223" t="s">
        <v>83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208</v>
      </c>
      <c r="BM173" s="223" t="s">
        <v>583</v>
      </c>
    </row>
    <row r="174" s="2" customFormat="1">
      <c r="A174" s="38"/>
      <c r="B174" s="39"/>
      <c r="C174" s="40"/>
      <c r="D174" s="232" t="s">
        <v>246</v>
      </c>
      <c r="E174" s="40"/>
      <c r="F174" s="252" t="s">
        <v>584</v>
      </c>
      <c r="G174" s="40"/>
      <c r="H174" s="40"/>
      <c r="I174" s="227"/>
      <c r="J174" s="40"/>
      <c r="K174" s="40"/>
      <c r="L174" s="44"/>
      <c r="M174" s="228"/>
      <c r="N174" s="229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246</v>
      </c>
      <c r="AU174" s="17" t="s">
        <v>83</v>
      </c>
    </row>
    <row r="175" s="2" customFormat="1" ht="16.5" customHeight="1">
      <c r="A175" s="38"/>
      <c r="B175" s="39"/>
      <c r="C175" s="212" t="s">
        <v>351</v>
      </c>
      <c r="D175" s="212" t="s">
        <v>153</v>
      </c>
      <c r="E175" s="213" t="s">
        <v>585</v>
      </c>
      <c r="F175" s="214" t="s">
        <v>586</v>
      </c>
      <c r="G175" s="215" t="s">
        <v>281</v>
      </c>
      <c r="H175" s="216">
        <v>3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0.00745</v>
      </c>
      <c r="R175" s="221">
        <f>Q175*H175</f>
        <v>0.022350000000000002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208</v>
      </c>
      <c r="AT175" s="223" t="s">
        <v>153</v>
      </c>
      <c r="AU175" s="223" t="s">
        <v>83</v>
      </c>
      <c r="AY175" s="17" t="s">
        <v>150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208</v>
      </c>
      <c r="BM175" s="223" t="s">
        <v>587</v>
      </c>
    </row>
    <row r="176" s="2" customFormat="1" ht="16.5" customHeight="1">
      <c r="A176" s="38"/>
      <c r="B176" s="39"/>
      <c r="C176" s="212" t="s">
        <v>357</v>
      </c>
      <c r="D176" s="212" t="s">
        <v>153</v>
      </c>
      <c r="E176" s="213" t="s">
        <v>588</v>
      </c>
      <c r="F176" s="214" t="s">
        <v>589</v>
      </c>
      <c r="G176" s="215" t="s">
        <v>281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0.16300000000000001</v>
      </c>
      <c r="R176" s="221">
        <f>Q176*H176</f>
        <v>0.16300000000000001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208</v>
      </c>
      <c r="AT176" s="223" t="s">
        <v>153</v>
      </c>
      <c r="AU176" s="223" t="s">
        <v>83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208</v>
      </c>
      <c r="BM176" s="223" t="s">
        <v>590</v>
      </c>
    </row>
    <row r="177" s="2" customFormat="1">
      <c r="A177" s="38"/>
      <c r="B177" s="39"/>
      <c r="C177" s="40"/>
      <c r="D177" s="232" t="s">
        <v>246</v>
      </c>
      <c r="E177" s="40"/>
      <c r="F177" s="252" t="s">
        <v>591</v>
      </c>
      <c r="G177" s="40"/>
      <c r="H177" s="40"/>
      <c r="I177" s="227"/>
      <c r="J177" s="40"/>
      <c r="K177" s="40"/>
      <c r="L177" s="44"/>
      <c r="M177" s="228"/>
      <c r="N177" s="229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246</v>
      </c>
      <c r="AU177" s="17" t="s">
        <v>83</v>
      </c>
    </row>
    <row r="178" s="2" customFormat="1" ht="16.5" customHeight="1">
      <c r="A178" s="38"/>
      <c r="B178" s="39"/>
      <c r="C178" s="212" t="s">
        <v>362</v>
      </c>
      <c r="D178" s="212" t="s">
        <v>153</v>
      </c>
      <c r="E178" s="213" t="s">
        <v>592</v>
      </c>
      <c r="F178" s="214" t="s">
        <v>593</v>
      </c>
      <c r="G178" s="215" t="s">
        <v>281</v>
      </c>
      <c r="H178" s="216">
        <v>2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0.52500000000000002</v>
      </c>
      <c r="R178" s="221">
        <f>Q178*H178</f>
        <v>1.05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208</v>
      </c>
      <c r="AT178" s="223" t="s">
        <v>153</v>
      </c>
      <c r="AU178" s="223" t="s">
        <v>83</v>
      </c>
      <c r="AY178" s="17" t="s">
        <v>150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208</v>
      </c>
      <c r="BM178" s="223" t="s">
        <v>594</v>
      </c>
    </row>
    <row r="179" s="2" customFormat="1">
      <c r="A179" s="38"/>
      <c r="B179" s="39"/>
      <c r="C179" s="40"/>
      <c r="D179" s="232" t="s">
        <v>246</v>
      </c>
      <c r="E179" s="40"/>
      <c r="F179" s="252" t="s">
        <v>595</v>
      </c>
      <c r="G179" s="40"/>
      <c r="H179" s="40"/>
      <c r="I179" s="227"/>
      <c r="J179" s="40"/>
      <c r="K179" s="40"/>
      <c r="L179" s="44"/>
      <c r="M179" s="228"/>
      <c r="N179" s="229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246</v>
      </c>
      <c r="AU179" s="17" t="s">
        <v>83</v>
      </c>
    </row>
    <row r="180" s="2" customFormat="1" ht="21.75" customHeight="1">
      <c r="A180" s="38"/>
      <c r="B180" s="39"/>
      <c r="C180" s="212" t="s">
        <v>367</v>
      </c>
      <c r="D180" s="212" t="s">
        <v>153</v>
      </c>
      <c r="E180" s="213" t="s">
        <v>596</v>
      </c>
      <c r="F180" s="214" t="s">
        <v>597</v>
      </c>
      <c r="G180" s="215" t="s">
        <v>281</v>
      </c>
      <c r="H180" s="216">
        <v>4</v>
      </c>
      <c r="I180" s="217"/>
      <c r="J180" s="218">
        <f>ROUND(I180*H180,2)</f>
        <v>0</v>
      </c>
      <c r="K180" s="214" t="s">
        <v>157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0.00745</v>
      </c>
      <c r="R180" s="221">
        <f>Q180*H180</f>
        <v>0.0298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208</v>
      </c>
      <c r="AT180" s="223" t="s">
        <v>153</v>
      </c>
      <c r="AU180" s="223" t="s">
        <v>83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208</v>
      </c>
      <c r="BM180" s="223" t="s">
        <v>598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599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83</v>
      </c>
    </row>
    <row r="182" s="2" customFormat="1" ht="16.5" customHeight="1">
      <c r="A182" s="38"/>
      <c r="B182" s="39"/>
      <c r="C182" s="212" t="s">
        <v>371</v>
      </c>
      <c r="D182" s="212" t="s">
        <v>153</v>
      </c>
      <c r="E182" s="213" t="s">
        <v>600</v>
      </c>
      <c r="F182" s="214" t="s">
        <v>601</v>
      </c>
      <c r="G182" s="215" t="s">
        <v>281</v>
      </c>
      <c r="H182" s="216">
        <v>4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1.3600000000000001</v>
      </c>
      <c r="R182" s="221">
        <f>Q182*H182</f>
        <v>5.4400000000000004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208</v>
      </c>
      <c r="AT182" s="223" t="s">
        <v>153</v>
      </c>
      <c r="AU182" s="223" t="s">
        <v>83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208</v>
      </c>
      <c r="BM182" s="223" t="s">
        <v>602</v>
      </c>
    </row>
    <row r="183" s="2" customFormat="1">
      <c r="A183" s="38"/>
      <c r="B183" s="39"/>
      <c r="C183" s="40"/>
      <c r="D183" s="232" t="s">
        <v>246</v>
      </c>
      <c r="E183" s="40"/>
      <c r="F183" s="252" t="s">
        <v>603</v>
      </c>
      <c r="G183" s="40"/>
      <c r="H183" s="40"/>
      <c r="I183" s="227"/>
      <c r="J183" s="40"/>
      <c r="K183" s="40"/>
      <c r="L183" s="44"/>
      <c r="M183" s="228"/>
      <c r="N183" s="229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246</v>
      </c>
      <c r="AU183" s="17" t="s">
        <v>83</v>
      </c>
    </row>
    <row r="184" s="2" customFormat="1" ht="16.5" customHeight="1">
      <c r="A184" s="38"/>
      <c r="B184" s="39"/>
      <c r="C184" s="212" t="s">
        <v>376</v>
      </c>
      <c r="D184" s="212" t="s">
        <v>153</v>
      </c>
      <c r="E184" s="213" t="s">
        <v>604</v>
      </c>
      <c r="F184" s="214" t="s">
        <v>605</v>
      </c>
      <c r="G184" s="215" t="s">
        <v>281</v>
      </c>
      <c r="H184" s="216">
        <v>3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0.00745</v>
      </c>
      <c r="R184" s="221">
        <f>Q184*H184</f>
        <v>0.022350000000000002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208</v>
      </c>
      <c r="AT184" s="223" t="s">
        <v>153</v>
      </c>
      <c r="AU184" s="223" t="s">
        <v>83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208</v>
      </c>
      <c r="BM184" s="223" t="s">
        <v>606</v>
      </c>
    </row>
    <row r="185" s="2" customFormat="1" ht="16.5" customHeight="1">
      <c r="A185" s="38"/>
      <c r="B185" s="39"/>
      <c r="C185" s="212" t="s">
        <v>381</v>
      </c>
      <c r="D185" s="212" t="s">
        <v>153</v>
      </c>
      <c r="E185" s="213" t="s">
        <v>607</v>
      </c>
      <c r="F185" s="214" t="s">
        <v>608</v>
      </c>
      <c r="G185" s="215" t="s">
        <v>281</v>
      </c>
      <c r="H185" s="216">
        <v>3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0.46899999999999997</v>
      </c>
      <c r="R185" s="221">
        <f>Q185*H185</f>
        <v>1.407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208</v>
      </c>
      <c r="AT185" s="223" t="s">
        <v>153</v>
      </c>
      <c r="AU185" s="223" t="s">
        <v>83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208</v>
      </c>
      <c r="BM185" s="223" t="s">
        <v>609</v>
      </c>
    </row>
    <row r="186" s="2" customFormat="1">
      <c r="A186" s="38"/>
      <c r="B186" s="39"/>
      <c r="C186" s="40"/>
      <c r="D186" s="232" t="s">
        <v>246</v>
      </c>
      <c r="E186" s="40"/>
      <c r="F186" s="252" t="s">
        <v>610</v>
      </c>
      <c r="G186" s="40"/>
      <c r="H186" s="40"/>
      <c r="I186" s="227"/>
      <c r="J186" s="40"/>
      <c r="K186" s="40"/>
      <c r="L186" s="44"/>
      <c r="M186" s="228"/>
      <c r="N186" s="229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246</v>
      </c>
      <c r="AU186" s="17" t="s">
        <v>83</v>
      </c>
    </row>
    <row r="187" s="2" customFormat="1" ht="16.5" customHeight="1">
      <c r="A187" s="38"/>
      <c r="B187" s="39"/>
      <c r="C187" s="212" t="s">
        <v>386</v>
      </c>
      <c r="D187" s="212" t="s">
        <v>153</v>
      </c>
      <c r="E187" s="213" t="s">
        <v>611</v>
      </c>
      <c r="F187" s="214" t="s">
        <v>612</v>
      </c>
      <c r="G187" s="215" t="s">
        <v>281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0.080909999999999996</v>
      </c>
      <c r="R187" s="221">
        <f>Q187*H187</f>
        <v>0.080909999999999996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208</v>
      </c>
      <c r="AT187" s="223" t="s">
        <v>153</v>
      </c>
      <c r="AU187" s="223" t="s">
        <v>83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208</v>
      </c>
      <c r="BM187" s="223" t="s">
        <v>613</v>
      </c>
    </row>
    <row r="188" s="2" customFormat="1">
      <c r="A188" s="38"/>
      <c r="B188" s="39"/>
      <c r="C188" s="40"/>
      <c r="D188" s="232" t="s">
        <v>246</v>
      </c>
      <c r="E188" s="40"/>
      <c r="F188" s="252" t="s">
        <v>614</v>
      </c>
      <c r="G188" s="40"/>
      <c r="H188" s="40"/>
      <c r="I188" s="227"/>
      <c r="J188" s="40"/>
      <c r="K188" s="40"/>
      <c r="L188" s="44"/>
      <c r="M188" s="228"/>
      <c r="N188" s="229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246</v>
      </c>
      <c r="AU188" s="17" t="s">
        <v>83</v>
      </c>
    </row>
    <row r="189" s="2" customFormat="1" ht="16.5" customHeight="1">
      <c r="A189" s="38"/>
      <c r="B189" s="39"/>
      <c r="C189" s="212" t="s">
        <v>390</v>
      </c>
      <c r="D189" s="212" t="s">
        <v>153</v>
      </c>
      <c r="E189" s="213" t="s">
        <v>615</v>
      </c>
      <c r="F189" s="214" t="s">
        <v>616</v>
      </c>
      <c r="G189" s="215" t="s">
        <v>281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0.90049999999999997</v>
      </c>
      <c r="R189" s="221">
        <f>Q189*H189</f>
        <v>0.90049999999999997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208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208</v>
      </c>
      <c r="BM189" s="223" t="s">
        <v>617</v>
      </c>
    </row>
    <row r="190" s="2" customFormat="1" ht="16.5" customHeight="1">
      <c r="A190" s="38"/>
      <c r="B190" s="39"/>
      <c r="C190" s="212" t="s">
        <v>393</v>
      </c>
      <c r="D190" s="212" t="s">
        <v>153</v>
      </c>
      <c r="E190" s="213" t="s">
        <v>618</v>
      </c>
      <c r="F190" s="214" t="s">
        <v>619</v>
      </c>
      <c r="G190" s="215" t="s">
        <v>281</v>
      </c>
      <c r="H190" s="216">
        <v>4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0.90049999999999997</v>
      </c>
      <c r="R190" s="221">
        <f>Q190*H190</f>
        <v>3.6019999999999999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208</v>
      </c>
      <c r="AT190" s="223" t="s">
        <v>153</v>
      </c>
      <c r="AU190" s="223" t="s">
        <v>83</v>
      </c>
      <c r="AY190" s="17" t="s">
        <v>150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208</v>
      </c>
      <c r="BM190" s="223" t="s">
        <v>620</v>
      </c>
    </row>
    <row r="191" s="2" customFormat="1" ht="16.5" customHeight="1">
      <c r="A191" s="38"/>
      <c r="B191" s="39"/>
      <c r="C191" s="212" t="s">
        <v>398</v>
      </c>
      <c r="D191" s="212" t="s">
        <v>153</v>
      </c>
      <c r="E191" s="213" t="s">
        <v>621</v>
      </c>
      <c r="F191" s="214" t="s">
        <v>622</v>
      </c>
      <c r="G191" s="215" t="s">
        <v>281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0.33678999999999998</v>
      </c>
      <c r="R191" s="221">
        <f>Q191*H191</f>
        <v>0.33678999999999998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208</v>
      </c>
      <c r="AT191" s="223" t="s">
        <v>153</v>
      </c>
      <c r="AU191" s="223" t="s">
        <v>83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208</v>
      </c>
      <c r="BM191" s="223" t="s">
        <v>623</v>
      </c>
    </row>
    <row r="192" s="2" customFormat="1" ht="16.5" customHeight="1">
      <c r="A192" s="38"/>
      <c r="B192" s="39"/>
      <c r="C192" s="212" t="s">
        <v>402</v>
      </c>
      <c r="D192" s="212" t="s">
        <v>153</v>
      </c>
      <c r="E192" s="213" t="s">
        <v>624</v>
      </c>
      <c r="F192" s="214" t="s">
        <v>625</v>
      </c>
      <c r="G192" s="215" t="s">
        <v>281</v>
      </c>
      <c r="H192" s="216">
        <v>3</v>
      </c>
      <c r="I192" s="217"/>
      <c r="J192" s="218">
        <f>ROUND(I192*H192,2)</f>
        <v>0</v>
      </c>
      <c r="K192" s="214" t="s">
        <v>19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28</v>
      </c>
      <c r="R192" s="221">
        <f>Q192*H192</f>
        <v>84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208</v>
      </c>
      <c r="AT192" s="223" t="s">
        <v>153</v>
      </c>
      <c r="AU192" s="223" t="s">
        <v>83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208</v>
      </c>
      <c r="BM192" s="223" t="s">
        <v>626</v>
      </c>
    </row>
    <row r="193" s="2" customFormat="1">
      <c r="A193" s="38"/>
      <c r="B193" s="39"/>
      <c r="C193" s="40"/>
      <c r="D193" s="232" t="s">
        <v>246</v>
      </c>
      <c r="E193" s="40"/>
      <c r="F193" s="252" t="s">
        <v>627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246</v>
      </c>
      <c r="AU193" s="17" t="s">
        <v>83</v>
      </c>
    </row>
    <row r="194" s="2" customFormat="1" ht="24.15" customHeight="1">
      <c r="A194" s="38"/>
      <c r="B194" s="39"/>
      <c r="C194" s="212" t="s">
        <v>407</v>
      </c>
      <c r="D194" s="212" t="s">
        <v>153</v>
      </c>
      <c r="E194" s="213" t="s">
        <v>628</v>
      </c>
      <c r="F194" s="214" t="s">
        <v>629</v>
      </c>
      <c r="G194" s="215" t="s">
        <v>178</v>
      </c>
      <c r="H194" s="216">
        <v>102.65900000000001</v>
      </c>
      <c r="I194" s="217"/>
      <c r="J194" s="218">
        <f>ROUND(I194*H194,2)</f>
        <v>0</v>
      </c>
      <c r="K194" s="214" t="s">
        <v>157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208</v>
      </c>
      <c r="AT194" s="223" t="s">
        <v>153</v>
      </c>
      <c r="AU194" s="223" t="s">
        <v>83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208</v>
      </c>
      <c r="BM194" s="223" t="s">
        <v>630</v>
      </c>
    </row>
    <row r="195" s="2" customFormat="1">
      <c r="A195" s="38"/>
      <c r="B195" s="39"/>
      <c r="C195" s="40"/>
      <c r="D195" s="225" t="s">
        <v>159</v>
      </c>
      <c r="E195" s="40"/>
      <c r="F195" s="226" t="s">
        <v>631</v>
      </c>
      <c r="G195" s="40"/>
      <c r="H195" s="40"/>
      <c r="I195" s="227"/>
      <c r="J195" s="40"/>
      <c r="K195" s="40"/>
      <c r="L195" s="44"/>
      <c r="M195" s="228"/>
      <c r="N195" s="229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159</v>
      </c>
      <c r="AU195" s="17" t="s">
        <v>83</v>
      </c>
    </row>
    <row r="196" s="12" customFormat="1" ht="22.8" customHeight="1">
      <c r="A196" s="12"/>
      <c r="B196" s="196"/>
      <c r="C196" s="197"/>
      <c r="D196" s="198" t="s">
        <v>72</v>
      </c>
      <c r="E196" s="210" t="s">
        <v>255</v>
      </c>
      <c r="F196" s="210" t="s">
        <v>256</v>
      </c>
      <c r="G196" s="197"/>
      <c r="H196" s="197"/>
      <c r="I196" s="200"/>
      <c r="J196" s="211">
        <f>BK196</f>
        <v>0</v>
      </c>
      <c r="K196" s="197"/>
      <c r="L196" s="202"/>
      <c r="M196" s="203"/>
      <c r="N196" s="204"/>
      <c r="O196" s="204"/>
      <c r="P196" s="205">
        <f>SUM(P197:P244)</f>
        <v>0</v>
      </c>
      <c r="Q196" s="204"/>
      <c r="R196" s="205">
        <f>SUM(R197:R244)</f>
        <v>56.733231999999994</v>
      </c>
      <c r="S196" s="204"/>
      <c r="T196" s="206">
        <f>SUM(T197:T244)</f>
        <v>14.820819999999999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83</v>
      </c>
      <c r="AT196" s="208" t="s">
        <v>72</v>
      </c>
      <c r="AU196" s="208" t="s">
        <v>81</v>
      </c>
      <c r="AY196" s="207" t="s">
        <v>150</v>
      </c>
      <c r="BK196" s="209">
        <f>SUM(BK197:BK244)</f>
        <v>0</v>
      </c>
    </row>
    <row r="197" s="2" customFormat="1" ht="16.5" customHeight="1">
      <c r="A197" s="38"/>
      <c r="B197" s="39"/>
      <c r="C197" s="212" t="s">
        <v>411</v>
      </c>
      <c r="D197" s="212" t="s">
        <v>153</v>
      </c>
      <c r="E197" s="213" t="s">
        <v>632</v>
      </c>
      <c r="F197" s="214" t="s">
        <v>633</v>
      </c>
      <c r="G197" s="215" t="s">
        <v>207</v>
      </c>
      <c r="H197" s="216">
        <v>21</v>
      </c>
      <c r="I197" s="217"/>
      <c r="J197" s="218">
        <f>ROUND(I197*H197,2)</f>
        <v>0</v>
      </c>
      <c r="K197" s="214" t="s">
        <v>157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0.00010000000000000001</v>
      </c>
      <c r="R197" s="221">
        <f>Q197*H197</f>
        <v>0.0021000000000000003</v>
      </c>
      <c r="S197" s="221">
        <v>0.01384</v>
      </c>
      <c r="T197" s="222">
        <f>S197*H197</f>
        <v>0.29064000000000001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208</v>
      </c>
      <c r="AT197" s="223" t="s">
        <v>153</v>
      </c>
      <c r="AU197" s="223" t="s">
        <v>83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208</v>
      </c>
      <c r="BM197" s="223" t="s">
        <v>634</v>
      </c>
    </row>
    <row r="198" s="2" customFormat="1">
      <c r="A198" s="38"/>
      <c r="B198" s="39"/>
      <c r="C198" s="40"/>
      <c r="D198" s="225" t="s">
        <v>159</v>
      </c>
      <c r="E198" s="40"/>
      <c r="F198" s="226" t="s">
        <v>635</v>
      </c>
      <c r="G198" s="40"/>
      <c r="H198" s="40"/>
      <c r="I198" s="227"/>
      <c r="J198" s="40"/>
      <c r="K198" s="40"/>
      <c r="L198" s="44"/>
      <c r="M198" s="228"/>
      <c r="N198" s="229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159</v>
      </c>
      <c r="AU198" s="17" t="s">
        <v>83</v>
      </c>
    </row>
    <row r="199" s="13" customFormat="1">
      <c r="A199" s="13"/>
      <c r="B199" s="230"/>
      <c r="C199" s="231"/>
      <c r="D199" s="232" t="s">
        <v>161</v>
      </c>
      <c r="E199" s="233" t="s">
        <v>19</v>
      </c>
      <c r="F199" s="234" t="s">
        <v>636</v>
      </c>
      <c r="G199" s="231"/>
      <c r="H199" s="235">
        <v>21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161</v>
      </c>
      <c r="AU199" s="241" t="s">
        <v>83</v>
      </c>
      <c r="AV199" s="13" t="s">
        <v>83</v>
      </c>
      <c r="AW199" s="13" t="s">
        <v>35</v>
      </c>
      <c r="AX199" s="13" t="s">
        <v>81</v>
      </c>
      <c r="AY199" s="241" t="s">
        <v>150</v>
      </c>
    </row>
    <row r="200" s="2" customFormat="1" ht="16.5" customHeight="1">
      <c r="A200" s="38"/>
      <c r="B200" s="39"/>
      <c r="C200" s="212" t="s">
        <v>416</v>
      </c>
      <c r="D200" s="212" t="s">
        <v>153</v>
      </c>
      <c r="E200" s="213" t="s">
        <v>637</v>
      </c>
      <c r="F200" s="214" t="s">
        <v>638</v>
      </c>
      <c r="G200" s="215" t="s">
        <v>207</v>
      </c>
      <c r="H200" s="216">
        <v>33</v>
      </c>
      <c r="I200" s="217"/>
      <c r="J200" s="218">
        <f>ROUND(I200*H200,2)</f>
        <v>0</v>
      </c>
      <c r="K200" s="214" t="s">
        <v>157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0.00014999999999999999</v>
      </c>
      <c r="R200" s="221">
        <f>Q200*H200</f>
        <v>0.0049499999999999995</v>
      </c>
      <c r="S200" s="221">
        <v>0.039559999999999998</v>
      </c>
      <c r="T200" s="222">
        <f>S200*H200</f>
        <v>1.30548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208</v>
      </c>
      <c r="AT200" s="223" t="s">
        <v>153</v>
      </c>
      <c r="AU200" s="223" t="s">
        <v>83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208</v>
      </c>
      <c r="BM200" s="223" t="s">
        <v>639</v>
      </c>
    </row>
    <row r="201" s="2" customFormat="1">
      <c r="A201" s="38"/>
      <c r="B201" s="39"/>
      <c r="C201" s="40"/>
      <c r="D201" s="225" t="s">
        <v>159</v>
      </c>
      <c r="E201" s="40"/>
      <c r="F201" s="226" t="s">
        <v>640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159</v>
      </c>
      <c r="AU201" s="17" t="s">
        <v>83</v>
      </c>
    </row>
    <row r="202" s="2" customFormat="1" ht="16.5" customHeight="1">
      <c r="A202" s="38"/>
      <c r="B202" s="39"/>
      <c r="C202" s="212" t="s">
        <v>420</v>
      </c>
      <c r="D202" s="212" t="s">
        <v>153</v>
      </c>
      <c r="E202" s="213" t="s">
        <v>641</v>
      </c>
      <c r="F202" s="214" t="s">
        <v>642</v>
      </c>
      <c r="G202" s="215" t="s">
        <v>207</v>
      </c>
      <c r="H202" s="216">
        <v>37</v>
      </c>
      <c r="I202" s="217"/>
      <c r="J202" s="218">
        <f>ROUND(I202*H202,2)</f>
        <v>0</v>
      </c>
      <c r="K202" s="214" t="s">
        <v>157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0.00022000000000000001</v>
      </c>
      <c r="R202" s="221">
        <f>Q202*H202</f>
        <v>0.0081399999999999997</v>
      </c>
      <c r="S202" s="221">
        <v>0.056860000000000001</v>
      </c>
      <c r="T202" s="222">
        <f>S202*H202</f>
        <v>2.1038200000000002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208</v>
      </c>
      <c r="AT202" s="223" t="s">
        <v>153</v>
      </c>
      <c r="AU202" s="223" t="s">
        <v>83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208</v>
      </c>
      <c r="BM202" s="223" t="s">
        <v>643</v>
      </c>
    </row>
    <row r="203" s="2" customFormat="1">
      <c r="A203" s="38"/>
      <c r="B203" s="39"/>
      <c r="C203" s="40"/>
      <c r="D203" s="225" t="s">
        <v>159</v>
      </c>
      <c r="E203" s="40"/>
      <c r="F203" s="226" t="s">
        <v>644</v>
      </c>
      <c r="G203" s="40"/>
      <c r="H203" s="40"/>
      <c r="I203" s="227"/>
      <c r="J203" s="40"/>
      <c r="K203" s="40"/>
      <c r="L203" s="44"/>
      <c r="M203" s="228"/>
      <c r="N203" s="229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159</v>
      </c>
      <c r="AU203" s="17" t="s">
        <v>83</v>
      </c>
    </row>
    <row r="204" s="2" customFormat="1" ht="16.5" customHeight="1">
      <c r="A204" s="38"/>
      <c r="B204" s="39"/>
      <c r="C204" s="212" t="s">
        <v>425</v>
      </c>
      <c r="D204" s="212" t="s">
        <v>153</v>
      </c>
      <c r="E204" s="213" t="s">
        <v>645</v>
      </c>
      <c r="F204" s="214" t="s">
        <v>646</v>
      </c>
      <c r="G204" s="215" t="s">
        <v>207</v>
      </c>
      <c r="H204" s="216">
        <v>132</v>
      </c>
      <c r="I204" s="217"/>
      <c r="J204" s="218">
        <f>ROUND(I204*H204,2)</f>
        <v>0</v>
      </c>
      <c r="K204" s="214" t="s">
        <v>157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0.00249</v>
      </c>
      <c r="R204" s="221">
        <f>Q204*H204</f>
        <v>0.32868000000000003</v>
      </c>
      <c r="S204" s="221">
        <v>0.077979999999999994</v>
      </c>
      <c r="T204" s="222">
        <f>S204*H204</f>
        <v>10.29336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208</v>
      </c>
      <c r="AT204" s="223" t="s">
        <v>153</v>
      </c>
      <c r="AU204" s="223" t="s">
        <v>83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208</v>
      </c>
      <c r="BM204" s="223" t="s">
        <v>647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648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83</v>
      </c>
    </row>
    <row r="206" s="2" customFormat="1">
      <c r="A206" s="38"/>
      <c r="B206" s="39"/>
      <c r="C206" s="40"/>
      <c r="D206" s="232" t="s">
        <v>246</v>
      </c>
      <c r="E206" s="40"/>
      <c r="F206" s="252" t="s">
        <v>649</v>
      </c>
      <c r="G206" s="40"/>
      <c r="H206" s="40"/>
      <c r="I206" s="227"/>
      <c r="J206" s="40"/>
      <c r="K206" s="40"/>
      <c r="L206" s="44"/>
      <c r="M206" s="228"/>
      <c r="N206" s="229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246</v>
      </c>
      <c r="AU206" s="17" t="s">
        <v>83</v>
      </c>
    </row>
    <row r="207" s="13" customFormat="1">
      <c r="A207" s="13"/>
      <c r="B207" s="230"/>
      <c r="C207" s="231"/>
      <c r="D207" s="232" t="s">
        <v>161</v>
      </c>
      <c r="E207" s="233" t="s">
        <v>19</v>
      </c>
      <c r="F207" s="234" t="s">
        <v>650</v>
      </c>
      <c r="G207" s="231"/>
      <c r="H207" s="235">
        <v>132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161</v>
      </c>
      <c r="AU207" s="241" t="s">
        <v>83</v>
      </c>
      <c r="AV207" s="13" t="s">
        <v>83</v>
      </c>
      <c r="AW207" s="13" t="s">
        <v>35</v>
      </c>
      <c r="AX207" s="13" t="s">
        <v>81</v>
      </c>
      <c r="AY207" s="241" t="s">
        <v>150</v>
      </c>
    </row>
    <row r="208" s="2" customFormat="1" ht="16.5" customHeight="1">
      <c r="A208" s="38"/>
      <c r="B208" s="39"/>
      <c r="C208" s="212" t="s">
        <v>429</v>
      </c>
      <c r="D208" s="212" t="s">
        <v>153</v>
      </c>
      <c r="E208" s="213" t="s">
        <v>258</v>
      </c>
      <c r="F208" s="214" t="s">
        <v>651</v>
      </c>
      <c r="G208" s="215" t="s">
        <v>207</v>
      </c>
      <c r="H208" s="216">
        <v>8</v>
      </c>
      <c r="I208" s="217"/>
      <c r="J208" s="218">
        <f>ROUND(I208*H208,2)</f>
        <v>0</v>
      </c>
      <c r="K208" s="214" t="s">
        <v>19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0.0028</v>
      </c>
      <c r="R208" s="221">
        <f>Q208*H208</f>
        <v>0.0224</v>
      </c>
      <c r="S208" s="221">
        <v>0.10344</v>
      </c>
      <c r="T208" s="222">
        <f>S208*H208</f>
        <v>0.82752000000000003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208</v>
      </c>
      <c r="AT208" s="223" t="s">
        <v>153</v>
      </c>
      <c r="AU208" s="223" t="s">
        <v>83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208</v>
      </c>
      <c r="BM208" s="223" t="s">
        <v>652</v>
      </c>
    </row>
    <row r="209" s="2" customFormat="1" ht="24.15" customHeight="1">
      <c r="A209" s="38"/>
      <c r="B209" s="39"/>
      <c r="C209" s="212" t="s">
        <v>434</v>
      </c>
      <c r="D209" s="212" t="s">
        <v>153</v>
      </c>
      <c r="E209" s="213" t="s">
        <v>653</v>
      </c>
      <c r="F209" s="214" t="s">
        <v>654</v>
      </c>
      <c r="G209" s="215" t="s">
        <v>207</v>
      </c>
      <c r="H209" s="216">
        <v>1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0.0022899999999999999</v>
      </c>
      <c r="R209" s="221">
        <f>Q209*H209</f>
        <v>0.0022899999999999999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208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208</v>
      </c>
      <c r="BM209" s="223" t="s">
        <v>655</v>
      </c>
    </row>
    <row r="210" s="2" customFormat="1" ht="24.15" customHeight="1">
      <c r="A210" s="38"/>
      <c r="B210" s="39"/>
      <c r="C210" s="212" t="s">
        <v>438</v>
      </c>
      <c r="D210" s="212" t="s">
        <v>153</v>
      </c>
      <c r="E210" s="213" t="s">
        <v>656</v>
      </c>
      <c r="F210" s="214" t="s">
        <v>657</v>
      </c>
      <c r="G210" s="215" t="s">
        <v>207</v>
      </c>
      <c r="H210" s="216">
        <v>53.899999999999999</v>
      </c>
      <c r="I210" s="217"/>
      <c r="J210" s="218">
        <f>ROUND(I210*H210,2)</f>
        <v>0</v>
      </c>
      <c r="K210" s="214" t="s">
        <v>19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0.0051399999999999996</v>
      </c>
      <c r="R210" s="221">
        <f>Q210*H210</f>
        <v>0.27704599999999996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208</v>
      </c>
      <c r="AT210" s="223" t="s">
        <v>153</v>
      </c>
      <c r="AU210" s="223" t="s">
        <v>83</v>
      </c>
      <c r="AY210" s="17" t="s">
        <v>150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208</v>
      </c>
      <c r="BM210" s="223" t="s">
        <v>658</v>
      </c>
    </row>
    <row r="211" s="13" customFormat="1">
      <c r="A211" s="13"/>
      <c r="B211" s="230"/>
      <c r="C211" s="231"/>
      <c r="D211" s="232" t="s">
        <v>161</v>
      </c>
      <c r="E211" s="231"/>
      <c r="F211" s="234" t="s">
        <v>659</v>
      </c>
      <c r="G211" s="231"/>
      <c r="H211" s="235">
        <v>53.899999999999999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161</v>
      </c>
      <c r="AU211" s="241" t="s">
        <v>83</v>
      </c>
      <c r="AV211" s="13" t="s">
        <v>83</v>
      </c>
      <c r="AW211" s="13" t="s">
        <v>4</v>
      </c>
      <c r="AX211" s="13" t="s">
        <v>81</v>
      </c>
      <c r="AY211" s="241" t="s">
        <v>150</v>
      </c>
    </row>
    <row r="212" s="2" customFormat="1" ht="24.15" customHeight="1">
      <c r="A212" s="38"/>
      <c r="B212" s="39"/>
      <c r="C212" s="212" t="s">
        <v>660</v>
      </c>
      <c r="D212" s="212" t="s">
        <v>153</v>
      </c>
      <c r="E212" s="213" t="s">
        <v>661</v>
      </c>
      <c r="F212" s="214" t="s">
        <v>662</v>
      </c>
      <c r="G212" s="215" t="s">
        <v>207</v>
      </c>
      <c r="H212" s="216">
        <v>6.5999999999999996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0.00792</v>
      </c>
      <c r="R212" s="221">
        <f>Q212*H212</f>
        <v>0.052271999999999999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208</v>
      </c>
      <c r="AT212" s="223" t="s">
        <v>153</v>
      </c>
      <c r="AU212" s="223" t="s">
        <v>83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208</v>
      </c>
      <c r="BM212" s="223" t="s">
        <v>663</v>
      </c>
    </row>
    <row r="213" s="13" customFormat="1">
      <c r="A213" s="13"/>
      <c r="B213" s="230"/>
      <c r="C213" s="231"/>
      <c r="D213" s="232" t="s">
        <v>161</v>
      </c>
      <c r="E213" s="231"/>
      <c r="F213" s="234" t="s">
        <v>664</v>
      </c>
      <c r="G213" s="231"/>
      <c r="H213" s="235">
        <v>6.5999999999999996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161</v>
      </c>
      <c r="AU213" s="241" t="s">
        <v>83</v>
      </c>
      <c r="AV213" s="13" t="s">
        <v>83</v>
      </c>
      <c r="AW213" s="13" t="s">
        <v>4</v>
      </c>
      <c r="AX213" s="13" t="s">
        <v>81</v>
      </c>
      <c r="AY213" s="241" t="s">
        <v>150</v>
      </c>
    </row>
    <row r="214" s="2" customFormat="1" ht="24.15" customHeight="1">
      <c r="A214" s="38"/>
      <c r="B214" s="39"/>
      <c r="C214" s="212" t="s">
        <v>665</v>
      </c>
      <c r="D214" s="212" t="s">
        <v>153</v>
      </c>
      <c r="E214" s="213" t="s">
        <v>666</v>
      </c>
      <c r="F214" s="214" t="s">
        <v>667</v>
      </c>
      <c r="G214" s="215" t="s">
        <v>207</v>
      </c>
      <c r="H214" s="216">
        <v>220</v>
      </c>
      <c r="I214" s="217"/>
      <c r="J214" s="218">
        <f>ROUND(I214*H214,2)</f>
        <v>0</v>
      </c>
      <c r="K214" s="214" t="s">
        <v>19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0.0095499999999999995</v>
      </c>
      <c r="R214" s="221">
        <f>Q214*H214</f>
        <v>2.101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208</v>
      </c>
      <c r="AT214" s="223" t="s">
        <v>153</v>
      </c>
      <c r="AU214" s="223" t="s">
        <v>83</v>
      </c>
      <c r="AY214" s="17" t="s">
        <v>150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208</v>
      </c>
      <c r="BM214" s="223" t="s">
        <v>668</v>
      </c>
    </row>
    <row r="215" s="13" customFormat="1">
      <c r="A215" s="13"/>
      <c r="B215" s="230"/>
      <c r="C215" s="231"/>
      <c r="D215" s="232" t="s">
        <v>161</v>
      </c>
      <c r="E215" s="231"/>
      <c r="F215" s="234" t="s">
        <v>669</v>
      </c>
      <c r="G215" s="231"/>
      <c r="H215" s="235">
        <v>220</v>
      </c>
      <c r="I215" s="236"/>
      <c r="J215" s="231"/>
      <c r="K215" s="231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161</v>
      </c>
      <c r="AU215" s="241" t="s">
        <v>83</v>
      </c>
      <c r="AV215" s="13" t="s">
        <v>83</v>
      </c>
      <c r="AW215" s="13" t="s">
        <v>4</v>
      </c>
      <c r="AX215" s="13" t="s">
        <v>81</v>
      </c>
      <c r="AY215" s="241" t="s">
        <v>150</v>
      </c>
    </row>
    <row r="216" s="2" customFormat="1" ht="24.15" customHeight="1">
      <c r="A216" s="38"/>
      <c r="B216" s="39"/>
      <c r="C216" s="212" t="s">
        <v>670</v>
      </c>
      <c r="D216" s="212" t="s">
        <v>153</v>
      </c>
      <c r="E216" s="213" t="s">
        <v>671</v>
      </c>
      <c r="F216" s="214" t="s">
        <v>672</v>
      </c>
      <c r="G216" s="215" t="s">
        <v>207</v>
      </c>
      <c r="H216" s="216">
        <v>282.69999999999999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0.013480000000000001</v>
      </c>
      <c r="R216" s="221">
        <f>Q216*H216</f>
        <v>3.8107959999999998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208</v>
      </c>
      <c r="AT216" s="223" t="s">
        <v>153</v>
      </c>
      <c r="AU216" s="223" t="s">
        <v>83</v>
      </c>
      <c r="AY216" s="17" t="s">
        <v>150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208</v>
      </c>
      <c r="BM216" s="223" t="s">
        <v>673</v>
      </c>
    </row>
    <row r="217" s="13" customFormat="1">
      <c r="A217" s="13"/>
      <c r="B217" s="230"/>
      <c r="C217" s="231"/>
      <c r="D217" s="232" t="s">
        <v>161</v>
      </c>
      <c r="E217" s="231"/>
      <c r="F217" s="234" t="s">
        <v>505</v>
      </c>
      <c r="G217" s="231"/>
      <c r="H217" s="235">
        <v>282.69999999999999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161</v>
      </c>
      <c r="AU217" s="241" t="s">
        <v>83</v>
      </c>
      <c r="AV217" s="13" t="s">
        <v>83</v>
      </c>
      <c r="AW217" s="13" t="s">
        <v>4</v>
      </c>
      <c r="AX217" s="13" t="s">
        <v>81</v>
      </c>
      <c r="AY217" s="241" t="s">
        <v>150</v>
      </c>
    </row>
    <row r="218" s="2" customFormat="1" ht="24.15" customHeight="1">
      <c r="A218" s="38"/>
      <c r="B218" s="39"/>
      <c r="C218" s="212" t="s">
        <v>674</v>
      </c>
      <c r="D218" s="212" t="s">
        <v>153</v>
      </c>
      <c r="E218" s="213" t="s">
        <v>675</v>
      </c>
      <c r="F218" s="214" t="s">
        <v>676</v>
      </c>
      <c r="G218" s="215" t="s">
        <v>207</v>
      </c>
      <c r="H218" s="216">
        <v>11</v>
      </c>
      <c r="I218" s="217"/>
      <c r="J218" s="218">
        <f>ROUND(I218*H218,2)</f>
        <v>0</v>
      </c>
      <c r="K218" s="214" t="s">
        <v>19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0.031699999999999999</v>
      </c>
      <c r="R218" s="221">
        <f>Q218*H218</f>
        <v>0.34870000000000001</v>
      </c>
      <c r="S218" s="221">
        <v>0</v>
      </c>
      <c r="T218" s="22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208</v>
      </c>
      <c r="AT218" s="223" t="s">
        <v>153</v>
      </c>
      <c r="AU218" s="223" t="s">
        <v>83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208</v>
      </c>
      <c r="BM218" s="223" t="s">
        <v>677</v>
      </c>
    </row>
    <row r="219" s="13" customFormat="1">
      <c r="A219" s="13"/>
      <c r="B219" s="230"/>
      <c r="C219" s="231"/>
      <c r="D219" s="232" t="s">
        <v>161</v>
      </c>
      <c r="E219" s="231"/>
      <c r="F219" s="234" t="s">
        <v>678</v>
      </c>
      <c r="G219" s="231"/>
      <c r="H219" s="235">
        <v>11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161</v>
      </c>
      <c r="AU219" s="241" t="s">
        <v>83</v>
      </c>
      <c r="AV219" s="13" t="s">
        <v>83</v>
      </c>
      <c r="AW219" s="13" t="s">
        <v>4</v>
      </c>
      <c r="AX219" s="13" t="s">
        <v>81</v>
      </c>
      <c r="AY219" s="241" t="s">
        <v>150</v>
      </c>
    </row>
    <row r="220" s="2" customFormat="1" ht="24.15" customHeight="1">
      <c r="A220" s="38"/>
      <c r="B220" s="39"/>
      <c r="C220" s="212" t="s">
        <v>679</v>
      </c>
      <c r="D220" s="212" t="s">
        <v>153</v>
      </c>
      <c r="E220" s="213" t="s">
        <v>680</v>
      </c>
      <c r="F220" s="214" t="s">
        <v>681</v>
      </c>
      <c r="G220" s="215" t="s">
        <v>207</v>
      </c>
      <c r="H220" s="216">
        <v>23.100000000000001</v>
      </c>
      <c r="I220" s="217"/>
      <c r="J220" s="218">
        <f>ROUND(I220*H220,2)</f>
        <v>0</v>
      </c>
      <c r="K220" s="214" t="s">
        <v>19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0.0511</v>
      </c>
      <c r="R220" s="221">
        <f>Q220*H220</f>
        <v>1.18041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208</v>
      </c>
      <c r="AT220" s="223" t="s">
        <v>153</v>
      </c>
      <c r="AU220" s="223" t="s">
        <v>83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208</v>
      </c>
      <c r="BM220" s="223" t="s">
        <v>682</v>
      </c>
    </row>
    <row r="221" s="13" customFormat="1">
      <c r="A221" s="13"/>
      <c r="B221" s="230"/>
      <c r="C221" s="231"/>
      <c r="D221" s="232" t="s">
        <v>161</v>
      </c>
      <c r="E221" s="231"/>
      <c r="F221" s="234" t="s">
        <v>683</v>
      </c>
      <c r="G221" s="231"/>
      <c r="H221" s="235">
        <v>23.100000000000001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161</v>
      </c>
      <c r="AU221" s="241" t="s">
        <v>83</v>
      </c>
      <c r="AV221" s="13" t="s">
        <v>83</v>
      </c>
      <c r="AW221" s="13" t="s">
        <v>4</v>
      </c>
      <c r="AX221" s="13" t="s">
        <v>81</v>
      </c>
      <c r="AY221" s="241" t="s">
        <v>150</v>
      </c>
    </row>
    <row r="222" s="2" customFormat="1" ht="24.15" customHeight="1">
      <c r="A222" s="38"/>
      <c r="B222" s="39"/>
      <c r="C222" s="212" t="s">
        <v>684</v>
      </c>
      <c r="D222" s="212" t="s">
        <v>153</v>
      </c>
      <c r="E222" s="213" t="s">
        <v>685</v>
      </c>
      <c r="F222" s="214" t="s">
        <v>686</v>
      </c>
      <c r="G222" s="215" t="s">
        <v>207</v>
      </c>
      <c r="H222" s="216">
        <v>149.59999999999999</v>
      </c>
      <c r="I222" s="217"/>
      <c r="J222" s="218">
        <f>ROUND(I222*H222,2)</f>
        <v>0</v>
      </c>
      <c r="K222" s="214" t="s">
        <v>157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0.06608</v>
      </c>
      <c r="R222" s="221">
        <f>Q222*H222</f>
        <v>9.8855679999999992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208</v>
      </c>
      <c r="AT222" s="223" t="s">
        <v>153</v>
      </c>
      <c r="AU222" s="223" t="s">
        <v>83</v>
      </c>
      <c r="AY222" s="17" t="s">
        <v>150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208</v>
      </c>
      <c r="BM222" s="223" t="s">
        <v>687</v>
      </c>
    </row>
    <row r="223" s="2" customFormat="1">
      <c r="A223" s="38"/>
      <c r="B223" s="39"/>
      <c r="C223" s="40"/>
      <c r="D223" s="225" t="s">
        <v>159</v>
      </c>
      <c r="E223" s="40"/>
      <c r="F223" s="226" t="s">
        <v>688</v>
      </c>
      <c r="G223" s="40"/>
      <c r="H223" s="40"/>
      <c r="I223" s="227"/>
      <c r="J223" s="40"/>
      <c r="K223" s="40"/>
      <c r="L223" s="44"/>
      <c r="M223" s="228"/>
      <c r="N223" s="229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159</v>
      </c>
      <c r="AU223" s="17" t="s">
        <v>83</v>
      </c>
    </row>
    <row r="224" s="13" customFormat="1">
      <c r="A224" s="13"/>
      <c r="B224" s="230"/>
      <c r="C224" s="231"/>
      <c r="D224" s="232" t="s">
        <v>161</v>
      </c>
      <c r="E224" s="231"/>
      <c r="F224" s="234" t="s">
        <v>689</v>
      </c>
      <c r="G224" s="231"/>
      <c r="H224" s="235">
        <v>149.59999999999999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161</v>
      </c>
      <c r="AU224" s="241" t="s">
        <v>83</v>
      </c>
      <c r="AV224" s="13" t="s">
        <v>83</v>
      </c>
      <c r="AW224" s="13" t="s">
        <v>4</v>
      </c>
      <c r="AX224" s="13" t="s">
        <v>81</v>
      </c>
      <c r="AY224" s="241" t="s">
        <v>150</v>
      </c>
    </row>
    <row r="225" s="2" customFormat="1" ht="24.15" customHeight="1">
      <c r="A225" s="38"/>
      <c r="B225" s="39"/>
      <c r="C225" s="212" t="s">
        <v>690</v>
      </c>
      <c r="D225" s="212" t="s">
        <v>153</v>
      </c>
      <c r="E225" s="213" t="s">
        <v>691</v>
      </c>
      <c r="F225" s="214" t="s">
        <v>692</v>
      </c>
      <c r="G225" s="215" t="s">
        <v>207</v>
      </c>
      <c r="H225" s="216">
        <v>224.40000000000001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0.074950000000000003</v>
      </c>
      <c r="R225" s="221">
        <f>Q225*H225</f>
        <v>16.81878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208</v>
      </c>
      <c r="AT225" s="223" t="s">
        <v>153</v>
      </c>
      <c r="AU225" s="223" t="s">
        <v>83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208</v>
      </c>
      <c r="BM225" s="223" t="s">
        <v>693</v>
      </c>
    </row>
    <row r="226" s="13" customFormat="1">
      <c r="A226" s="13"/>
      <c r="B226" s="230"/>
      <c r="C226" s="231"/>
      <c r="D226" s="232" t="s">
        <v>161</v>
      </c>
      <c r="E226" s="231"/>
      <c r="F226" s="234" t="s">
        <v>694</v>
      </c>
      <c r="G226" s="231"/>
      <c r="H226" s="235">
        <v>224.40000000000001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161</v>
      </c>
      <c r="AU226" s="241" t="s">
        <v>83</v>
      </c>
      <c r="AV226" s="13" t="s">
        <v>83</v>
      </c>
      <c r="AW226" s="13" t="s">
        <v>4</v>
      </c>
      <c r="AX226" s="13" t="s">
        <v>81</v>
      </c>
      <c r="AY226" s="241" t="s">
        <v>150</v>
      </c>
    </row>
    <row r="227" s="2" customFormat="1" ht="24.15" customHeight="1">
      <c r="A227" s="38"/>
      <c r="B227" s="39"/>
      <c r="C227" s="212" t="s">
        <v>695</v>
      </c>
      <c r="D227" s="212" t="s">
        <v>153</v>
      </c>
      <c r="E227" s="213" t="s">
        <v>696</v>
      </c>
      <c r="F227" s="214" t="s">
        <v>692</v>
      </c>
      <c r="G227" s="215" t="s">
        <v>207</v>
      </c>
      <c r="H227" s="216">
        <v>93.5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0.095299999999999996</v>
      </c>
      <c r="R227" s="221">
        <f>Q227*H227</f>
        <v>8.9105499999999989</v>
      </c>
      <c r="S227" s="221">
        <v>0</v>
      </c>
      <c r="T227" s="22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3" t="s">
        <v>208</v>
      </c>
      <c r="AT227" s="223" t="s">
        <v>153</v>
      </c>
      <c r="AU227" s="223" t="s">
        <v>83</v>
      </c>
      <c r="AY227" s="17" t="s">
        <v>150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208</v>
      </c>
      <c r="BM227" s="223" t="s">
        <v>697</v>
      </c>
    </row>
    <row r="228" s="13" customFormat="1">
      <c r="A228" s="13"/>
      <c r="B228" s="230"/>
      <c r="C228" s="231"/>
      <c r="D228" s="232" t="s">
        <v>161</v>
      </c>
      <c r="E228" s="231"/>
      <c r="F228" s="234" t="s">
        <v>698</v>
      </c>
      <c r="G228" s="231"/>
      <c r="H228" s="235">
        <v>93.5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161</v>
      </c>
      <c r="AU228" s="241" t="s">
        <v>83</v>
      </c>
      <c r="AV228" s="13" t="s">
        <v>83</v>
      </c>
      <c r="AW228" s="13" t="s">
        <v>4</v>
      </c>
      <c r="AX228" s="13" t="s">
        <v>81</v>
      </c>
      <c r="AY228" s="241" t="s">
        <v>150</v>
      </c>
    </row>
    <row r="229" s="2" customFormat="1" ht="24.15" customHeight="1">
      <c r="A229" s="38"/>
      <c r="B229" s="39"/>
      <c r="C229" s="212" t="s">
        <v>354</v>
      </c>
      <c r="D229" s="212" t="s">
        <v>153</v>
      </c>
      <c r="E229" s="213" t="s">
        <v>699</v>
      </c>
      <c r="F229" s="214" t="s">
        <v>700</v>
      </c>
      <c r="G229" s="215" t="s">
        <v>207</v>
      </c>
      <c r="H229" s="216">
        <v>12.1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0.11971</v>
      </c>
      <c r="R229" s="221">
        <f>Q229*H229</f>
        <v>1.448491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208</v>
      </c>
      <c r="AT229" s="223" t="s">
        <v>153</v>
      </c>
      <c r="AU229" s="223" t="s">
        <v>83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208</v>
      </c>
      <c r="BM229" s="223" t="s">
        <v>701</v>
      </c>
    </row>
    <row r="230" s="13" customFormat="1">
      <c r="A230" s="13"/>
      <c r="B230" s="230"/>
      <c r="C230" s="231"/>
      <c r="D230" s="232" t="s">
        <v>161</v>
      </c>
      <c r="E230" s="231"/>
      <c r="F230" s="234" t="s">
        <v>702</v>
      </c>
      <c r="G230" s="231"/>
      <c r="H230" s="235">
        <v>12.1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161</v>
      </c>
      <c r="AU230" s="241" t="s">
        <v>83</v>
      </c>
      <c r="AV230" s="13" t="s">
        <v>83</v>
      </c>
      <c r="AW230" s="13" t="s">
        <v>4</v>
      </c>
      <c r="AX230" s="13" t="s">
        <v>81</v>
      </c>
      <c r="AY230" s="241" t="s">
        <v>150</v>
      </c>
    </row>
    <row r="231" s="2" customFormat="1" ht="24.15" customHeight="1">
      <c r="A231" s="38"/>
      <c r="B231" s="39"/>
      <c r="C231" s="212" t="s">
        <v>703</v>
      </c>
      <c r="D231" s="212" t="s">
        <v>153</v>
      </c>
      <c r="E231" s="213" t="s">
        <v>704</v>
      </c>
      <c r="F231" s="214" t="s">
        <v>705</v>
      </c>
      <c r="G231" s="215" t="s">
        <v>207</v>
      </c>
      <c r="H231" s="216">
        <v>47.299999999999997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0.11971</v>
      </c>
      <c r="R231" s="221">
        <f>Q231*H231</f>
        <v>5.6622829999999995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208</v>
      </c>
      <c r="AT231" s="223" t="s">
        <v>153</v>
      </c>
      <c r="AU231" s="223" t="s">
        <v>83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208</v>
      </c>
      <c r="BM231" s="223" t="s">
        <v>706</v>
      </c>
    </row>
    <row r="232" s="13" customFormat="1">
      <c r="A232" s="13"/>
      <c r="B232" s="230"/>
      <c r="C232" s="231"/>
      <c r="D232" s="232" t="s">
        <v>161</v>
      </c>
      <c r="E232" s="231"/>
      <c r="F232" s="234" t="s">
        <v>707</v>
      </c>
      <c r="G232" s="231"/>
      <c r="H232" s="235">
        <v>47.299999999999997</v>
      </c>
      <c r="I232" s="236"/>
      <c r="J232" s="231"/>
      <c r="K232" s="231"/>
      <c r="L232" s="237"/>
      <c r="M232" s="238"/>
      <c r="N232" s="239"/>
      <c r="O232" s="239"/>
      <c r="P232" s="239"/>
      <c r="Q232" s="239"/>
      <c r="R232" s="239"/>
      <c r="S232" s="239"/>
      <c r="T232" s="24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1" t="s">
        <v>161</v>
      </c>
      <c r="AU232" s="241" t="s">
        <v>83</v>
      </c>
      <c r="AV232" s="13" t="s">
        <v>83</v>
      </c>
      <c r="AW232" s="13" t="s">
        <v>4</v>
      </c>
      <c r="AX232" s="13" t="s">
        <v>81</v>
      </c>
      <c r="AY232" s="241" t="s">
        <v>150</v>
      </c>
    </row>
    <row r="233" s="2" customFormat="1" ht="24.15" customHeight="1">
      <c r="A233" s="38"/>
      <c r="B233" s="39"/>
      <c r="C233" s="212" t="s">
        <v>708</v>
      </c>
      <c r="D233" s="212" t="s">
        <v>153</v>
      </c>
      <c r="E233" s="213" t="s">
        <v>709</v>
      </c>
      <c r="F233" s="214" t="s">
        <v>710</v>
      </c>
      <c r="G233" s="215" t="s">
        <v>207</v>
      </c>
      <c r="H233" s="216">
        <v>24.199999999999999</v>
      </c>
      <c r="I233" s="217"/>
      <c r="J233" s="218">
        <f>ROUND(I233*H233,2)</f>
        <v>0</v>
      </c>
      <c r="K233" s="214" t="s">
        <v>19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0.06608</v>
      </c>
      <c r="R233" s="221">
        <f>Q233*H233</f>
        <v>1.5991359999999999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208</v>
      </c>
      <c r="AT233" s="223" t="s">
        <v>153</v>
      </c>
      <c r="AU233" s="223" t="s">
        <v>83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208</v>
      </c>
      <c r="BM233" s="223" t="s">
        <v>711</v>
      </c>
    </row>
    <row r="234" s="13" customFormat="1">
      <c r="A234" s="13"/>
      <c r="B234" s="230"/>
      <c r="C234" s="231"/>
      <c r="D234" s="232" t="s">
        <v>161</v>
      </c>
      <c r="E234" s="231"/>
      <c r="F234" s="234" t="s">
        <v>712</v>
      </c>
      <c r="G234" s="231"/>
      <c r="H234" s="235">
        <v>24.199999999999999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161</v>
      </c>
      <c r="AU234" s="241" t="s">
        <v>83</v>
      </c>
      <c r="AV234" s="13" t="s">
        <v>83</v>
      </c>
      <c r="AW234" s="13" t="s">
        <v>4</v>
      </c>
      <c r="AX234" s="13" t="s">
        <v>81</v>
      </c>
      <c r="AY234" s="241" t="s">
        <v>150</v>
      </c>
    </row>
    <row r="235" s="2" customFormat="1" ht="24.15" customHeight="1">
      <c r="A235" s="38"/>
      <c r="B235" s="39"/>
      <c r="C235" s="212" t="s">
        <v>713</v>
      </c>
      <c r="D235" s="212" t="s">
        <v>153</v>
      </c>
      <c r="E235" s="213" t="s">
        <v>714</v>
      </c>
      <c r="F235" s="214" t="s">
        <v>715</v>
      </c>
      <c r="G235" s="215" t="s">
        <v>207</v>
      </c>
      <c r="H235" s="216">
        <v>5.5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0.0511</v>
      </c>
      <c r="R235" s="221">
        <f>Q235*H235</f>
        <v>0.28105000000000002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208</v>
      </c>
      <c r="AT235" s="223" t="s">
        <v>153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208</v>
      </c>
      <c r="BM235" s="223" t="s">
        <v>716</v>
      </c>
    </row>
    <row r="236" s="13" customFormat="1">
      <c r="A236" s="13"/>
      <c r="B236" s="230"/>
      <c r="C236" s="231"/>
      <c r="D236" s="232" t="s">
        <v>161</v>
      </c>
      <c r="E236" s="231"/>
      <c r="F236" s="234" t="s">
        <v>717</v>
      </c>
      <c r="G236" s="231"/>
      <c r="H236" s="235">
        <v>5.5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161</v>
      </c>
      <c r="AU236" s="241" t="s">
        <v>83</v>
      </c>
      <c r="AV236" s="13" t="s">
        <v>83</v>
      </c>
      <c r="AW236" s="13" t="s">
        <v>4</v>
      </c>
      <c r="AX236" s="13" t="s">
        <v>81</v>
      </c>
      <c r="AY236" s="241" t="s">
        <v>150</v>
      </c>
    </row>
    <row r="237" s="2" customFormat="1" ht="24.15" customHeight="1">
      <c r="A237" s="38"/>
      <c r="B237" s="39"/>
      <c r="C237" s="212" t="s">
        <v>718</v>
      </c>
      <c r="D237" s="212" t="s">
        <v>153</v>
      </c>
      <c r="E237" s="213" t="s">
        <v>719</v>
      </c>
      <c r="F237" s="214" t="s">
        <v>720</v>
      </c>
      <c r="G237" s="215" t="s">
        <v>207</v>
      </c>
      <c r="H237" s="216">
        <v>93.5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0.031699999999999999</v>
      </c>
      <c r="R237" s="221">
        <f>Q237*H237</f>
        <v>2.9639500000000001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208</v>
      </c>
      <c r="AT237" s="223" t="s">
        <v>153</v>
      </c>
      <c r="AU237" s="223" t="s">
        <v>83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208</v>
      </c>
      <c r="BM237" s="223" t="s">
        <v>721</v>
      </c>
    </row>
    <row r="238" s="13" customFormat="1">
      <c r="A238" s="13"/>
      <c r="B238" s="230"/>
      <c r="C238" s="231"/>
      <c r="D238" s="232" t="s">
        <v>161</v>
      </c>
      <c r="E238" s="231"/>
      <c r="F238" s="234" t="s">
        <v>698</v>
      </c>
      <c r="G238" s="231"/>
      <c r="H238" s="235">
        <v>93.5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161</v>
      </c>
      <c r="AU238" s="241" t="s">
        <v>83</v>
      </c>
      <c r="AV238" s="13" t="s">
        <v>83</v>
      </c>
      <c r="AW238" s="13" t="s">
        <v>4</v>
      </c>
      <c r="AX238" s="13" t="s">
        <v>81</v>
      </c>
      <c r="AY238" s="241" t="s">
        <v>150</v>
      </c>
    </row>
    <row r="239" s="2" customFormat="1" ht="24.15" customHeight="1">
      <c r="A239" s="38"/>
      <c r="B239" s="39"/>
      <c r="C239" s="212" t="s">
        <v>722</v>
      </c>
      <c r="D239" s="212" t="s">
        <v>153</v>
      </c>
      <c r="E239" s="213" t="s">
        <v>723</v>
      </c>
      <c r="F239" s="214" t="s">
        <v>724</v>
      </c>
      <c r="G239" s="215" t="s">
        <v>207</v>
      </c>
      <c r="H239" s="216">
        <v>9.9000000000000004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0.095299999999999996</v>
      </c>
      <c r="R239" s="221">
        <f>Q239*H239</f>
        <v>0.94347000000000003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208</v>
      </c>
      <c r="AT239" s="223" t="s">
        <v>153</v>
      </c>
      <c r="AU239" s="223" t="s">
        <v>83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208</v>
      </c>
      <c r="BM239" s="223" t="s">
        <v>725</v>
      </c>
    </row>
    <row r="240" s="13" customFormat="1">
      <c r="A240" s="13"/>
      <c r="B240" s="230"/>
      <c r="C240" s="231"/>
      <c r="D240" s="232" t="s">
        <v>161</v>
      </c>
      <c r="E240" s="231"/>
      <c r="F240" s="234" t="s">
        <v>726</v>
      </c>
      <c r="G240" s="231"/>
      <c r="H240" s="235">
        <v>9.9000000000000004</v>
      </c>
      <c r="I240" s="236"/>
      <c r="J240" s="231"/>
      <c r="K240" s="231"/>
      <c r="L240" s="237"/>
      <c r="M240" s="238"/>
      <c r="N240" s="239"/>
      <c r="O240" s="239"/>
      <c r="P240" s="239"/>
      <c r="Q240" s="239"/>
      <c r="R240" s="239"/>
      <c r="S240" s="239"/>
      <c r="T240" s="24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1" t="s">
        <v>161</v>
      </c>
      <c r="AU240" s="241" t="s">
        <v>83</v>
      </c>
      <c r="AV240" s="13" t="s">
        <v>83</v>
      </c>
      <c r="AW240" s="13" t="s">
        <v>4</v>
      </c>
      <c r="AX240" s="13" t="s">
        <v>81</v>
      </c>
      <c r="AY240" s="241" t="s">
        <v>150</v>
      </c>
    </row>
    <row r="241" s="2" customFormat="1" ht="21.75" customHeight="1">
      <c r="A241" s="38"/>
      <c r="B241" s="39"/>
      <c r="C241" s="212" t="s">
        <v>727</v>
      </c>
      <c r="D241" s="212" t="s">
        <v>153</v>
      </c>
      <c r="E241" s="213" t="s">
        <v>728</v>
      </c>
      <c r="F241" s="214" t="s">
        <v>729</v>
      </c>
      <c r="G241" s="215" t="s">
        <v>207</v>
      </c>
      <c r="H241" s="216">
        <v>7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0.01111</v>
      </c>
      <c r="R241" s="221">
        <f>Q241*H241</f>
        <v>0.077770000000000006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208</v>
      </c>
      <c r="AT241" s="223" t="s">
        <v>153</v>
      </c>
      <c r="AU241" s="223" t="s">
        <v>83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208</v>
      </c>
      <c r="BM241" s="223" t="s">
        <v>730</v>
      </c>
    </row>
    <row r="242" s="2" customFormat="1" ht="21.75" customHeight="1">
      <c r="A242" s="38"/>
      <c r="B242" s="39"/>
      <c r="C242" s="212" t="s">
        <v>731</v>
      </c>
      <c r="D242" s="212" t="s">
        <v>153</v>
      </c>
      <c r="E242" s="213" t="s">
        <v>732</v>
      </c>
      <c r="F242" s="214" t="s">
        <v>733</v>
      </c>
      <c r="G242" s="215" t="s">
        <v>207</v>
      </c>
      <c r="H242" s="216">
        <v>2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0.0016999999999999999</v>
      </c>
      <c r="R242" s="221">
        <f>Q242*H242</f>
        <v>0.0033999999999999998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208</v>
      </c>
      <c r="AT242" s="223" t="s">
        <v>153</v>
      </c>
      <c r="AU242" s="223" t="s">
        <v>83</v>
      </c>
      <c r="AY242" s="17" t="s">
        <v>150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208</v>
      </c>
      <c r="BM242" s="223" t="s">
        <v>734</v>
      </c>
    </row>
    <row r="243" s="2" customFormat="1" ht="24.15" customHeight="1">
      <c r="A243" s="38"/>
      <c r="B243" s="39"/>
      <c r="C243" s="212" t="s">
        <v>735</v>
      </c>
      <c r="D243" s="212" t="s">
        <v>153</v>
      </c>
      <c r="E243" s="213" t="s">
        <v>736</v>
      </c>
      <c r="F243" s="214" t="s">
        <v>737</v>
      </c>
      <c r="G243" s="215" t="s">
        <v>178</v>
      </c>
      <c r="H243" s="216">
        <v>56.732999999999997</v>
      </c>
      <c r="I243" s="217"/>
      <c r="J243" s="218">
        <f>ROUND(I243*H243,2)</f>
        <v>0</v>
      </c>
      <c r="K243" s="214" t="s">
        <v>157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208</v>
      </c>
      <c r="AT243" s="223" t="s">
        <v>153</v>
      </c>
      <c r="AU243" s="223" t="s">
        <v>83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208</v>
      </c>
      <c r="BM243" s="223" t="s">
        <v>738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739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83</v>
      </c>
    </row>
    <row r="245" s="12" customFormat="1" ht="22.8" customHeight="1">
      <c r="A245" s="12"/>
      <c r="B245" s="196"/>
      <c r="C245" s="197"/>
      <c r="D245" s="198" t="s">
        <v>72</v>
      </c>
      <c r="E245" s="210" t="s">
        <v>268</v>
      </c>
      <c r="F245" s="210" t="s">
        <v>740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SUM(P246:P320)</f>
        <v>0</v>
      </c>
      <c r="Q245" s="204"/>
      <c r="R245" s="205">
        <f>SUM(R246:R320)</f>
        <v>15.978110000000001</v>
      </c>
      <c r="S245" s="204"/>
      <c r="T245" s="206">
        <f>SUM(T246:T320)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83</v>
      </c>
      <c r="AT245" s="208" t="s">
        <v>72</v>
      </c>
      <c r="AU245" s="208" t="s">
        <v>81</v>
      </c>
      <c r="AY245" s="207" t="s">
        <v>150</v>
      </c>
      <c r="BK245" s="209">
        <f>SUM(BK246:BK320)</f>
        <v>0</v>
      </c>
    </row>
    <row r="246" s="2" customFormat="1" ht="16.5" customHeight="1">
      <c r="A246" s="38"/>
      <c r="B246" s="39"/>
      <c r="C246" s="212" t="s">
        <v>741</v>
      </c>
      <c r="D246" s="212" t="s">
        <v>153</v>
      </c>
      <c r="E246" s="213" t="s">
        <v>742</v>
      </c>
      <c r="F246" s="214" t="s">
        <v>743</v>
      </c>
      <c r="G246" s="215" t="s">
        <v>281</v>
      </c>
      <c r="H246" s="216">
        <v>33</v>
      </c>
      <c r="I246" s="217"/>
      <c r="J246" s="218">
        <f>ROUND(I246*H246,2)</f>
        <v>0</v>
      </c>
      <c r="K246" s="214" t="s">
        <v>157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0.0055300000000000002</v>
      </c>
      <c r="R246" s="221">
        <f>Q246*H246</f>
        <v>0.18249000000000001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208</v>
      </c>
      <c r="AT246" s="223" t="s">
        <v>153</v>
      </c>
      <c r="AU246" s="223" t="s">
        <v>83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208</v>
      </c>
      <c r="BM246" s="223" t="s">
        <v>744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745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83</v>
      </c>
    </row>
    <row r="248" s="2" customFormat="1" ht="16.5" customHeight="1">
      <c r="A248" s="38"/>
      <c r="B248" s="39"/>
      <c r="C248" s="242" t="s">
        <v>746</v>
      </c>
      <c r="D248" s="242" t="s">
        <v>218</v>
      </c>
      <c r="E248" s="243" t="s">
        <v>747</v>
      </c>
      <c r="F248" s="244" t="s">
        <v>748</v>
      </c>
      <c r="G248" s="245" t="s">
        <v>265</v>
      </c>
      <c r="H248" s="246">
        <v>33</v>
      </c>
      <c r="I248" s="247"/>
      <c r="J248" s="248">
        <f>ROUND(I248*H248,2)</f>
        <v>0</v>
      </c>
      <c r="K248" s="244" t="s">
        <v>19</v>
      </c>
      <c r="L248" s="249"/>
      <c r="M248" s="250" t="s">
        <v>19</v>
      </c>
      <c r="N248" s="251" t="s">
        <v>44</v>
      </c>
      <c r="O248" s="84"/>
      <c r="P248" s="221">
        <f>O248*H248</f>
        <v>0</v>
      </c>
      <c r="Q248" s="221">
        <v>0.0070000000000000001</v>
      </c>
      <c r="R248" s="221">
        <f>Q248*H248</f>
        <v>0.23100000000000001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221</v>
      </c>
      <c r="AT248" s="223" t="s">
        <v>218</v>
      </c>
      <c r="AU248" s="223" t="s">
        <v>83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208</v>
      </c>
      <c r="BM248" s="223" t="s">
        <v>749</v>
      </c>
    </row>
    <row r="249" s="2" customFormat="1" ht="16.5" customHeight="1">
      <c r="A249" s="38"/>
      <c r="B249" s="39"/>
      <c r="C249" s="212" t="s">
        <v>750</v>
      </c>
      <c r="D249" s="212" t="s">
        <v>153</v>
      </c>
      <c r="E249" s="213" t="s">
        <v>751</v>
      </c>
      <c r="F249" s="214" t="s">
        <v>752</v>
      </c>
      <c r="G249" s="215" t="s">
        <v>281</v>
      </c>
      <c r="H249" s="216">
        <v>6</v>
      </c>
      <c r="I249" s="217"/>
      <c r="J249" s="218">
        <f>ROUND(I249*H249,2)</f>
        <v>0</v>
      </c>
      <c r="K249" s="214" t="s">
        <v>157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0.00249</v>
      </c>
      <c r="R249" s="221">
        <f>Q249*H249</f>
        <v>0.01494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208</v>
      </c>
      <c r="AT249" s="223" t="s">
        <v>153</v>
      </c>
      <c r="AU249" s="223" t="s">
        <v>83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208</v>
      </c>
      <c r="BM249" s="223" t="s">
        <v>753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754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83</v>
      </c>
    </row>
    <row r="251" s="2" customFormat="1" ht="16.5" customHeight="1">
      <c r="A251" s="38"/>
      <c r="B251" s="39"/>
      <c r="C251" s="242" t="s">
        <v>755</v>
      </c>
      <c r="D251" s="242" t="s">
        <v>218</v>
      </c>
      <c r="E251" s="243" t="s">
        <v>756</v>
      </c>
      <c r="F251" s="244" t="s">
        <v>757</v>
      </c>
      <c r="G251" s="245" t="s">
        <v>265</v>
      </c>
      <c r="H251" s="246">
        <v>6</v>
      </c>
      <c r="I251" s="247"/>
      <c r="J251" s="248">
        <f>ROUND(I251*H251,2)</f>
        <v>0</v>
      </c>
      <c r="K251" s="244" t="s">
        <v>19</v>
      </c>
      <c r="L251" s="249"/>
      <c r="M251" s="250" t="s">
        <v>19</v>
      </c>
      <c r="N251" s="251" t="s">
        <v>44</v>
      </c>
      <c r="O251" s="84"/>
      <c r="P251" s="221">
        <f>O251*H251</f>
        <v>0</v>
      </c>
      <c r="Q251" s="221">
        <v>0.0012999999999999999</v>
      </c>
      <c r="R251" s="221">
        <f>Q251*H251</f>
        <v>0.0077999999999999996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221</v>
      </c>
      <c r="AT251" s="223" t="s">
        <v>218</v>
      </c>
      <c r="AU251" s="223" t="s">
        <v>83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208</v>
      </c>
      <c r="BM251" s="223" t="s">
        <v>758</v>
      </c>
    </row>
    <row r="252" s="2" customFormat="1" ht="16.5" customHeight="1">
      <c r="A252" s="38"/>
      <c r="B252" s="39"/>
      <c r="C252" s="212" t="s">
        <v>759</v>
      </c>
      <c r="D252" s="212" t="s">
        <v>153</v>
      </c>
      <c r="E252" s="213" t="s">
        <v>760</v>
      </c>
      <c r="F252" s="214" t="s">
        <v>761</v>
      </c>
      <c r="G252" s="215" t="s">
        <v>281</v>
      </c>
      <c r="H252" s="216">
        <v>3</v>
      </c>
      <c r="I252" s="217"/>
      <c r="J252" s="218">
        <f>ROUND(I252*H252,2)</f>
        <v>0</v>
      </c>
      <c r="K252" s="214" t="s">
        <v>157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0.013509999999999999</v>
      </c>
      <c r="R252" s="221">
        <f>Q252*H252</f>
        <v>0.040529999999999997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208</v>
      </c>
      <c r="AT252" s="223" t="s">
        <v>153</v>
      </c>
      <c r="AU252" s="223" t="s">
        <v>83</v>
      </c>
      <c r="AY252" s="17" t="s">
        <v>150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208</v>
      </c>
      <c r="BM252" s="223" t="s">
        <v>762</v>
      </c>
    </row>
    <row r="253" s="2" customFormat="1">
      <c r="A253" s="38"/>
      <c r="B253" s="39"/>
      <c r="C253" s="40"/>
      <c r="D253" s="225" t="s">
        <v>159</v>
      </c>
      <c r="E253" s="40"/>
      <c r="F253" s="226" t="s">
        <v>763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159</v>
      </c>
      <c r="AU253" s="17" t="s">
        <v>83</v>
      </c>
    </row>
    <row r="254" s="2" customFormat="1" ht="16.5" customHeight="1">
      <c r="A254" s="38"/>
      <c r="B254" s="39"/>
      <c r="C254" s="242" t="s">
        <v>764</v>
      </c>
      <c r="D254" s="242" t="s">
        <v>218</v>
      </c>
      <c r="E254" s="243" t="s">
        <v>765</v>
      </c>
      <c r="F254" s="244" t="s">
        <v>766</v>
      </c>
      <c r="G254" s="245" t="s">
        <v>265</v>
      </c>
      <c r="H254" s="246">
        <v>3</v>
      </c>
      <c r="I254" s="247"/>
      <c r="J254" s="248">
        <f>ROUND(I254*H254,2)</f>
        <v>0</v>
      </c>
      <c r="K254" s="244" t="s">
        <v>19</v>
      </c>
      <c r="L254" s="249"/>
      <c r="M254" s="250" t="s">
        <v>19</v>
      </c>
      <c r="N254" s="251" t="s">
        <v>44</v>
      </c>
      <c r="O254" s="84"/>
      <c r="P254" s="221">
        <f>O254*H254</f>
        <v>0</v>
      </c>
      <c r="Q254" s="221">
        <v>0.02</v>
      </c>
      <c r="R254" s="221">
        <f>Q254*H254</f>
        <v>0.059999999999999998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221</v>
      </c>
      <c r="AT254" s="223" t="s">
        <v>218</v>
      </c>
      <c r="AU254" s="223" t="s">
        <v>83</v>
      </c>
      <c r="AY254" s="17" t="s">
        <v>150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208</v>
      </c>
      <c r="BM254" s="223" t="s">
        <v>767</v>
      </c>
    </row>
    <row r="255" s="2" customFormat="1" ht="16.5" customHeight="1">
      <c r="A255" s="38"/>
      <c r="B255" s="39"/>
      <c r="C255" s="242" t="s">
        <v>768</v>
      </c>
      <c r="D255" s="242" t="s">
        <v>218</v>
      </c>
      <c r="E255" s="243" t="s">
        <v>769</v>
      </c>
      <c r="F255" s="244" t="s">
        <v>770</v>
      </c>
      <c r="G255" s="245" t="s">
        <v>265</v>
      </c>
      <c r="H255" s="246">
        <v>3</v>
      </c>
      <c r="I255" s="247"/>
      <c r="J255" s="248">
        <f>ROUND(I255*H255,2)</f>
        <v>0</v>
      </c>
      <c r="K255" s="244" t="s">
        <v>19</v>
      </c>
      <c r="L255" s="249"/>
      <c r="M255" s="250" t="s">
        <v>19</v>
      </c>
      <c r="N255" s="251" t="s">
        <v>44</v>
      </c>
      <c r="O255" s="84"/>
      <c r="P255" s="221">
        <f>O255*H255</f>
        <v>0</v>
      </c>
      <c r="Q255" s="221">
        <v>0.02</v>
      </c>
      <c r="R255" s="221">
        <f>Q255*H255</f>
        <v>0.059999999999999998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221</v>
      </c>
      <c r="AT255" s="223" t="s">
        <v>218</v>
      </c>
      <c r="AU255" s="223" t="s">
        <v>83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208</v>
      </c>
      <c r="BM255" s="223" t="s">
        <v>771</v>
      </c>
    </row>
    <row r="256" s="2" customFormat="1" ht="16.5" customHeight="1">
      <c r="A256" s="38"/>
      <c r="B256" s="39"/>
      <c r="C256" s="212" t="s">
        <v>772</v>
      </c>
      <c r="D256" s="212" t="s">
        <v>153</v>
      </c>
      <c r="E256" s="213" t="s">
        <v>773</v>
      </c>
      <c r="F256" s="214" t="s">
        <v>774</v>
      </c>
      <c r="G256" s="215" t="s">
        <v>281</v>
      </c>
      <c r="H256" s="216">
        <v>8</v>
      </c>
      <c r="I256" s="217"/>
      <c r="J256" s="218">
        <f>ROUND(I256*H256,2)</f>
        <v>0</v>
      </c>
      <c r="K256" s="214" t="s">
        <v>157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0.01362</v>
      </c>
      <c r="R256" s="221">
        <f>Q256*H256</f>
        <v>0.10896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208</v>
      </c>
      <c r="AT256" s="223" t="s">
        <v>153</v>
      </c>
      <c r="AU256" s="223" t="s">
        <v>83</v>
      </c>
      <c r="AY256" s="17" t="s">
        <v>150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208</v>
      </c>
      <c r="BM256" s="223" t="s">
        <v>775</v>
      </c>
    </row>
    <row r="257" s="2" customFormat="1">
      <c r="A257" s="38"/>
      <c r="B257" s="39"/>
      <c r="C257" s="40"/>
      <c r="D257" s="225" t="s">
        <v>159</v>
      </c>
      <c r="E257" s="40"/>
      <c r="F257" s="226" t="s">
        <v>776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83</v>
      </c>
    </row>
    <row r="258" s="2" customFormat="1" ht="24.15" customHeight="1">
      <c r="A258" s="38"/>
      <c r="B258" s="39"/>
      <c r="C258" s="242" t="s">
        <v>777</v>
      </c>
      <c r="D258" s="242" t="s">
        <v>218</v>
      </c>
      <c r="E258" s="243" t="s">
        <v>778</v>
      </c>
      <c r="F258" s="244" t="s">
        <v>779</v>
      </c>
      <c r="G258" s="245" t="s">
        <v>265</v>
      </c>
      <c r="H258" s="246">
        <v>8</v>
      </c>
      <c r="I258" s="247"/>
      <c r="J258" s="248">
        <f>ROUND(I258*H258,2)</f>
        <v>0</v>
      </c>
      <c r="K258" s="244" t="s">
        <v>19</v>
      </c>
      <c r="L258" s="249"/>
      <c r="M258" s="250" t="s">
        <v>19</v>
      </c>
      <c r="N258" s="251" t="s">
        <v>44</v>
      </c>
      <c r="O258" s="84"/>
      <c r="P258" s="221">
        <f>O258*H258</f>
        <v>0</v>
      </c>
      <c r="Q258" s="221">
        <v>0.034000000000000002</v>
      </c>
      <c r="R258" s="221">
        <f>Q258*H258</f>
        <v>0.27200000000000002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221</v>
      </c>
      <c r="AT258" s="223" t="s">
        <v>218</v>
      </c>
      <c r="AU258" s="223" t="s">
        <v>83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208</v>
      </c>
      <c r="BM258" s="223" t="s">
        <v>780</v>
      </c>
    </row>
    <row r="259" s="2" customFormat="1" ht="16.5" customHeight="1">
      <c r="A259" s="38"/>
      <c r="B259" s="39"/>
      <c r="C259" s="212" t="s">
        <v>781</v>
      </c>
      <c r="D259" s="212" t="s">
        <v>153</v>
      </c>
      <c r="E259" s="213" t="s">
        <v>782</v>
      </c>
      <c r="F259" s="214" t="s">
        <v>783</v>
      </c>
      <c r="G259" s="215" t="s">
        <v>281</v>
      </c>
      <c r="H259" s="216">
        <v>6</v>
      </c>
      <c r="I259" s="217"/>
      <c r="J259" s="218">
        <f>ROUND(I259*H259,2)</f>
        <v>0</v>
      </c>
      <c r="K259" s="214" t="s">
        <v>157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0.022780000000000002</v>
      </c>
      <c r="R259" s="221">
        <f>Q259*H259</f>
        <v>0.13668000000000002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208</v>
      </c>
      <c r="AT259" s="223" t="s">
        <v>153</v>
      </c>
      <c r="AU259" s="223" t="s">
        <v>83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208</v>
      </c>
      <c r="BM259" s="223" t="s">
        <v>784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785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83</v>
      </c>
    </row>
    <row r="261" s="2" customFormat="1" ht="24.15" customHeight="1">
      <c r="A261" s="38"/>
      <c r="B261" s="39"/>
      <c r="C261" s="242" t="s">
        <v>786</v>
      </c>
      <c r="D261" s="242" t="s">
        <v>218</v>
      </c>
      <c r="E261" s="243" t="s">
        <v>787</v>
      </c>
      <c r="F261" s="244" t="s">
        <v>788</v>
      </c>
      <c r="G261" s="245" t="s">
        <v>265</v>
      </c>
      <c r="H261" s="246">
        <v>6</v>
      </c>
      <c r="I261" s="247"/>
      <c r="J261" s="248">
        <f>ROUND(I261*H261,2)</f>
        <v>0</v>
      </c>
      <c r="K261" s="244" t="s">
        <v>19</v>
      </c>
      <c r="L261" s="249"/>
      <c r="M261" s="250" t="s">
        <v>19</v>
      </c>
      <c r="N261" s="251" t="s">
        <v>44</v>
      </c>
      <c r="O261" s="84"/>
      <c r="P261" s="221">
        <f>O261*H261</f>
        <v>0</v>
      </c>
      <c r="Q261" s="221">
        <v>0.058999999999999997</v>
      </c>
      <c r="R261" s="221">
        <f>Q261*H261</f>
        <v>0.35399999999999998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221</v>
      </c>
      <c r="AT261" s="223" t="s">
        <v>218</v>
      </c>
      <c r="AU261" s="223" t="s">
        <v>83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208</v>
      </c>
      <c r="BM261" s="223" t="s">
        <v>789</v>
      </c>
    </row>
    <row r="262" s="2" customFormat="1" ht="16.5" customHeight="1">
      <c r="A262" s="38"/>
      <c r="B262" s="39"/>
      <c r="C262" s="212" t="s">
        <v>790</v>
      </c>
      <c r="D262" s="212" t="s">
        <v>153</v>
      </c>
      <c r="E262" s="213" t="s">
        <v>791</v>
      </c>
      <c r="F262" s="214" t="s">
        <v>792</v>
      </c>
      <c r="G262" s="215" t="s">
        <v>281</v>
      </c>
      <c r="H262" s="216">
        <v>15</v>
      </c>
      <c r="I262" s="217"/>
      <c r="J262" s="218">
        <f>ROUND(I262*H262,2)</f>
        <v>0</v>
      </c>
      <c r="K262" s="214" t="s">
        <v>157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0.02605</v>
      </c>
      <c r="R262" s="221">
        <f>Q262*H262</f>
        <v>0.39074999999999999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208</v>
      </c>
      <c r="AT262" s="223" t="s">
        <v>153</v>
      </c>
      <c r="AU262" s="223" t="s">
        <v>83</v>
      </c>
      <c r="AY262" s="17" t="s">
        <v>150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208</v>
      </c>
      <c r="BM262" s="223" t="s">
        <v>793</v>
      </c>
    </row>
    <row r="263" s="2" customFormat="1">
      <c r="A263" s="38"/>
      <c r="B263" s="39"/>
      <c r="C263" s="40"/>
      <c r="D263" s="225" t="s">
        <v>159</v>
      </c>
      <c r="E263" s="40"/>
      <c r="F263" s="226" t="s">
        <v>794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159</v>
      </c>
      <c r="AU263" s="17" t="s">
        <v>83</v>
      </c>
    </row>
    <row r="264" s="2" customFormat="1" ht="24.15" customHeight="1">
      <c r="A264" s="38"/>
      <c r="B264" s="39"/>
      <c r="C264" s="242" t="s">
        <v>795</v>
      </c>
      <c r="D264" s="242" t="s">
        <v>218</v>
      </c>
      <c r="E264" s="243" t="s">
        <v>796</v>
      </c>
      <c r="F264" s="244" t="s">
        <v>797</v>
      </c>
      <c r="G264" s="245" t="s">
        <v>265</v>
      </c>
      <c r="H264" s="246">
        <v>5</v>
      </c>
      <c r="I264" s="247"/>
      <c r="J264" s="248">
        <f>ROUND(I264*H264,2)</f>
        <v>0</v>
      </c>
      <c r="K264" s="244" t="s">
        <v>19</v>
      </c>
      <c r="L264" s="249"/>
      <c r="M264" s="250" t="s">
        <v>19</v>
      </c>
      <c r="N264" s="251" t="s">
        <v>44</v>
      </c>
      <c r="O264" s="84"/>
      <c r="P264" s="221">
        <f>O264*H264</f>
        <v>0</v>
      </c>
      <c r="Q264" s="221">
        <v>0.105</v>
      </c>
      <c r="R264" s="221">
        <f>Q264*H264</f>
        <v>0.52500000000000002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221</v>
      </c>
      <c r="AT264" s="223" t="s">
        <v>218</v>
      </c>
      <c r="AU264" s="223" t="s">
        <v>83</v>
      </c>
      <c r="AY264" s="17" t="s">
        <v>150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208</v>
      </c>
      <c r="BM264" s="223" t="s">
        <v>798</v>
      </c>
    </row>
    <row r="265" s="2" customFormat="1" ht="24.15" customHeight="1">
      <c r="A265" s="38"/>
      <c r="B265" s="39"/>
      <c r="C265" s="242" t="s">
        <v>799</v>
      </c>
      <c r="D265" s="242" t="s">
        <v>218</v>
      </c>
      <c r="E265" s="243" t="s">
        <v>800</v>
      </c>
      <c r="F265" s="244" t="s">
        <v>801</v>
      </c>
      <c r="G265" s="245" t="s">
        <v>265</v>
      </c>
      <c r="H265" s="246">
        <v>3</v>
      </c>
      <c r="I265" s="247"/>
      <c r="J265" s="248">
        <f>ROUND(I265*H265,2)</f>
        <v>0</v>
      </c>
      <c r="K265" s="244" t="s">
        <v>19</v>
      </c>
      <c r="L265" s="249"/>
      <c r="M265" s="250" t="s">
        <v>19</v>
      </c>
      <c r="N265" s="251" t="s">
        <v>44</v>
      </c>
      <c r="O265" s="84"/>
      <c r="P265" s="221">
        <f>O265*H265</f>
        <v>0</v>
      </c>
      <c r="Q265" s="221">
        <v>0.105</v>
      </c>
      <c r="R265" s="221">
        <f>Q265*H265</f>
        <v>0.315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221</v>
      </c>
      <c r="AT265" s="223" t="s">
        <v>218</v>
      </c>
      <c r="AU265" s="223" t="s">
        <v>83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208</v>
      </c>
      <c r="BM265" s="223" t="s">
        <v>802</v>
      </c>
    </row>
    <row r="266" s="2" customFormat="1" ht="33" customHeight="1">
      <c r="A266" s="38"/>
      <c r="B266" s="39"/>
      <c r="C266" s="242" t="s">
        <v>803</v>
      </c>
      <c r="D266" s="242" t="s">
        <v>218</v>
      </c>
      <c r="E266" s="243" t="s">
        <v>804</v>
      </c>
      <c r="F266" s="244" t="s">
        <v>805</v>
      </c>
      <c r="G266" s="245" t="s">
        <v>265</v>
      </c>
      <c r="H266" s="246">
        <v>3</v>
      </c>
      <c r="I266" s="247"/>
      <c r="J266" s="248">
        <f>ROUND(I266*H266,2)</f>
        <v>0</v>
      </c>
      <c r="K266" s="244" t="s">
        <v>19</v>
      </c>
      <c r="L266" s="249"/>
      <c r="M266" s="250" t="s">
        <v>19</v>
      </c>
      <c r="N266" s="251" t="s">
        <v>44</v>
      </c>
      <c r="O266" s="84"/>
      <c r="P266" s="221">
        <f>O266*H266</f>
        <v>0</v>
      </c>
      <c r="Q266" s="221">
        <v>0.105</v>
      </c>
      <c r="R266" s="221">
        <f>Q266*H266</f>
        <v>0.315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221</v>
      </c>
      <c r="AT266" s="223" t="s">
        <v>218</v>
      </c>
      <c r="AU266" s="223" t="s">
        <v>83</v>
      </c>
      <c r="AY266" s="17" t="s">
        <v>150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208</v>
      </c>
      <c r="BM266" s="223" t="s">
        <v>806</v>
      </c>
    </row>
    <row r="267" s="2" customFormat="1" ht="16.5" customHeight="1">
      <c r="A267" s="38"/>
      <c r="B267" s="39"/>
      <c r="C267" s="242" t="s">
        <v>807</v>
      </c>
      <c r="D267" s="242" t="s">
        <v>218</v>
      </c>
      <c r="E267" s="243" t="s">
        <v>808</v>
      </c>
      <c r="F267" s="244" t="s">
        <v>809</v>
      </c>
      <c r="G267" s="245" t="s">
        <v>265</v>
      </c>
      <c r="H267" s="246">
        <v>4</v>
      </c>
      <c r="I267" s="247"/>
      <c r="J267" s="248">
        <f>ROUND(I267*H267,2)</f>
        <v>0</v>
      </c>
      <c r="K267" s="244" t="s">
        <v>19</v>
      </c>
      <c r="L267" s="249"/>
      <c r="M267" s="250" t="s">
        <v>19</v>
      </c>
      <c r="N267" s="251" t="s">
        <v>44</v>
      </c>
      <c r="O267" s="84"/>
      <c r="P267" s="221">
        <f>O267*H267</f>
        <v>0</v>
      </c>
      <c r="Q267" s="221">
        <v>0.105</v>
      </c>
      <c r="R267" s="221">
        <f>Q267*H267</f>
        <v>0.41999999999999998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221</v>
      </c>
      <c r="AT267" s="223" t="s">
        <v>218</v>
      </c>
      <c r="AU267" s="223" t="s">
        <v>83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208</v>
      </c>
      <c r="BM267" s="223" t="s">
        <v>810</v>
      </c>
    </row>
    <row r="268" s="2" customFormat="1" ht="16.5" customHeight="1">
      <c r="A268" s="38"/>
      <c r="B268" s="39"/>
      <c r="C268" s="212" t="s">
        <v>811</v>
      </c>
      <c r="D268" s="212" t="s">
        <v>153</v>
      </c>
      <c r="E268" s="213" t="s">
        <v>812</v>
      </c>
      <c r="F268" s="214" t="s">
        <v>813</v>
      </c>
      <c r="G268" s="215" t="s">
        <v>281</v>
      </c>
      <c r="H268" s="216">
        <v>29</v>
      </c>
      <c r="I268" s="217"/>
      <c r="J268" s="218">
        <f>ROUND(I268*H268,2)</f>
        <v>0</v>
      </c>
      <c r="K268" s="214" t="s">
        <v>157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0.051279999999999999</v>
      </c>
      <c r="R268" s="221">
        <f>Q268*H268</f>
        <v>1.48712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208</v>
      </c>
      <c r="AT268" s="223" t="s">
        <v>153</v>
      </c>
      <c r="AU268" s="223" t="s">
        <v>83</v>
      </c>
      <c r="AY268" s="17" t="s">
        <v>150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208</v>
      </c>
      <c r="BM268" s="223" t="s">
        <v>814</v>
      </c>
    </row>
    <row r="269" s="2" customFormat="1">
      <c r="A269" s="38"/>
      <c r="B269" s="39"/>
      <c r="C269" s="40"/>
      <c r="D269" s="225" t="s">
        <v>159</v>
      </c>
      <c r="E269" s="40"/>
      <c r="F269" s="226" t="s">
        <v>815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159</v>
      </c>
      <c r="AU269" s="17" t="s">
        <v>83</v>
      </c>
    </row>
    <row r="270" s="2" customFormat="1" ht="16.5" customHeight="1">
      <c r="A270" s="38"/>
      <c r="B270" s="39"/>
      <c r="C270" s="212" t="s">
        <v>816</v>
      </c>
      <c r="D270" s="212" t="s">
        <v>153</v>
      </c>
      <c r="E270" s="213" t="s">
        <v>817</v>
      </c>
      <c r="F270" s="214" t="s">
        <v>818</v>
      </c>
      <c r="G270" s="215" t="s">
        <v>265</v>
      </c>
      <c r="H270" s="216">
        <v>2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0.27479999999999999</v>
      </c>
      <c r="R270" s="221">
        <f>Q270*H270</f>
        <v>0.54959999999999998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208</v>
      </c>
      <c r="AT270" s="223" t="s">
        <v>153</v>
      </c>
      <c r="AU270" s="223" t="s">
        <v>83</v>
      </c>
      <c r="AY270" s="17" t="s">
        <v>150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208</v>
      </c>
      <c r="BM270" s="223" t="s">
        <v>819</v>
      </c>
    </row>
    <row r="271" s="2" customFormat="1" ht="24.15" customHeight="1">
      <c r="A271" s="38"/>
      <c r="B271" s="39"/>
      <c r="C271" s="242" t="s">
        <v>820</v>
      </c>
      <c r="D271" s="242" t="s">
        <v>218</v>
      </c>
      <c r="E271" s="243" t="s">
        <v>821</v>
      </c>
      <c r="F271" s="244" t="s">
        <v>822</v>
      </c>
      <c r="G271" s="245" t="s">
        <v>265</v>
      </c>
      <c r="H271" s="246">
        <v>23</v>
      </c>
      <c r="I271" s="247"/>
      <c r="J271" s="248">
        <f>ROUND(I271*H271,2)</f>
        <v>0</v>
      </c>
      <c r="K271" s="244" t="s">
        <v>19</v>
      </c>
      <c r="L271" s="249"/>
      <c r="M271" s="250" t="s">
        <v>19</v>
      </c>
      <c r="N271" s="251" t="s">
        <v>44</v>
      </c>
      <c r="O271" s="84"/>
      <c r="P271" s="221">
        <f>O271*H271</f>
        <v>0</v>
      </c>
      <c r="Q271" s="221">
        <v>0.22500000000000001</v>
      </c>
      <c r="R271" s="221">
        <f>Q271*H271</f>
        <v>5.1749999999999998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221</v>
      </c>
      <c r="AT271" s="223" t="s">
        <v>218</v>
      </c>
      <c r="AU271" s="223" t="s">
        <v>83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208</v>
      </c>
      <c r="BM271" s="223" t="s">
        <v>823</v>
      </c>
    </row>
    <row r="272" s="2" customFormat="1" ht="16.5" customHeight="1">
      <c r="A272" s="38"/>
      <c r="B272" s="39"/>
      <c r="C272" s="242" t="s">
        <v>824</v>
      </c>
      <c r="D272" s="242" t="s">
        <v>218</v>
      </c>
      <c r="E272" s="243" t="s">
        <v>825</v>
      </c>
      <c r="F272" s="244" t="s">
        <v>826</v>
      </c>
      <c r="G272" s="245" t="s">
        <v>265</v>
      </c>
      <c r="H272" s="246">
        <v>4</v>
      </c>
      <c r="I272" s="247"/>
      <c r="J272" s="248">
        <f>ROUND(I272*H272,2)</f>
        <v>0</v>
      </c>
      <c r="K272" s="244" t="s">
        <v>19</v>
      </c>
      <c r="L272" s="249"/>
      <c r="M272" s="250" t="s">
        <v>19</v>
      </c>
      <c r="N272" s="251" t="s">
        <v>44</v>
      </c>
      <c r="O272" s="84"/>
      <c r="P272" s="221">
        <f>O272*H272</f>
        <v>0</v>
      </c>
      <c r="Q272" s="221">
        <v>0.025000000000000001</v>
      </c>
      <c r="R272" s="221">
        <f>Q272*H272</f>
        <v>0.10000000000000001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221</v>
      </c>
      <c r="AT272" s="223" t="s">
        <v>218</v>
      </c>
      <c r="AU272" s="223" t="s">
        <v>83</v>
      </c>
      <c r="AY272" s="17" t="s">
        <v>150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208</v>
      </c>
      <c r="BM272" s="223" t="s">
        <v>827</v>
      </c>
    </row>
    <row r="273" s="2" customFormat="1" ht="16.5" customHeight="1">
      <c r="A273" s="38"/>
      <c r="B273" s="39"/>
      <c r="C273" s="212" t="s">
        <v>828</v>
      </c>
      <c r="D273" s="212" t="s">
        <v>153</v>
      </c>
      <c r="E273" s="213" t="s">
        <v>829</v>
      </c>
      <c r="F273" s="214" t="s">
        <v>830</v>
      </c>
      <c r="G273" s="215" t="s">
        <v>281</v>
      </c>
      <c r="H273" s="216">
        <v>4</v>
      </c>
      <c r="I273" s="217"/>
      <c r="J273" s="218">
        <f>ROUND(I273*H273,2)</f>
        <v>0</v>
      </c>
      <c r="K273" s="214" t="s">
        <v>157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0.019009999999999999</v>
      </c>
      <c r="R273" s="221">
        <f>Q273*H273</f>
        <v>0.076039999999999996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208</v>
      </c>
      <c r="AT273" s="223" t="s">
        <v>153</v>
      </c>
      <c r="AU273" s="223" t="s">
        <v>83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208</v>
      </c>
      <c r="BM273" s="223" t="s">
        <v>831</v>
      </c>
    </row>
    <row r="274" s="2" customFormat="1">
      <c r="A274" s="38"/>
      <c r="B274" s="39"/>
      <c r="C274" s="40"/>
      <c r="D274" s="225" t="s">
        <v>159</v>
      </c>
      <c r="E274" s="40"/>
      <c r="F274" s="226" t="s">
        <v>832</v>
      </c>
      <c r="G274" s="40"/>
      <c r="H274" s="40"/>
      <c r="I274" s="227"/>
      <c r="J274" s="40"/>
      <c r="K274" s="40"/>
      <c r="L274" s="44"/>
      <c r="M274" s="228"/>
      <c r="N274" s="229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159</v>
      </c>
      <c r="AU274" s="17" t="s">
        <v>83</v>
      </c>
    </row>
    <row r="275" s="2" customFormat="1" ht="24.15" customHeight="1">
      <c r="A275" s="38"/>
      <c r="B275" s="39"/>
      <c r="C275" s="242" t="s">
        <v>833</v>
      </c>
      <c r="D275" s="242" t="s">
        <v>218</v>
      </c>
      <c r="E275" s="243" t="s">
        <v>834</v>
      </c>
      <c r="F275" s="244" t="s">
        <v>835</v>
      </c>
      <c r="G275" s="245" t="s">
        <v>265</v>
      </c>
      <c r="H275" s="246">
        <v>1</v>
      </c>
      <c r="I275" s="247"/>
      <c r="J275" s="248">
        <f>ROUND(I275*H275,2)</f>
        <v>0</v>
      </c>
      <c r="K275" s="244" t="s">
        <v>19</v>
      </c>
      <c r="L275" s="249"/>
      <c r="M275" s="250" t="s">
        <v>19</v>
      </c>
      <c r="N275" s="251" t="s">
        <v>44</v>
      </c>
      <c r="O275" s="84"/>
      <c r="P275" s="221">
        <f>O275*H275</f>
        <v>0</v>
      </c>
      <c r="Q275" s="221">
        <v>0.12</v>
      </c>
      <c r="R275" s="221">
        <f>Q275*H275</f>
        <v>0.12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221</v>
      </c>
      <c r="AT275" s="223" t="s">
        <v>218</v>
      </c>
      <c r="AU275" s="223" t="s">
        <v>83</v>
      </c>
      <c r="AY275" s="17" t="s">
        <v>150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208</v>
      </c>
      <c r="BM275" s="223" t="s">
        <v>836</v>
      </c>
    </row>
    <row r="276" s="2" customFormat="1" ht="16.5" customHeight="1">
      <c r="A276" s="38"/>
      <c r="B276" s="39"/>
      <c r="C276" s="242" t="s">
        <v>837</v>
      </c>
      <c r="D276" s="242" t="s">
        <v>218</v>
      </c>
      <c r="E276" s="243" t="s">
        <v>838</v>
      </c>
      <c r="F276" s="244" t="s">
        <v>839</v>
      </c>
      <c r="G276" s="245" t="s">
        <v>265</v>
      </c>
      <c r="H276" s="246">
        <v>3</v>
      </c>
      <c r="I276" s="247"/>
      <c r="J276" s="248">
        <f>ROUND(I276*H276,2)</f>
        <v>0</v>
      </c>
      <c r="K276" s="244" t="s">
        <v>19</v>
      </c>
      <c r="L276" s="249"/>
      <c r="M276" s="250" t="s">
        <v>19</v>
      </c>
      <c r="N276" s="251" t="s">
        <v>44</v>
      </c>
      <c r="O276" s="84"/>
      <c r="P276" s="221">
        <f>O276*H276</f>
        <v>0</v>
      </c>
      <c r="Q276" s="221">
        <v>0.12</v>
      </c>
      <c r="R276" s="221">
        <f>Q276*H276</f>
        <v>0.35999999999999999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221</v>
      </c>
      <c r="AT276" s="223" t="s">
        <v>218</v>
      </c>
      <c r="AU276" s="223" t="s">
        <v>83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208</v>
      </c>
      <c r="BM276" s="223" t="s">
        <v>840</v>
      </c>
    </row>
    <row r="277" s="2" customFormat="1" ht="16.5" customHeight="1">
      <c r="A277" s="38"/>
      <c r="B277" s="39"/>
      <c r="C277" s="212" t="s">
        <v>841</v>
      </c>
      <c r="D277" s="212" t="s">
        <v>153</v>
      </c>
      <c r="E277" s="213" t="s">
        <v>842</v>
      </c>
      <c r="F277" s="214" t="s">
        <v>843</v>
      </c>
      <c r="G277" s="215" t="s">
        <v>281</v>
      </c>
      <c r="H277" s="216">
        <v>5</v>
      </c>
      <c r="I277" s="217"/>
      <c r="J277" s="218">
        <f>ROUND(I277*H277,2)</f>
        <v>0</v>
      </c>
      <c r="K277" s="214" t="s">
        <v>157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0.030110000000000001</v>
      </c>
      <c r="R277" s="221">
        <f>Q277*H277</f>
        <v>0.15055000000000002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208</v>
      </c>
      <c r="AT277" s="223" t="s">
        <v>153</v>
      </c>
      <c r="AU277" s="223" t="s">
        <v>83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208</v>
      </c>
      <c r="BM277" s="223" t="s">
        <v>844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845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83</v>
      </c>
    </row>
    <row r="279" s="2" customFormat="1" ht="24.15" customHeight="1">
      <c r="A279" s="38"/>
      <c r="B279" s="39"/>
      <c r="C279" s="242" t="s">
        <v>846</v>
      </c>
      <c r="D279" s="242" t="s">
        <v>218</v>
      </c>
      <c r="E279" s="243" t="s">
        <v>847</v>
      </c>
      <c r="F279" s="244" t="s">
        <v>848</v>
      </c>
      <c r="G279" s="245" t="s">
        <v>265</v>
      </c>
      <c r="H279" s="246">
        <v>4</v>
      </c>
      <c r="I279" s="247"/>
      <c r="J279" s="248">
        <f>ROUND(I279*H279,2)</f>
        <v>0</v>
      </c>
      <c r="K279" s="244" t="s">
        <v>19</v>
      </c>
      <c r="L279" s="249"/>
      <c r="M279" s="250" t="s">
        <v>19</v>
      </c>
      <c r="N279" s="251" t="s">
        <v>44</v>
      </c>
      <c r="O279" s="84"/>
      <c r="P279" s="221">
        <f>O279*H279</f>
        <v>0</v>
      </c>
      <c r="Q279" s="221">
        <v>0.12</v>
      </c>
      <c r="R279" s="221">
        <f>Q279*H279</f>
        <v>0.47999999999999998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221</v>
      </c>
      <c r="AT279" s="223" t="s">
        <v>218</v>
      </c>
      <c r="AU279" s="223" t="s">
        <v>83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208</v>
      </c>
      <c r="BM279" s="223" t="s">
        <v>849</v>
      </c>
    </row>
    <row r="280" s="2" customFormat="1" ht="24.15" customHeight="1">
      <c r="A280" s="38"/>
      <c r="B280" s="39"/>
      <c r="C280" s="242" t="s">
        <v>850</v>
      </c>
      <c r="D280" s="242" t="s">
        <v>218</v>
      </c>
      <c r="E280" s="243" t="s">
        <v>851</v>
      </c>
      <c r="F280" s="244" t="s">
        <v>852</v>
      </c>
      <c r="G280" s="245" t="s">
        <v>265</v>
      </c>
      <c r="H280" s="246">
        <v>1</v>
      </c>
      <c r="I280" s="247"/>
      <c r="J280" s="248">
        <f>ROUND(I280*H280,2)</f>
        <v>0</v>
      </c>
      <c r="K280" s="244" t="s">
        <v>19</v>
      </c>
      <c r="L280" s="249"/>
      <c r="M280" s="250" t="s">
        <v>19</v>
      </c>
      <c r="N280" s="251" t="s">
        <v>44</v>
      </c>
      <c r="O280" s="84"/>
      <c r="P280" s="221">
        <f>O280*H280</f>
        <v>0</v>
      </c>
      <c r="Q280" s="221">
        <v>0.12</v>
      </c>
      <c r="R280" s="221">
        <f>Q280*H280</f>
        <v>0.12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221</v>
      </c>
      <c r="AT280" s="223" t="s">
        <v>218</v>
      </c>
      <c r="AU280" s="223" t="s">
        <v>83</v>
      </c>
      <c r="AY280" s="17" t="s">
        <v>150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208</v>
      </c>
      <c r="BM280" s="223" t="s">
        <v>853</v>
      </c>
    </row>
    <row r="281" s="2" customFormat="1" ht="16.5" customHeight="1">
      <c r="A281" s="38"/>
      <c r="B281" s="39"/>
      <c r="C281" s="212" t="s">
        <v>854</v>
      </c>
      <c r="D281" s="212" t="s">
        <v>153</v>
      </c>
      <c r="E281" s="213" t="s">
        <v>279</v>
      </c>
      <c r="F281" s="214" t="s">
        <v>280</v>
      </c>
      <c r="G281" s="215" t="s">
        <v>281</v>
      </c>
      <c r="H281" s="216">
        <v>3</v>
      </c>
      <c r="I281" s="217"/>
      <c r="J281" s="218">
        <f>ROUND(I281*H281,2)</f>
        <v>0</v>
      </c>
      <c r="K281" s="214" t="s">
        <v>157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0.046710000000000002</v>
      </c>
      <c r="R281" s="221">
        <f>Q281*H281</f>
        <v>0.14013000000000001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208</v>
      </c>
      <c r="AT281" s="223" t="s">
        <v>153</v>
      </c>
      <c r="AU281" s="223" t="s">
        <v>83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208</v>
      </c>
      <c r="BM281" s="223" t="s">
        <v>855</v>
      </c>
    </row>
    <row r="282" s="2" customFormat="1">
      <c r="A282" s="38"/>
      <c r="B282" s="39"/>
      <c r="C282" s="40"/>
      <c r="D282" s="225" t="s">
        <v>159</v>
      </c>
      <c r="E282" s="40"/>
      <c r="F282" s="226" t="s">
        <v>283</v>
      </c>
      <c r="G282" s="40"/>
      <c r="H282" s="40"/>
      <c r="I282" s="227"/>
      <c r="J282" s="40"/>
      <c r="K282" s="40"/>
      <c r="L282" s="44"/>
      <c r="M282" s="228"/>
      <c r="N282" s="229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159</v>
      </c>
      <c r="AU282" s="17" t="s">
        <v>83</v>
      </c>
    </row>
    <row r="283" s="2" customFormat="1" ht="24.15" customHeight="1">
      <c r="A283" s="38"/>
      <c r="B283" s="39"/>
      <c r="C283" s="242" t="s">
        <v>856</v>
      </c>
      <c r="D283" s="242" t="s">
        <v>218</v>
      </c>
      <c r="E283" s="243" t="s">
        <v>857</v>
      </c>
      <c r="F283" s="244" t="s">
        <v>858</v>
      </c>
      <c r="G283" s="245" t="s">
        <v>265</v>
      </c>
      <c r="H283" s="246">
        <v>3</v>
      </c>
      <c r="I283" s="247"/>
      <c r="J283" s="248">
        <f>ROUND(I283*H283,2)</f>
        <v>0</v>
      </c>
      <c r="K283" s="244" t="s">
        <v>19</v>
      </c>
      <c r="L283" s="249"/>
      <c r="M283" s="250" t="s">
        <v>19</v>
      </c>
      <c r="N283" s="251" t="s">
        <v>44</v>
      </c>
      <c r="O283" s="84"/>
      <c r="P283" s="221">
        <f>O283*H283</f>
        <v>0</v>
      </c>
      <c r="Q283" s="221">
        <v>0.12</v>
      </c>
      <c r="R283" s="221">
        <f>Q283*H283</f>
        <v>0.35999999999999999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221</v>
      </c>
      <c r="AT283" s="223" t="s">
        <v>218</v>
      </c>
      <c r="AU283" s="223" t="s">
        <v>83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208</v>
      </c>
      <c r="BM283" s="223" t="s">
        <v>859</v>
      </c>
    </row>
    <row r="284" s="2" customFormat="1" ht="16.5" customHeight="1">
      <c r="A284" s="38"/>
      <c r="B284" s="39"/>
      <c r="C284" s="212" t="s">
        <v>860</v>
      </c>
      <c r="D284" s="212" t="s">
        <v>153</v>
      </c>
      <c r="E284" s="213" t="s">
        <v>861</v>
      </c>
      <c r="F284" s="214" t="s">
        <v>862</v>
      </c>
      <c r="G284" s="215" t="s">
        <v>281</v>
      </c>
      <c r="H284" s="216">
        <v>15</v>
      </c>
      <c r="I284" s="217"/>
      <c r="J284" s="218">
        <f>ROUND(I284*H284,2)</f>
        <v>0</v>
      </c>
      <c r="K284" s="214" t="s">
        <v>157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0.051990000000000001</v>
      </c>
      <c r="R284" s="221">
        <f>Q284*H284</f>
        <v>0.77985000000000004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208</v>
      </c>
      <c r="AT284" s="223" t="s">
        <v>153</v>
      </c>
      <c r="AU284" s="223" t="s">
        <v>83</v>
      </c>
      <c r="AY284" s="17" t="s">
        <v>150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208</v>
      </c>
      <c r="BM284" s="223" t="s">
        <v>863</v>
      </c>
    </row>
    <row r="285" s="2" customFormat="1">
      <c r="A285" s="38"/>
      <c r="B285" s="39"/>
      <c r="C285" s="40"/>
      <c r="D285" s="225" t="s">
        <v>159</v>
      </c>
      <c r="E285" s="40"/>
      <c r="F285" s="226" t="s">
        <v>864</v>
      </c>
      <c r="G285" s="40"/>
      <c r="H285" s="40"/>
      <c r="I285" s="227"/>
      <c r="J285" s="40"/>
      <c r="K285" s="40"/>
      <c r="L285" s="44"/>
      <c r="M285" s="228"/>
      <c r="N285" s="229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159</v>
      </c>
      <c r="AU285" s="17" t="s">
        <v>83</v>
      </c>
    </row>
    <row r="286" s="2" customFormat="1" ht="24.15" customHeight="1">
      <c r="A286" s="38"/>
      <c r="B286" s="39"/>
      <c r="C286" s="242" t="s">
        <v>865</v>
      </c>
      <c r="D286" s="242" t="s">
        <v>218</v>
      </c>
      <c r="E286" s="243" t="s">
        <v>866</v>
      </c>
      <c r="F286" s="244" t="s">
        <v>867</v>
      </c>
      <c r="G286" s="245" t="s">
        <v>265</v>
      </c>
      <c r="H286" s="246">
        <v>13</v>
      </c>
      <c r="I286" s="247"/>
      <c r="J286" s="248">
        <f>ROUND(I286*H286,2)</f>
        <v>0</v>
      </c>
      <c r="K286" s="244" t="s">
        <v>19</v>
      </c>
      <c r="L286" s="249"/>
      <c r="M286" s="250" t="s">
        <v>19</v>
      </c>
      <c r="N286" s="251" t="s">
        <v>44</v>
      </c>
      <c r="O286" s="84"/>
      <c r="P286" s="221">
        <f>O286*H286</f>
        <v>0</v>
      </c>
      <c r="Q286" s="221">
        <v>0.085999999999999993</v>
      </c>
      <c r="R286" s="221">
        <f>Q286*H286</f>
        <v>1.1179999999999999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221</v>
      </c>
      <c r="AT286" s="223" t="s">
        <v>218</v>
      </c>
      <c r="AU286" s="223" t="s">
        <v>83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208</v>
      </c>
      <c r="BM286" s="223" t="s">
        <v>868</v>
      </c>
    </row>
    <row r="287" s="2" customFormat="1" ht="16.5" customHeight="1">
      <c r="A287" s="38"/>
      <c r="B287" s="39"/>
      <c r="C287" s="242" t="s">
        <v>869</v>
      </c>
      <c r="D287" s="242" t="s">
        <v>218</v>
      </c>
      <c r="E287" s="243" t="s">
        <v>870</v>
      </c>
      <c r="F287" s="244" t="s">
        <v>871</v>
      </c>
      <c r="G287" s="245" t="s">
        <v>265</v>
      </c>
      <c r="H287" s="246">
        <v>2</v>
      </c>
      <c r="I287" s="247"/>
      <c r="J287" s="248">
        <f>ROUND(I287*H287,2)</f>
        <v>0</v>
      </c>
      <c r="K287" s="244" t="s">
        <v>19</v>
      </c>
      <c r="L287" s="249"/>
      <c r="M287" s="250" t="s">
        <v>19</v>
      </c>
      <c r="N287" s="251" t="s">
        <v>44</v>
      </c>
      <c r="O287" s="84"/>
      <c r="P287" s="221">
        <f>O287*H287</f>
        <v>0</v>
      </c>
      <c r="Q287" s="221">
        <v>0.085999999999999993</v>
      </c>
      <c r="R287" s="221">
        <f>Q287*H287</f>
        <v>0.17199999999999999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221</v>
      </c>
      <c r="AT287" s="223" t="s">
        <v>218</v>
      </c>
      <c r="AU287" s="223" t="s">
        <v>83</v>
      </c>
      <c r="AY287" s="17" t="s">
        <v>150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208</v>
      </c>
      <c r="BM287" s="223" t="s">
        <v>872</v>
      </c>
    </row>
    <row r="288" s="2" customFormat="1" ht="16.5" customHeight="1">
      <c r="A288" s="38"/>
      <c r="B288" s="39"/>
      <c r="C288" s="212" t="s">
        <v>873</v>
      </c>
      <c r="D288" s="212" t="s">
        <v>153</v>
      </c>
      <c r="E288" s="213" t="s">
        <v>874</v>
      </c>
      <c r="F288" s="214" t="s">
        <v>875</v>
      </c>
      <c r="G288" s="215" t="s">
        <v>281</v>
      </c>
      <c r="H288" s="216">
        <v>5</v>
      </c>
      <c r="I288" s="217"/>
      <c r="J288" s="218">
        <f>ROUND(I288*H288,2)</f>
        <v>0</v>
      </c>
      <c r="K288" s="214" t="s">
        <v>19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0.098979999999999999</v>
      </c>
      <c r="R288" s="221">
        <f>Q288*H288</f>
        <v>0.49490000000000001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208</v>
      </c>
      <c r="AT288" s="223" t="s">
        <v>153</v>
      </c>
      <c r="AU288" s="223" t="s">
        <v>83</v>
      </c>
      <c r="AY288" s="17" t="s">
        <v>150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208</v>
      </c>
      <c r="BM288" s="223" t="s">
        <v>876</v>
      </c>
    </row>
    <row r="289" s="2" customFormat="1" ht="24.15" customHeight="1">
      <c r="A289" s="38"/>
      <c r="B289" s="39"/>
      <c r="C289" s="242" t="s">
        <v>877</v>
      </c>
      <c r="D289" s="242" t="s">
        <v>218</v>
      </c>
      <c r="E289" s="243" t="s">
        <v>878</v>
      </c>
      <c r="F289" s="244" t="s">
        <v>879</v>
      </c>
      <c r="G289" s="245" t="s">
        <v>265</v>
      </c>
      <c r="H289" s="246">
        <v>5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4"/>
      <c r="P289" s="221">
        <f>O289*H289</f>
        <v>0</v>
      </c>
      <c r="Q289" s="221">
        <v>0.085999999999999993</v>
      </c>
      <c r="R289" s="221">
        <f>Q289*H289</f>
        <v>0.42999999999999994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221</v>
      </c>
      <c r="AT289" s="223" t="s">
        <v>218</v>
      </c>
      <c r="AU289" s="223" t="s">
        <v>83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208</v>
      </c>
      <c r="BM289" s="223" t="s">
        <v>880</v>
      </c>
    </row>
    <row r="290" s="2" customFormat="1" ht="16.5" customHeight="1">
      <c r="A290" s="38"/>
      <c r="B290" s="39"/>
      <c r="C290" s="212" t="s">
        <v>881</v>
      </c>
      <c r="D290" s="212" t="s">
        <v>153</v>
      </c>
      <c r="E290" s="213" t="s">
        <v>882</v>
      </c>
      <c r="F290" s="214" t="s">
        <v>883</v>
      </c>
      <c r="G290" s="215" t="s">
        <v>281</v>
      </c>
      <c r="H290" s="216">
        <v>3</v>
      </c>
      <c r="I290" s="217"/>
      <c r="J290" s="218">
        <f>ROUND(I290*H290,2)</f>
        <v>0</v>
      </c>
      <c r="K290" s="214" t="s">
        <v>19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0.013509999999999999</v>
      </c>
      <c r="R290" s="221">
        <f>Q290*H290</f>
        <v>0.040529999999999997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208</v>
      </c>
      <c r="AT290" s="223" t="s">
        <v>153</v>
      </c>
      <c r="AU290" s="223" t="s">
        <v>83</v>
      </c>
      <c r="AY290" s="17" t="s">
        <v>150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208</v>
      </c>
      <c r="BM290" s="223" t="s">
        <v>884</v>
      </c>
    </row>
    <row r="291" s="2" customFormat="1" ht="21.75" customHeight="1">
      <c r="A291" s="38"/>
      <c r="B291" s="39"/>
      <c r="C291" s="212" t="s">
        <v>885</v>
      </c>
      <c r="D291" s="212" t="s">
        <v>153</v>
      </c>
      <c r="E291" s="213" t="s">
        <v>886</v>
      </c>
      <c r="F291" s="214" t="s">
        <v>887</v>
      </c>
      <c r="G291" s="215" t="s">
        <v>281</v>
      </c>
      <c r="H291" s="216">
        <v>3</v>
      </c>
      <c r="I291" s="217"/>
      <c r="J291" s="218">
        <f>ROUND(I291*H291,2)</f>
        <v>0</v>
      </c>
      <c r="K291" s="214" t="s">
        <v>19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0.045260000000000002</v>
      </c>
      <c r="R291" s="221">
        <f>Q291*H291</f>
        <v>0.13578000000000001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208</v>
      </c>
      <c r="AT291" s="223" t="s">
        <v>153</v>
      </c>
      <c r="AU291" s="223" t="s">
        <v>83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208</v>
      </c>
      <c r="BM291" s="223" t="s">
        <v>888</v>
      </c>
    </row>
    <row r="292" s="2" customFormat="1" ht="16.5" customHeight="1">
      <c r="A292" s="38"/>
      <c r="B292" s="39"/>
      <c r="C292" s="212" t="s">
        <v>889</v>
      </c>
      <c r="D292" s="212" t="s">
        <v>153</v>
      </c>
      <c r="E292" s="213" t="s">
        <v>890</v>
      </c>
      <c r="F292" s="214" t="s">
        <v>891</v>
      </c>
      <c r="G292" s="215" t="s">
        <v>265</v>
      </c>
      <c r="H292" s="216">
        <v>3</v>
      </c>
      <c r="I292" s="217"/>
      <c r="J292" s="218">
        <f>ROUND(I292*H292,2)</f>
        <v>0</v>
      </c>
      <c r="K292" s="214" t="s">
        <v>157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0.00018000000000000001</v>
      </c>
      <c r="R292" s="221">
        <f>Q292*H292</f>
        <v>0.00054000000000000001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208</v>
      </c>
      <c r="AT292" s="223" t="s">
        <v>153</v>
      </c>
      <c r="AU292" s="223" t="s">
        <v>83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208</v>
      </c>
      <c r="BM292" s="223" t="s">
        <v>892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893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83</v>
      </c>
    </row>
    <row r="294" s="2" customFormat="1" ht="16.5" customHeight="1">
      <c r="A294" s="38"/>
      <c r="B294" s="39"/>
      <c r="C294" s="212" t="s">
        <v>894</v>
      </c>
      <c r="D294" s="212" t="s">
        <v>153</v>
      </c>
      <c r="E294" s="213" t="s">
        <v>895</v>
      </c>
      <c r="F294" s="214" t="s">
        <v>896</v>
      </c>
      <c r="G294" s="215" t="s">
        <v>265</v>
      </c>
      <c r="H294" s="216">
        <v>3</v>
      </c>
      <c r="I294" s="217"/>
      <c r="J294" s="218">
        <f>ROUND(I294*H294,2)</f>
        <v>0</v>
      </c>
      <c r="K294" s="214" t="s">
        <v>157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0.00084999999999999995</v>
      </c>
      <c r="R294" s="221">
        <f>Q294*H294</f>
        <v>0.0025499999999999997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208</v>
      </c>
      <c r="AT294" s="223" t="s">
        <v>153</v>
      </c>
      <c r="AU294" s="223" t="s">
        <v>83</v>
      </c>
      <c r="AY294" s="17" t="s">
        <v>150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208</v>
      </c>
      <c r="BM294" s="223" t="s">
        <v>897</v>
      </c>
    </row>
    <row r="295" s="2" customFormat="1">
      <c r="A295" s="38"/>
      <c r="B295" s="39"/>
      <c r="C295" s="40"/>
      <c r="D295" s="225" t="s">
        <v>159</v>
      </c>
      <c r="E295" s="40"/>
      <c r="F295" s="226" t="s">
        <v>898</v>
      </c>
      <c r="G295" s="40"/>
      <c r="H295" s="40"/>
      <c r="I295" s="227"/>
      <c r="J295" s="40"/>
      <c r="K295" s="40"/>
      <c r="L295" s="44"/>
      <c r="M295" s="228"/>
      <c r="N295" s="229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159</v>
      </c>
      <c r="AU295" s="17" t="s">
        <v>83</v>
      </c>
    </row>
    <row r="296" s="2" customFormat="1" ht="24.15" customHeight="1">
      <c r="A296" s="38"/>
      <c r="B296" s="39"/>
      <c r="C296" s="212" t="s">
        <v>899</v>
      </c>
      <c r="D296" s="212" t="s">
        <v>153</v>
      </c>
      <c r="E296" s="213" t="s">
        <v>900</v>
      </c>
      <c r="F296" s="214" t="s">
        <v>901</v>
      </c>
      <c r="G296" s="215" t="s">
        <v>265</v>
      </c>
      <c r="H296" s="216">
        <v>3</v>
      </c>
      <c r="I296" s="217"/>
      <c r="J296" s="218">
        <f>ROUND(I296*H296,2)</f>
        <v>0</v>
      </c>
      <c r="K296" s="214" t="s">
        <v>157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0.0033</v>
      </c>
      <c r="R296" s="221">
        <f>Q296*H296</f>
        <v>0.0098999999999999991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208</v>
      </c>
      <c r="AT296" s="223" t="s">
        <v>153</v>
      </c>
      <c r="AU296" s="223" t="s">
        <v>83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208</v>
      </c>
      <c r="BM296" s="223" t="s">
        <v>902</v>
      </c>
    </row>
    <row r="297" s="2" customFormat="1">
      <c r="A297" s="38"/>
      <c r="B297" s="39"/>
      <c r="C297" s="40"/>
      <c r="D297" s="225" t="s">
        <v>159</v>
      </c>
      <c r="E297" s="40"/>
      <c r="F297" s="226" t="s">
        <v>903</v>
      </c>
      <c r="G297" s="40"/>
      <c r="H297" s="40"/>
      <c r="I297" s="227"/>
      <c r="J297" s="40"/>
      <c r="K297" s="40"/>
      <c r="L297" s="44"/>
      <c r="M297" s="228"/>
      <c r="N297" s="229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159</v>
      </c>
      <c r="AU297" s="17" t="s">
        <v>83</v>
      </c>
    </row>
    <row r="298" s="2" customFormat="1" ht="16.5" customHeight="1">
      <c r="A298" s="38"/>
      <c r="B298" s="39"/>
      <c r="C298" s="212" t="s">
        <v>904</v>
      </c>
      <c r="D298" s="212" t="s">
        <v>153</v>
      </c>
      <c r="E298" s="213" t="s">
        <v>905</v>
      </c>
      <c r="F298" s="214" t="s">
        <v>891</v>
      </c>
      <c r="G298" s="215" t="s">
        <v>265</v>
      </c>
      <c r="H298" s="216">
        <v>3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0.00018000000000000001</v>
      </c>
      <c r="R298" s="221">
        <f>Q298*H298</f>
        <v>0.00054000000000000001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208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208</v>
      </c>
      <c r="BM298" s="223" t="s">
        <v>906</v>
      </c>
    </row>
    <row r="299" s="2" customFormat="1" ht="16.5" customHeight="1">
      <c r="A299" s="38"/>
      <c r="B299" s="39"/>
      <c r="C299" s="212" t="s">
        <v>907</v>
      </c>
      <c r="D299" s="212" t="s">
        <v>153</v>
      </c>
      <c r="E299" s="213" t="s">
        <v>908</v>
      </c>
      <c r="F299" s="214" t="s">
        <v>909</v>
      </c>
      <c r="G299" s="215" t="s">
        <v>265</v>
      </c>
      <c r="H299" s="216">
        <v>12</v>
      </c>
      <c r="I299" s="217"/>
      <c r="J299" s="218">
        <f>ROUND(I299*H299,2)</f>
        <v>0</v>
      </c>
      <c r="K299" s="214" t="s">
        <v>157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0.00029999999999999997</v>
      </c>
      <c r="R299" s="221">
        <f>Q299*H299</f>
        <v>0.0035999999999999999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208</v>
      </c>
      <c r="AT299" s="223" t="s">
        <v>153</v>
      </c>
      <c r="AU299" s="223" t="s">
        <v>83</v>
      </c>
      <c r="AY299" s="17" t="s">
        <v>150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208</v>
      </c>
      <c r="BM299" s="223" t="s">
        <v>910</v>
      </c>
    </row>
    <row r="300" s="2" customFormat="1">
      <c r="A300" s="38"/>
      <c r="B300" s="39"/>
      <c r="C300" s="40"/>
      <c r="D300" s="225" t="s">
        <v>159</v>
      </c>
      <c r="E300" s="40"/>
      <c r="F300" s="226" t="s">
        <v>911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83</v>
      </c>
    </row>
    <row r="301" s="2" customFormat="1" ht="16.5" customHeight="1">
      <c r="A301" s="38"/>
      <c r="B301" s="39"/>
      <c r="C301" s="242" t="s">
        <v>912</v>
      </c>
      <c r="D301" s="242" t="s">
        <v>218</v>
      </c>
      <c r="E301" s="243" t="s">
        <v>913</v>
      </c>
      <c r="F301" s="244" t="s">
        <v>914</v>
      </c>
      <c r="G301" s="245" t="s">
        <v>265</v>
      </c>
      <c r="H301" s="246">
        <v>6</v>
      </c>
      <c r="I301" s="247"/>
      <c r="J301" s="248">
        <f>ROUND(I301*H301,2)</f>
        <v>0</v>
      </c>
      <c r="K301" s="244" t="s">
        <v>19</v>
      </c>
      <c r="L301" s="249"/>
      <c r="M301" s="250" t="s">
        <v>19</v>
      </c>
      <c r="N301" s="251" t="s">
        <v>44</v>
      </c>
      <c r="O301" s="84"/>
      <c r="P301" s="221">
        <f>O301*H301</f>
        <v>0</v>
      </c>
      <c r="Q301" s="221">
        <v>0.02</v>
      </c>
      <c r="R301" s="221">
        <f>Q301*H301</f>
        <v>0.12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221</v>
      </c>
      <c r="AT301" s="223" t="s">
        <v>218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208</v>
      </c>
      <c r="BM301" s="223" t="s">
        <v>915</v>
      </c>
    </row>
    <row r="302" s="2" customFormat="1" ht="16.5" customHeight="1">
      <c r="A302" s="38"/>
      <c r="B302" s="39"/>
      <c r="C302" s="212" t="s">
        <v>916</v>
      </c>
      <c r="D302" s="212" t="s">
        <v>153</v>
      </c>
      <c r="E302" s="213" t="s">
        <v>917</v>
      </c>
      <c r="F302" s="214" t="s">
        <v>918</v>
      </c>
      <c r="G302" s="215" t="s">
        <v>265</v>
      </c>
      <c r="H302" s="216">
        <v>6</v>
      </c>
      <c r="I302" s="217"/>
      <c r="J302" s="218">
        <f>ROUND(I302*H302,2)</f>
        <v>0</v>
      </c>
      <c r="K302" s="214" t="s">
        <v>157</v>
      </c>
      <c r="L302" s="44"/>
      <c r="M302" s="219" t="s">
        <v>19</v>
      </c>
      <c r="N302" s="220" t="s">
        <v>44</v>
      </c>
      <c r="O302" s="84"/>
      <c r="P302" s="221">
        <f>O302*H302</f>
        <v>0</v>
      </c>
      <c r="Q302" s="221">
        <v>0.0016800000000000001</v>
      </c>
      <c r="R302" s="221">
        <f>Q302*H302</f>
        <v>0.01008</v>
      </c>
      <c r="S302" s="221">
        <v>0</v>
      </c>
      <c r="T302" s="222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3" t="s">
        <v>208</v>
      </c>
      <c r="AT302" s="223" t="s">
        <v>153</v>
      </c>
      <c r="AU302" s="223" t="s">
        <v>83</v>
      </c>
      <c r="AY302" s="17" t="s">
        <v>150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208</v>
      </c>
      <c r="BM302" s="223" t="s">
        <v>919</v>
      </c>
    </row>
    <row r="303" s="2" customFormat="1">
      <c r="A303" s="38"/>
      <c r="B303" s="39"/>
      <c r="C303" s="40"/>
      <c r="D303" s="225" t="s">
        <v>159</v>
      </c>
      <c r="E303" s="40"/>
      <c r="F303" s="226" t="s">
        <v>920</v>
      </c>
      <c r="G303" s="40"/>
      <c r="H303" s="40"/>
      <c r="I303" s="227"/>
      <c r="J303" s="40"/>
      <c r="K303" s="40"/>
      <c r="L303" s="44"/>
      <c r="M303" s="228"/>
      <c r="N303" s="229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159</v>
      </c>
      <c r="AU303" s="17" t="s">
        <v>83</v>
      </c>
    </row>
    <row r="304" s="2" customFormat="1" ht="24.15" customHeight="1">
      <c r="A304" s="38"/>
      <c r="B304" s="39"/>
      <c r="C304" s="212" t="s">
        <v>921</v>
      </c>
      <c r="D304" s="212" t="s">
        <v>153</v>
      </c>
      <c r="E304" s="213" t="s">
        <v>922</v>
      </c>
      <c r="F304" s="214" t="s">
        <v>923</v>
      </c>
      <c r="G304" s="215" t="s">
        <v>265</v>
      </c>
      <c r="H304" s="216">
        <v>18</v>
      </c>
      <c r="I304" s="217"/>
      <c r="J304" s="218">
        <f>ROUND(I304*H304,2)</f>
        <v>0</v>
      </c>
      <c r="K304" s="214" t="s">
        <v>157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0.00055999999999999995</v>
      </c>
      <c r="R304" s="221">
        <f>Q304*H304</f>
        <v>0.010079999999999999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208</v>
      </c>
      <c r="AT304" s="223" t="s">
        <v>153</v>
      </c>
      <c r="AU304" s="223" t="s">
        <v>83</v>
      </c>
      <c r="AY304" s="17" t="s">
        <v>150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208</v>
      </c>
      <c r="BM304" s="223" t="s">
        <v>924</v>
      </c>
    </row>
    <row r="305" s="2" customFormat="1">
      <c r="A305" s="38"/>
      <c r="B305" s="39"/>
      <c r="C305" s="40"/>
      <c r="D305" s="225" t="s">
        <v>159</v>
      </c>
      <c r="E305" s="40"/>
      <c r="F305" s="226" t="s">
        <v>925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83</v>
      </c>
    </row>
    <row r="306" s="2" customFormat="1" ht="16.5" customHeight="1">
      <c r="A306" s="38"/>
      <c r="B306" s="39"/>
      <c r="C306" s="212" t="s">
        <v>926</v>
      </c>
      <c r="D306" s="212" t="s">
        <v>153</v>
      </c>
      <c r="E306" s="213" t="s">
        <v>927</v>
      </c>
      <c r="F306" s="214" t="s">
        <v>928</v>
      </c>
      <c r="G306" s="215" t="s">
        <v>265</v>
      </c>
      <c r="H306" s="216">
        <v>18</v>
      </c>
      <c r="I306" s="217"/>
      <c r="J306" s="218">
        <f>ROUND(I306*H306,2)</f>
        <v>0</v>
      </c>
      <c r="K306" s="214" t="s">
        <v>157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0.0031199999999999999</v>
      </c>
      <c r="R306" s="221">
        <f>Q306*H306</f>
        <v>0.056160000000000002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208</v>
      </c>
      <c r="AT306" s="223" t="s">
        <v>153</v>
      </c>
      <c r="AU306" s="223" t="s">
        <v>83</v>
      </c>
      <c r="AY306" s="17" t="s">
        <v>150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208</v>
      </c>
      <c r="BM306" s="223" t="s">
        <v>929</v>
      </c>
    </row>
    <row r="307" s="2" customFormat="1">
      <c r="A307" s="38"/>
      <c r="B307" s="39"/>
      <c r="C307" s="40"/>
      <c r="D307" s="225" t="s">
        <v>159</v>
      </c>
      <c r="E307" s="40"/>
      <c r="F307" s="226" t="s">
        <v>930</v>
      </c>
      <c r="G307" s="40"/>
      <c r="H307" s="40"/>
      <c r="I307" s="227"/>
      <c r="J307" s="40"/>
      <c r="K307" s="40"/>
      <c r="L307" s="44"/>
      <c r="M307" s="228"/>
      <c r="N307" s="229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159</v>
      </c>
      <c r="AU307" s="17" t="s">
        <v>83</v>
      </c>
    </row>
    <row r="308" s="2" customFormat="1" ht="21.75" customHeight="1">
      <c r="A308" s="38"/>
      <c r="B308" s="39"/>
      <c r="C308" s="212" t="s">
        <v>931</v>
      </c>
      <c r="D308" s="212" t="s">
        <v>153</v>
      </c>
      <c r="E308" s="213" t="s">
        <v>932</v>
      </c>
      <c r="F308" s="214" t="s">
        <v>933</v>
      </c>
      <c r="G308" s="215" t="s">
        <v>265</v>
      </c>
      <c r="H308" s="216">
        <v>18</v>
      </c>
      <c r="I308" s="217"/>
      <c r="J308" s="218">
        <f>ROUND(I308*H308,2)</f>
        <v>0</v>
      </c>
      <c r="K308" s="214" t="s">
        <v>157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0.00027</v>
      </c>
      <c r="R308" s="221">
        <f>Q308*H308</f>
        <v>0.0048599999999999997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208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208</v>
      </c>
      <c r="BM308" s="223" t="s">
        <v>934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935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 ht="16.5" customHeight="1">
      <c r="A310" s="38"/>
      <c r="B310" s="39"/>
      <c r="C310" s="212" t="s">
        <v>936</v>
      </c>
      <c r="D310" s="212" t="s">
        <v>153</v>
      </c>
      <c r="E310" s="213" t="s">
        <v>937</v>
      </c>
      <c r="F310" s="214" t="s">
        <v>938</v>
      </c>
      <c r="G310" s="215" t="s">
        <v>265</v>
      </c>
      <c r="H310" s="216">
        <v>45</v>
      </c>
      <c r="I310" s="217"/>
      <c r="J310" s="218">
        <f>ROUND(I310*H310,2)</f>
        <v>0</v>
      </c>
      <c r="K310" s="214" t="s">
        <v>157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0.00024000000000000001</v>
      </c>
      <c r="R310" s="221">
        <f>Q310*H310</f>
        <v>0.010800000000000001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208</v>
      </c>
      <c r="AT310" s="223" t="s">
        <v>153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208</v>
      </c>
      <c r="BM310" s="223" t="s">
        <v>939</v>
      </c>
    </row>
    <row r="311" s="2" customFormat="1">
      <c r="A311" s="38"/>
      <c r="B311" s="39"/>
      <c r="C311" s="40"/>
      <c r="D311" s="225" t="s">
        <v>159</v>
      </c>
      <c r="E311" s="40"/>
      <c r="F311" s="226" t="s">
        <v>940</v>
      </c>
      <c r="G311" s="40"/>
      <c r="H311" s="40"/>
      <c r="I311" s="227"/>
      <c r="J311" s="40"/>
      <c r="K311" s="40"/>
      <c r="L311" s="44"/>
      <c r="M311" s="228"/>
      <c r="N311" s="229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159</v>
      </c>
      <c r="AU311" s="17" t="s">
        <v>83</v>
      </c>
    </row>
    <row r="312" s="13" customFormat="1">
      <c r="A312" s="13"/>
      <c r="B312" s="230"/>
      <c r="C312" s="231"/>
      <c r="D312" s="232" t="s">
        <v>161</v>
      </c>
      <c r="E312" s="233" t="s">
        <v>19</v>
      </c>
      <c r="F312" s="234" t="s">
        <v>941</v>
      </c>
      <c r="G312" s="231"/>
      <c r="H312" s="235">
        <v>45</v>
      </c>
      <c r="I312" s="236"/>
      <c r="J312" s="231"/>
      <c r="K312" s="231"/>
      <c r="L312" s="237"/>
      <c r="M312" s="238"/>
      <c r="N312" s="239"/>
      <c r="O312" s="239"/>
      <c r="P312" s="239"/>
      <c r="Q312" s="239"/>
      <c r="R312" s="239"/>
      <c r="S312" s="239"/>
      <c r="T312" s="24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1" t="s">
        <v>161</v>
      </c>
      <c r="AU312" s="241" t="s">
        <v>83</v>
      </c>
      <c r="AV312" s="13" t="s">
        <v>83</v>
      </c>
      <c r="AW312" s="13" t="s">
        <v>35</v>
      </c>
      <c r="AX312" s="13" t="s">
        <v>81</v>
      </c>
      <c r="AY312" s="241" t="s">
        <v>150</v>
      </c>
    </row>
    <row r="313" s="2" customFormat="1" ht="16.5" customHeight="1">
      <c r="A313" s="38"/>
      <c r="B313" s="39"/>
      <c r="C313" s="212" t="s">
        <v>942</v>
      </c>
      <c r="D313" s="212" t="s">
        <v>153</v>
      </c>
      <c r="E313" s="213" t="s">
        <v>943</v>
      </c>
      <c r="F313" s="214" t="s">
        <v>944</v>
      </c>
      <c r="G313" s="215" t="s">
        <v>265</v>
      </c>
      <c r="H313" s="216">
        <v>9</v>
      </c>
      <c r="I313" s="217"/>
      <c r="J313" s="218">
        <f>ROUND(I313*H313,2)</f>
        <v>0</v>
      </c>
      <c r="K313" s="214" t="s">
        <v>157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0.00014999999999999999</v>
      </c>
      <c r="R313" s="221">
        <f>Q313*H313</f>
        <v>0.0013499999999999999</v>
      </c>
      <c r="S313" s="221">
        <v>0</v>
      </c>
      <c r="T313" s="222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3" t="s">
        <v>208</v>
      </c>
      <c r="AT313" s="223" t="s">
        <v>153</v>
      </c>
      <c r="AU313" s="223" t="s">
        <v>83</v>
      </c>
      <c r="AY313" s="17" t="s">
        <v>150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208</v>
      </c>
      <c r="BM313" s="223" t="s">
        <v>945</v>
      </c>
    </row>
    <row r="314" s="2" customFormat="1">
      <c r="A314" s="38"/>
      <c r="B314" s="39"/>
      <c r="C314" s="40"/>
      <c r="D314" s="225" t="s">
        <v>159</v>
      </c>
      <c r="E314" s="40"/>
      <c r="F314" s="226" t="s">
        <v>946</v>
      </c>
      <c r="G314" s="40"/>
      <c r="H314" s="40"/>
      <c r="I314" s="227"/>
      <c r="J314" s="40"/>
      <c r="K314" s="40"/>
      <c r="L314" s="44"/>
      <c r="M314" s="228"/>
      <c r="N314" s="229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159</v>
      </c>
      <c r="AU314" s="17" t="s">
        <v>83</v>
      </c>
    </row>
    <row r="315" s="2" customFormat="1" ht="16.5" customHeight="1">
      <c r="A315" s="38"/>
      <c r="B315" s="39"/>
      <c r="C315" s="212" t="s">
        <v>947</v>
      </c>
      <c r="D315" s="212" t="s">
        <v>153</v>
      </c>
      <c r="E315" s="213" t="s">
        <v>948</v>
      </c>
      <c r="F315" s="214" t="s">
        <v>949</v>
      </c>
      <c r="G315" s="215" t="s">
        <v>265</v>
      </c>
      <c r="H315" s="216">
        <v>3</v>
      </c>
      <c r="I315" s="217"/>
      <c r="J315" s="218">
        <f>ROUND(I315*H315,2)</f>
        <v>0</v>
      </c>
      <c r="K315" s="214" t="s">
        <v>157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208</v>
      </c>
      <c r="AT315" s="223" t="s">
        <v>153</v>
      </c>
      <c r="AU315" s="223" t="s">
        <v>83</v>
      </c>
      <c r="AY315" s="17" t="s">
        <v>150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208</v>
      </c>
      <c r="BM315" s="223" t="s">
        <v>950</v>
      </c>
    </row>
    <row r="316" s="2" customFormat="1">
      <c r="A316" s="38"/>
      <c r="B316" s="39"/>
      <c r="C316" s="40"/>
      <c r="D316" s="225" t="s">
        <v>159</v>
      </c>
      <c r="E316" s="40"/>
      <c r="F316" s="226" t="s">
        <v>951</v>
      </c>
      <c r="G316" s="40"/>
      <c r="H316" s="40"/>
      <c r="I316" s="227"/>
      <c r="J316" s="40"/>
      <c r="K316" s="40"/>
      <c r="L316" s="44"/>
      <c r="M316" s="228"/>
      <c r="N316" s="229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159</v>
      </c>
      <c r="AU316" s="17" t="s">
        <v>83</v>
      </c>
    </row>
    <row r="317" s="2" customFormat="1" ht="24.15" customHeight="1">
      <c r="A317" s="38"/>
      <c r="B317" s="39"/>
      <c r="C317" s="242" t="s">
        <v>952</v>
      </c>
      <c r="D317" s="242" t="s">
        <v>218</v>
      </c>
      <c r="E317" s="243" t="s">
        <v>953</v>
      </c>
      <c r="F317" s="244" t="s">
        <v>954</v>
      </c>
      <c r="G317" s="245" t="s">
        <v>265</v>
      </c>
      <c r="H317" s="246">
        <v>3</v>
      </c>
      <c r="I317" s="247"/>
      <c r="J317" s="248">
        <f>ROUND(I317*H317,2)</f>
        <v>0</v>
      </c>
      <c r="K317" s="244" t="s">
        <v>19</v>
      </c>
      <c r="L317" s="249"/>
      <c r="M317" s="250" t="s">
        <v>19</v>
      </c>
      <c r="N317" s="251" t="s">
        <v>44</v>
      </c>
      <c r="O317" s="84"/>
      <c r="P317" s="221">
        <f>O317*H317</f>
        <v>0</v>
      </c>
      <c r="Q317" s="221">
        <v>0.0080000000000000002</v>
      </c>
      <c r="R317" s="221">
        <f>Q317*H317</f>
        <v>0.024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221</v>
      </c>
      <c r="AT317" s="223" t="s">
        <v>218</v>
      </c>
      <c r="AU317" s="223" t="s">
        <v>83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208</v>
      </c>
      <c r="BM317" s="223" t="s">
        <v>955</v>
      </c>
    </row>
    <row r="318" s="2" customFormat="1">
      <c r="A318" s="38"/>
      <c r="B318" s="39"/>
      <c r="C318" s="40"/>
      <c r="D318" s="232" t="s">
        <v>246</v>
      </c>
      <c r="E318" s="40"/>
      <c r="F318" s="252" t="s">
        <v>956</v>
      </c>
      <c r="G318" s="40"/>
      <c r="H318" s="40"/>
      <c r="I318" s="227"/>
      <c r="J318" s="40"/>
      <c r="K318" s="40"/>
      <c r="L318" s="44"/>
      <c r="M318" s="228"/>
      <c r="N318" s="229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246</v>
      </c>
      <c r="AU318" s="17" t="s">
        <v>83</v>
      </c>
    </row>
    <row r="319" s="2" customFormat="1" ht="24.15" customHeight="1">
      <c r="A319" s="38"/>
      <c r="B319" s="39"/>
      <c r="C319" s="212" t="s">
        <v>957</v>
      </c>
      <c r="D319" s="212" t="s">
        <v>153</v>
      </c>
      <c r="E319" s="213" t="s">
        <v>958</v>
      </c>
      <c r="F319" s="214" t="s">
        <v>959</v>
      </c>
      <c r="G319" s="215" t="s">
        <v>178</v>
      </c>
      <c r="H319" s="216">
        <v>15.978</v>
      </c>
      <c r="I319" s="217"/>
      <c r="J319" s="218">
        <f>ROUND(I319*H319,2)</f>
        <v>0</v>
      </c>
      <c r="K319" s="214" t="s">
        <v>157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208</v>
      </c>
      <c r="AT319" s="223" t="s">
        <v>153</v>
      </c>
      <c r="AU319" s="223" t="s">
        <v>83</v>
      </c>
      <c r="AY319" s="17" t="s">
        <v>150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208</v>
      </c>
      <c r="BM319" s="223" t="s">
        <v>960</v>
      </c>
    </row>
    <row r="320" s="2" customFormat="1">
      <c r="A320" s="38"/>
      <c r="B320" s="39"/>
      <c r="C320" s="40"/>
      <c r="D320" s="225" t="s">
        <v>159</v>
      </c>
      <c r="E320" s="40"/>
      <c r="F320" s="226" t="s">
        <v>961</v>
      </c>
      <c r="G320" s="40"/>
      <c r="H320" s="40"/>
      <c r="I320" s="227"/>
      <c r="J320" s="40"/>
      <c r="K320" s="40"/>
      <c r="L320" s="44"/>
      <c r="M320" s="228"/>
      <c r="N320" s="229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159</v>
      </c>
      <c r="AU320" s="17" t="s">
        <v>83</v>
      </c>
    </row>
    <row r="321" s="12" customFormat="1" ht="22.8" customHeight="1">
      <c r="A321" s="12"/>
      <c r="B321" s="196"/>
      <c r="C321" s="197"/>
      <c r="D321" s="198" t="s">
        <v>72</v>
      </c>
      <c r="E321" s="210" t="s">
        <v>328</v>
      </c>
      <c r="F321" s="210" t="s">
        <v>329</v>
      </c>
      <c r="G321" s="197"/>
      <c r="H321" s="197"/>
      <c r="I321" s="200"/>
      <c r="J321" s="211">
        <f>BK321</f>
        <v>0</v>
      </c>
      <c r="K321" s="197"/>
      <c r="L321" s="202"/>
      <c r="M321" s="203"/>
      <c r="N321" s="204"/>
      <c r="O321" s="204"/>
      <c r="P321" s="205">
        <f>SUM(P322:P325)</f>
        <v>0</v>
      </c>
      <c r="Q321" s="204"/>
      <c r="R321" s="205">
        <f>SUM(R322:R325)</f>
        <v>1.2</v>
      </c>
      <c r="S321" s="204"/>
      <c r="T321" s="206">
        <f>SUM(T322:T325)</f>
        <v>1.2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7" t="s">
        <v>83</v>
      </c>
      <c r="AT321" s="208" t="s">
        <v>72</v>
      </c>
      <c r="AU321" s="208" t="s">
        <v>81</v>
      </c>
      <c r="AY321" s="207" t="s">
        <v>150</v>
      </c>
      <c r="BK321" s="209">
        <f>SUM(BK322:BK325)</f>
        <v>0</v>
      </c>
    </row>
    <row r="322" s="2" customFormat="1" ht="16.5" customHeight="1">
      <c r="A322" s="38"/>
      <c r="B322" s="39"/>
      <c r="C322" s="212" t="s">
        <v>962</v>
      </c>
      <c r="D322" s="212" t="s">
        <v>153</v>
      </c>
      <c r="E322" s="213" t="s">
        <v>331</v>
      </c>
      <c r="F322" s="214" t="s">
        <v>332</v>
      </c>
      <c r="G322" s="215" t="s">
        <v>333</v>
      </c>
      <c r="H322" s="216">
        <v>1200</v>
      </c>
      <c r="I322" s="217"/>
      <c r="J322" s="218">
        <f>ROUND(I322*H322,2)</f>
        <v>0</v>
      </c>
      <c r="K322" s="214" t="s">
        <v>157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0.001</v>
      </c>
      <c r="R322" s="221">
        <f>Q322*H322</f>
        <v>1.2</v>
      </c>
      <c r="S322" s="221">
        <v>0.001</v>
      </c>
      <c r="T322" s="222">
        <f>S322*H322</f>
        <v>1.2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208</v>
      </c>
      <c r="AT322" s="223" t="s">
        <v>153</v>
      </c>
      <c r="AU322" s="223" t="s">
        <v>83</v>
      </c>
      <c r="AY322" s="17" t="s">
        <v>150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208</v>
      </c>
      <c r="BM322" s="223" t="s">
        <v>963</v>
      </c>
    </row>
    <row r="323" s="2" customFormat="1">
      <c r="A323" s="38"/>
      <c r="B323" s="39"/>
      <c r="C323" s="40"/>
      <c r="D323" s="225" t="s">
        <v>159</v>
      </c>
      <c r="E323" s="40"/>
      <c r="F323" s="226" t="s">
        <v>335</v>
      </c>
      <c r="G323" s="40"/>
      <c r="H323" s="40"/>
      <c r="I323" s="227"/>
      <c r="J323" s="40"/>
      <c r="K323" s="40"/>
      <c r="L323" s="44"/>
      <c r="M323" s="228"/>
      <c r="N323" s="229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159</v>
      </c>
      <c r="AU323" s="17" t="s">
        <v>83</v>
      </c>
    </row>
    <row r="324" s="2" customFormat="1" ht="24.15" customHeight="1">
      <c r="A324" s="38"/>
      <c r="B324" s="39"/>
      <c r="C324" s="212" t="s">
        <v>964</v>
      </c>
      <c r="D324" s="212" t="s">
        <v>153</v>
      </c>
      <c r="E324" s="213" t="s">
        <v>965</v>
      </c>
      <c r="F324" s="214" t="s">
        <v>966</v>
      </c>
      <c r="G324" s="215" t="s">
        <v>178</v>
      </c>
      <c r="H324" s="216">
        <v>1.2</v>
      </c>
      <c r="I324" s="217"/>
      <c r="J324" s="218">
        <f>ROUND(I324*H324,2)</f>
        <v>0</v>
      </c>
      <c r="K324" s="214" t="s">
        <v>157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208</v>
      </c>
      <c r="AT324" s="223" t="s">
        <v>153</v>
      </c>
      <c r="AU324" s="223" t="s">
        <v>83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208</v>
      </c>
      <c r="BM324" s="223" t="s">
        <v>967</v>
      </c>
    </row>
    <row r="325" s="2" customFormat="1">
      <c r="A325" s="38"/>
      <c r="B325" s="39"/>
      <c r="C325" s="40"/>
      <c r="D325" s="225" t="s">
        <v>159</v>
      </c>
      <c r="E325" s="40"/>
      <c r="F325" s="226" t="s">
        <v>968</v>
      </c>
      <c r="G325" s="40"/>
      <c r="H325" s="40"/>
      <c r="I325" s="227"/>
      <c r="J325" s="40"/>
      <c r="K325" s="40"/>
      <c r="L325" s="44"/>
      <c r="M325" s="228"/>
      <c r="N325" s="229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159</v>
      </c>
      <c r="AU325" s="17" t="s">
        <v>83</v>
      </c>
    </row>
    <row r="326" s="12" customFormat="1" ht="22.8" customHeight="1">
      <c r="A326" s="12"/>
      <c r="B326" s="196"/>
      <c r="C326" s="197"/>
      <c r="D326" s="198" t="s">
        <v>72</v>
      </c>
      <c r="E326" s="210" t="s">
        <v>336</v>
      </c>
      <c r="F326" s="210" t="s">
        <v>337</v>
      </c>
      <c r="G326" s="197"/>
      <c r="H326" s="197"/>
      <c r="I326" s="200"/>
      <c r="J326" s="211">
        <f>BK326</f>
        <v>0</v>
      </c>
      <c r="K326" s="197"/>
      <c r="L326" s="202"/>
      <c r="M326" s="203"/>
      <c r="N326" s="204"/>
      <c r="O326" s="204"/>
      <c r="P326" s="205">
        <f>SUM(P327:P334)</f>
        <v>0</v>
      </c>
      <c r="Q326" s="204"/>
      <c r="R326" s="205">
        <f>SUM(R327:R334)</f>
        <v>0.35302</v>
      </c>
      <c r="S326" s="204"/>
      <c r="T326" s="206">
        <f>SUM(T327:T334)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7" t="s">
        <v>83</v>
      </c>
      <c r="AT326" s="208" t="s">
        <v>72</v>
      </c>
      <c r="AU326" s="208" t="s">
        <v>81</v>
      </c>
      <c r="AY326" s="207" t="s">
        <v>150</v>
      </c>
      <c r="BK326" s="209">
        <f>SUM(BK327:BK334)</f>
        <v>0</v>
      </c>
    </row>
    <row r="327" s="2" customFormat="1" ht="16.5" customHeight="1">
      <c r="A327" s="38"/>
      <c r="B327" s="39"/>
      <c r="C327" s="212" t="s">
        <v>969</v>
      </c>
      <c r="D327" s="212" t="s">
        <v>153</v>
      </c>
      <c r="E327" s="213" t="s">
        <v>970</v>
      </c>
      <c r="F327" s="214" t="s">
        <v>971</v>
      </c>
      <c r="G327" s="215" t="s">
        <v>156</v>
      </c>
      <c r="H327" s="216">
        <v>200</v>
      </c>
      <c r="I327" s="217"/>
      <c r="J327" s="218">
        <f>ROUND(I327*H327,2)</f>
        <v>0</v>
      </c>
      <c r="K327" s="214" t="s">
        <v>157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0.00013999999999999999</v>
      </c>
      <c r="R327" s="221">
        <f>Q327*H327</f>
        <v>0.027999999999999997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208</v>
      </c>
      <c r="AT327" s="223" t="s">
        <v>153</v>
      </c>
      <c r="AU327" s="223" t="s">
        <v>83</v>
      </c>
      <c r="AY327" s="17" t="s">
        <v>150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208</v>
      </c>
      <c r="BM327" s="223" t="s">
        <v>972</v>
      </c>
    </row>
    <row r="328" s="2" customFormat="1">
      <c r="A328" s="38"/>
      <c r="B328" s="39"/>
      <c r="C328" s="40"/>
      <c r="D328" s="225" t="s">
        <v>159</v>
      </c>
      <c r="E328" s="40"/>
      <c r="F328" s="226" t="s">
        <v>973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159</v>
      </c>
      <c r="AU328" s="17" t="s">
        <v>83</v>
      </c>
    </row>
    <row r="329" s="13" customFormat="1">
      <c r="A329" s="13"/>
      <c r="B329" s="230"/>
      <c r="C329" s="231"/>
      <c r="D329" s="232" t="s">
        <v>161</v>
      </c>
      <c r="E329" s="233" t="s">
        <v>19</v>
      </c>
      <c r="F329" s="234" t="s">
        <v>974</v>
      </c>
      <c r="G329" s="231"/>
      <c r="H329" s="235">
        <v>200</v>
      </c>
      <c r="I329" s="236"/>
      <c r="J329" s="231"/>
      <c r="K329" s="231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161</v>
      </c>
      <c r="AU329" s="241" t="s">
        <v>83</v>
      </c>
      <c r="AV329" s="13" t="s">
        <v>83</v>
      </c>
      <c r="AW329" s="13" t="s">
        <v>35</v>
      </c>
      <c r="AX329" s="13" t="s">
        <v>81</v>
      </c>
      <c r="AY329" s="241" t="s">
        <v>150</v>
      </c>
    </row>
    <row r="330" s="2" customFormat="1" ht="16.5" customHeight="1">
      <c r="A330" s="38"/>
      <c r="B330" s="39"/>
      <c r="C330" s="212" t="s">
        <v>975</v>
      </c>
      <c r="D330" s="212" t="s">
        <v>153</v>
      </c>
      <c r="E330" s="213" t="s">
        <v>976</v>
      </c>
      <c r="F330" s="214" t="s">
        <v>977</v>
      </c>
      <c r="G330" s="215" t="s">
        <v>156</v>
      </c>
      <c r="H330" s="216">
        <v>400</v>
      </c>
      <c r="I330" s="217"/>
      <c r="J330" s="218">
        <f>ROUND(I330*H330,2)</f>
        <v>0</v>
      </c>
      <c r="K330" s="214" t="s">
        <v>157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0.00012</v>
      </c>
      <c r="R330" s="221">
        <f>Q330*H330</f>
        <v>0.048000000000000001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208</v>
      </c>
      <c r="AT330" s="223" t="s">
        <v>153</v>
      </c>
      <c r="AU330" s="223" t="s">
        <v>83</v>
      </c>
      <c r="AY330" s="17" t="s">
        <v>150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208</v>
      </c>
      <c r="BM330" s="223" t="s">
        <v>978</v>
      </c>
    </row>
    <row r="331" s="2" customFormat="1">
      <c r="A331" s="38"/>
      <c r="B331" s="39"/>
      <c r="C331" s="40"/>
      <c r="D331" s="225" t="s">
        <v>159</v>
      </c>
      <c r="E331" s="40"/>
      <c r="F331" s="226" t="s">
        <v>979</v>
      </c>
      <c r="G331" s="40"/>
      <c r="H331" s="40"/>
      <c r="I331" s="227"/>
      <c r="J331" s="40"/>
      <c r="K331" s="40"/>
      <c r="L331" s="44"/>
      <c r="M331" s="228"/>
      <c r="N331" s="229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159</v>
      </c>
      <c r="AU331" s="17" t="s">
        <v>83</v>
      </c>
    </row>
    <row r="332" s="13" customFormat="1">
      <c r="A332" s="13"/>
      <c r="B332" s="230"/>
      <c r="C332" s="231"/>
      <c r="D332" s="232" t="s">
        <v>161</v>
      </c>
      <c r="E332" s="233" t="s">
        <v>19</v>
      </c>
      <c r="F332" s="234" t="s">
        <v>980</v>
      </c>
      <c r="G332" s="231"/>
      <c r="H332" s="235">
        <v>400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161</v>
      </c>
      <c r="AU332" s="241" t="s">
        <v>83</v>
      </c>
      <c r="AV332" s="13" t="s">
        <v>83</v>
      </c>
      <c r="AW332" s="13" t="s">
        <v>35</v>
      </c>
      <c r="AX332" s="13" t="s">
        <v>81</v>
      </c>
      <c r="AY332" s="241" t="s">
        <v>150</v>
      </c>
    </row>
    <row r="333" s="2" customFormat="1" ht="21.75" customHeight="1">
      <c r="A333" s="38"/>
      <c r="B333" s="39"/>
      <c r="C333" s="212" t="s">
        <v>981</v>
      </c>
      <c r="D333" s="212" t="s">
        <v>153</v>
      </c>
      <c r="E333" s="213" t="s">
        <v>982</v>
      </c>
      <c r="F333" s="214" t="s">
        <v>983</v>
      </c>
      <c r="G333" s="215" t="s">
        <v>156</v>
      </c>
      <c r="H333" s="216">
        <v>1458</v>
      </c>
      <c r="I333" s="217"/>
      <c r="J333" s="218">
        <f>ROUND(I333*H333,2)</f>
        <v>0</v>
      </c>
      <c r="K333" s="214" t="s">
        <v>157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0.00019000000000000001</v>
      </c>
      <c r="R333" s="221">
        <f>Q333*H333</f>
        <v>0.27701999999999999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208</v>
      </c>
      <c r="AT333" s="223" t="s">
        <v>153</v>
      </c>
      <c r="AU333" s="223" t="s">
        <v>83</v>
      </c>
      <c r="AY333" s="17" t="s">
        <v>150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208</v>
      </c>
      <c r="BM333" s="223" t="s">
        <v>984</v>
      </c>
    </row>
    <row r="334" s="2" customFormat="1">
      <c r="A334" s="38"/>
      <c r="B334" s="39"/>
      <c r="C334" s="40"/>
      <c r="D334" s="225" t="s">
        <v>159</v>
      </c>
      <c r="E334" s="40"/>
      <c r="F334" s="226" t="s">
        <v>985</v>
      </c>
      <c r="G334" s="40"/>
      <c r="H334" s="40"/>
      <c r="I334" s="227"/>
      <c r="J334" s="40"/>
      <c r="K334" s="40"/>
      <c r="L334" s="44"/>
      <c r="M334" s="228"/>
      <c r="N334" s="229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159</v>
      </c>
      <c r="AU334" s="17" t="s">
        <v>83</v>
      </c>
    </row>
    <row r="335" s="12" customFormat="1" ht="25.92" customHeight="1">
      <c r="A335" s="12"/>
      <c r="B335" s="196"/>
      <c r="C335" s="197"/>
      <c r="D335" s="198" t="s">
        <v>72</v>
      </c>
      <c r="E335" s="199" t="s">
        <v>218</v>
      </c>
      <c r="F335" s="199" t="s">
        <v>348</v>
      </c>
      <c r="G335" s="197"/>
      <c r="H335" s="197"/>
      <c r="I335" s="200"/>
      <c r="J335" s="201">
        <f>BK335</f>
        <v>0</v>
      </c>
      <c r="K335" s="197"/>
      <c r="L335" s="202"/>
      <c r="M335" s="203"/>
      <c r="N335" s="204"/>
      <c r="O335" s="204"/>
      <c r="P335" s="205">
        <f>P336+P572</f>
        <v>0</v>
      </c>
      <c r="Q335" s="204"/>
      <c r="R335" s="205">
        <f>R336+R572</f>
        <v>47.141776000000007</v>
      </c>
      <c r="S335" s="204"/>
      <c r="T335" s="206">
        <f>T336+T572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7" t="s">
        <v>168</v>
      </c>
      <c r="AT335" s="208" t="s">
        <v>72</v>
      </c>
      <c r="AU335" s="208" t="s">
        <v>73</v>
      </c>
      <c r="AY335" s="207" t="s">
        <v>150</v>
      </c>
      <c r="BK335" s="209">
        <f>BK336+BK572</f>
        <v>0</v>
      </c>
    </row>
    <row r="336" s="12" customFormat="1" ht="22.8" customHeight="1">
      <c r="A336" s="12"/>
      <c r="B336" s="196"/>
      <c r="C336" s="197"/>
      <c r="D336" s="198" t="s">
        <v>72</v>
      </c>
      <c r="E336" s="210" t="s">
        <v>349</v>
      </c>
      <c r="F336" s="210" t="s">
        <v>986</v>
      </c>
      <c r="G336" s="197"/>
      <c r="H336" s="197"/>
      <c r="I336" s="200"/>
      <c r="J336" s="211">
        <f>BK336</f>
        <v>0</v>
      </c>
      <c r="K336" s="197"/>
      <c r="L336" s="202"/>
      <c r="M336" s="203"/>
      <c r="N336" s="204"/>
      <c r="O336" s="204"/>
      <c r="P336" s="205">
        <f>SUM(P337:P571)</f>
        <v>0</v>
      </c>
      <c r="Q336" s="204"/>
      <c r="R336" s="205">
        <f>SUM(R337:R571)</f>
        <v>47.141776000000007</v>
      </c>
      <c r="S336" s="204"/>
      <c r="T336" s="206">
        <f>SUM(T337:T571)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168</v>
      </c>
      <c r="AT336" s="208" t="s">
        <v>72</v>
      </c>
      <c r="AU336" s="208" t="s">
        <v>81</v>
      </c>
      <c r="AY336" s="207" t="s">
        <v>150</v>
      </c>
      <c r="BK336" s="209">
        <f>SUM(BK337:BK571)</f>
        <v>0</v>
      </c>
    </row>
    <row r="337" s="2" customFormat="1" ht="16.5" customHeight="1">
      <c r="A337" s="38"/>
      <c r="B337" s="39"/>
      <c r="C337" s="242" t="s">
        <v>360</v>
      </c>
      <c r="D337" s="242" t="s">
        <v>218</v>
      </c>
      <c r="E337" s="243" t="s">
        <v>987</v>
      </c>
      <c r="F337" s="244" t="s">
        <v>988</v>
      </c>
      <c r="G337" s="245" t="s">
        <v>989</v>
      </c>
      <c r="H337" s="246">
        <v>50</v>
      </c>
      <c r="I337" s="247"/>
      <c r="J337" s="248">
        <f>ROUND(I337*H337,2)</f>
        <v>0</v>
      </c>
      <c r="K337" s="244" t="s">
        <v>157</v>
      </c>
      <c r="L337" s="249"/>
      <c r="M337" s="250" t="s">
        <v>19</v>
      </c>
      <c r="N337" s="251" t="s">
        <v>44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990</v>
      </c>
      <c r="AT337" s="223" t="s">
        <v>218</v>
      </c>
      <c r="AU337" s="223" t="s">
        <v>83</v>
      </c>
      <c r="AY337" s="17" t="s">
        <v>150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81</v>
      </c>
      <c r="BK337" s="224">
        <f>ROUND(I337*H337,2)</f>
        <v>0</v>
      </c>
      <c r="BL337" s="17" t="s">
        <v>354</v>
      </c>
      <c r="BM337" s="223" t="s">
        <v>991</v>
      </c>
    </row>
    <row r="338" s="2" customFormat="1" ht="16.5" customHeight="1">
      <c r="A338" s="38"/>
      <c r="B338" s="39"/>
      <c r="C338" s="212" t="s">
        <v>992</v>
      </c>
      <c r="D338" s="212" t="s">
        <v>153</v>
      </c>
      <c r="E338" s="213" t="s">
        <v>993</v>
      </c>
      <c r="F338" s="214" t="s">
        <v>994</v>
      </c>
      <c r="G338" s="215" t="s">
        <v>207</v>
      </c>
      <c r="H338" s="216">
        <v>48</v>
      </c>
      <c r="I338" s="217"/>
      <c r="J338" s="218">
        <f>ROUND(I338*H338,2)</f>
        <v>0</v>
      </c>
      <c r="K338" s="214" t="s">
        <v>157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0.00014999999999999999</v>
      </c>
      <c r="R338" s="221">
        <f>Q338*H338</f>
        <v>0.0071999999999999998</v>
      </c>
      <c r="S338" s="221">
        <v>0</v>
      </c>
      <c r="T338" s="222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3" t="s">
        <v>81</v>
      </c>
      <c r="AT338" s="223" t="s">
        <v>153</v>
      </c>
      <c r="AU338" s="223" t="s">
        <v>83</v>
      </c>
      <c r="AY338" s="17" t="s">
        <v>150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81</v>
      </c>
      <c r="BM338" s="223" t="s">
        <v>995</v>
      </c>
    </row>
    <row r="339" s="2" customFormat="1">
      <c r="A339" s="38"/>
      <c r="B339" s="39"/>
      <c r="C339" s="40"/>
      <c r="D339" s="225" t="s">
        <v>159</v>
      </c>
      <c r="E339" s="40"/>
      <c r="F339" s="226" t="s">
        <v>996</v>
      </c>
      <c r="G339" s="40"/>
      <c r="H339" s="40"/>
      <c r="I339" s="227"/>
      <c r="J339" s="40"/>
      <c r="K339" s="40"/>
      <c r="L339" s="44"/>
      <c r="M339" s="228"/>
      <c r="N339" s="229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159</v>
      </c>
      <c r="AU339" s="17" t="s">
        <v>83</v>
      </c>
    </row>
    <row r="340" s="2" customFormat="1" ht="16.5" customHeight="1">
      <c r="A340" s="38"/>
      <c r="B340" s="39"/>
      <c r="C340" s="242" t="s">
        <v>997</v>
      </c>
      <c r="D340" s="242" t="s">
        <v>218</v>
      </c>
      <c r="E340" s="243" t="s">
        <v>998</v>
      </c>
      <c r="F340" s="244" t="s">
        <v>999</v>
      </c>
      <c r="G340" s="245" t="s">
        <v>207</v>
      </c>
      <c r="H340" s="246">
        <v>52.799999999999997</v>
      </c>
      <c r="I340" s="247"/>
      <c r="J340" s="248">
        <f>ROUND(I340*H340,2)</f>
        <v>0</v>
      </c>
      <c r="K340" s="244" t="s">
        <v>19</v>
      </c>
      <c r="L340" s="249"/>
      <c r="M340" s="250" t="s">
        <v>19</v>
      </c>
      <c r="N340" s="251" t="s">
        <v>44</v>
      </c>
      <c r="O340" s="84"/>
      <c r="P340" s="221">
        <f>O340*H340</f>
        <v>0</v>
      </c>
      <c r="Q340" s="221">
        <v>0.040300000000000002</v>
      </c>
      <c r="R340" s="221">
        <f>Q340*H340</f>
        <v>2.12784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83</v>
      </c>
      <c r="AT340" s="223" t="s">
        <v>218</v>
      </c>
      <c r="AU340" s="223" t="s">
        <v>83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81</v>
      </c>
      <c r="BM340" s="223" t="s">
        <v>1000</v>
      </c>
    </row>
    <row r="341" s="13" customFormat="1">
      <c r="A341" s="13"/>
      <c r="B341" s="230"/>
      <c r="C341" s="231"/>
      <c r="D341" s="232" t="s">
        <v>161</v>
      </c>
      <c r="E341" s="231"/>
      <c r="F341" s="234" t="s">
        <v>1001</v>
      </c>
      <c r="G341" s="231"/>
      <c r="H341" s="235">
        <v>52.799999999999997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161</v>
      </c>
      <c r="AU341" s="241" t="s">
        <v>83</v>
      </c>
      <c r="AV341" s="13" t="s">
        <v>83</v>
      </c>
      <c r="AW341" s="13" t="s">
        <v>4</v>
      </c>
      <c r="AX341" s="13" t="s">
        <v>81</v>
      </c>
      <c r="AY341" s="241" t="s">
        <v>150</v>
      </c>
    </row>
    <row r="342" s="2" customFormat="1" ht="16.5" customHeight="1">
      <c r="A342" s="38"/>
      <c r="B342" s="39"/>
      <c r="C342" s="212" t="s">
        <v>1002</v>
      </c>
      <c r="D342" s="212" t="s">
        <v>153</v>
      </c>
      <c r="E342" s="213" t="s">
        <v>1003</v>
      </c>
      <c r="F342" s="214" t="s">
        <v>1004</v>
      </c>
      <c r="G342" s="215" t="s">
        <v>207</v>
      </c>
      <c r="H342" s="216">
        <v>288</v>
      </c>
      <c r="I342" s="217"/>
      <c r="J342" s="218">
        <f>ROUND(I342*H342,2)</f>
        <v>0</v>
      </c>
      <c r="K342" s="214" t="s">
        <v>157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0.00019000000000000001</v>
      </c>
      <c r="R342" s="221">
        <f>Q342*H342</f>
        <v>0.054720000000000005</v>
      </c>
      <c r="S342" s="221">
        <v>0</v>
      </c>
      <c r="T342" s="222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3" t="s">
        <v>354</v>
      </c>
      <c r="AT342" s="223" t="s">
        <v>153</v>
      </c>
      <c r="AU342" s="223" t="s">
        <v>83</v>
      </c>
      <c r="AY342" s="17" t="s">
        <v>150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354</v>
      </c>
      <c r="BM342" s="223" t="s">
        <v>1005</v>
      </c>
    </row>
    <row r="343" s="2" customFormat="1">
      <c r="A343" s="38"/>
      <c r="B343" s="39"/>
      <c r="C343" s="40"/>
      <c r="D343" s="225" t="s">
        <v>159</v>
      </c>
      <c r="E343" s="40"/>
      <c r="F343" s="226" t="s">
        <v>1006</v>
      </c>
      <c r="G343" s="40"/>
      <c r="H343" s="40"/>
      <c r="I343" s="227"/>
      <c r="J343" s="40"/>
      <c r="K343" s="40"/>
      <c r="L343" s="44"/>
      <c r="M343" s="228"/>
      <c r="N343" s="229"/>
      <c r="O343" s="84"/>
      <c r="P343" s="84"/>
      <c r="Q343" s="84"/>
      <c r="R343" s="84"/>
      <c r="S343" s="84"/>
      <c r="T343" s="85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159</v>
      </c>
      <c r="AU343" s="17" t="s">
        <v>83</v>
      </c>
    </row>
    <row r="344" s="2" customFormat="1" ht="16.5" customHeight="1">
      <c r="A344" s="38"/>
      <c r="B344" s="39"/>
      <c r="C344" s="242" t="s">
        <v>1007</v>
      </c>
      <c r="D344" s="242" t="s">
        <v>218</v>
      </c>
      <c r="E344" s="243" t="s">
        <v>1008</v>
      </c>
      <c r="F344" s="244" t="s">
        <v>1009</v>
      </c>
      <c r="G344" s="245" t="s">
        <v>207</v>
      </c>
      <c r="H344" s="246">
        <v>158.40000000000001</v>
      </c>
      <c r="I344" s="247"/>
      <c r="J344" s="248">
        <f>ROUND(I344*H344,2)</f>
        <v>0</v>
      </c>
      <c r="K344" s="244" t="s">
        <v>19</v>
      </c>
      <c r="L344" s="249"/>
      <c r="M344" s="250" t="s">
        <v>19</v>
      </c>
      <c r="N344" s="251" t="s">
        <v>44</v>
      </c>
      <c r="O344" s="84"/>
      <c r="P344" s="221">
        <f>O344*H344</f>
        <v>0</v>
      </c>
      <c r="Q344" s="221">
        <v>0.060999999999999999</v>
      </c>
      <c r="R344" s="221">
        <f>Q344*H344</f>
        <v>9.6623999999999999</v>
      </c>
      <c r="S344" s="221">
        <v>0</v>
      </c>
      <c r="T344" s="222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3" t="s">
        <v>360</v>
      </c>
      <c r="AT344" s="223" t="s">
        <v>218</v>
      </c>
      <c r="AU344" s="223" t="s">
        <v>83</v>
      </c>
      <c r="AY344" s="17" t="s">
        <v>150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360</v>
      </c>
      <c r="BM344" s="223" t="s">
        <v>1010</v>
      </c>
    </row>
    <row r="345" s="13" customFormat="1">
      <c r="A345" s="13"/>
      <c r="B345" s="230"/>
      <c r="C345" s="231"/>
      <c r="D345" s="232" t="s">
        <v>161</v>
      </c>
      <c r="E345" s="231"/>
      <c r="F345" s="234" t="s">
        <v>1011</v>
      </c>
      <c r="G345" s="231"/>
      <c r="H345" s="235">
        <v>158.40000000000001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161</v>
      </c>
      <c r="AU345" s="241" t="s">
        <v>83</v>
      </c>
      <c r="AV345" s="13" t="s">
        <v>83</v>
      </c>
      <c r="AW345" s="13" t="s">
        <v>4</v>
      </c>
      <c r="AX345" s="13" t="s">
        <v>81</v>
      </c>
      <c r="AY345" s="241" t="s">
        <v>150</v>
      </c>
    </row>
    <row r="346" s="2" customFormat="1" ht="16.5" customHeight="1">
      <c r="A346" s="38"/>
      <c r="B346" s="39"/>
      <c r="C346" s="242" t="s">
        <v>1012</v>
      </c>
      <c r="D346" s="242" t="s">
        <v>218</v>
      </c>
      <c r="E346" s="243" t="s">
        <v>1013</v>
      </c>
      <c r="F346" s="244" t="s">
        <v>1014</v>
      </c>
      <c r="G346" s="245" t="s">
        <v>207</v>
      </c>
      <c r="H346" s="246">
        <v>158.40000000000001</v>
      </c>
      <c r="I346" s="247"/>
      <c r="J346" s="248">
        <f>ROUND(I346*H346,2)</f>
        <v>0</v>
      </c>
      <c r="K346" s="244" t="s">
        <v>19</v>
      </c>
      <c r="L346" s="249"/>
      <c r="M346" s="250" t="s">
        <v>19</v>
      </c>
      <c r="N346" s="251" t="s">
        <v>44</v>
      </c>
      <c r="O346" s="84"/>
      <c r="P346" s="221">
        <f>O346*H346</f>
        <v>0</v>
      </c>
      <c r="Q346" s="221">
        <v>0.066500000000000004</v>
      </c>
      <c r="R346" s="221">
        <f>Q346*H346</f>
        <v>10.533600000000002</v>
      </c>
      <c r="S346" s="221">
        <v>0</v>
      </c>
      <c r="T346" s="222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3" t="s">
        <v>360</v>
      </c>
      <c r="AT346" s="223" t="s">
        <v>218</v>
      </c>
      <c r="AU346" s="223" t="s">
        <v>83</v>
      </c>
      <c r="AY346" s="17" t="s">
        <v>150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360</v>
      </c>
      <c r="BM346" s="223" t="s">
        <v>1015</v>
      </c>
    </row>
    <row r="347" s="13" customFormat="1">
      <c r="A347" s="13"/>
      <c r="B347" s="230"/>
      <c r="C347" s="231"/>
      <c r="D347" s="232" t="s">
        <v>161</v>
      </c>
      <c r="E347" s="231"/>
      <c r="F347" s="234" t="s">
        <v>1011</v>
      </c>
      <c r="G347" s="231"/>
      <c r="H347" s="235">
        <v>158.40000000000001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161</v>
      </c>
      <c r="AU347" s="241" t="s">
        <v>83</v>
      </c>
      <c r="AV347" s="13" t="s">
        <v>83</v>
      </c>
      <c r="AW347" s="13" t="s">
        <v>4</v>
      </c>
      <c r="AX347" s="13" t="s">
        <v>81</v>
      </c>
      <c r="AY347" s="241" t="s">
        <v>150</v>
      </c>
    </row>
    <row r="348" s="2" customFormat="1" ht="16.5" customHeight="1">
      <c r="A348" s="38"/>
      <c r="B348" s="39"/>
      <c r="C348" s="212" t="s">
        <v>1016</v>
      </c>
      <c r="D348" s="212" t="s">
        <v>153</v>
      </c>
      <c r="E348" s="213" t="s">
        <v>1017</v>
      </c>
      <c r="F348" s="214" t="s">
        <v>1018</v>
      </c>
      <c r="G348" s="215" t="s">
        <v>265</v>
      </c>
      <c r="H348" s="216">
        <v>3</v>
      </c>
      <c r="I348" s="217"/>
      <c r="J348" s="218">
        <f>ROUND(I348*H348,2)</f>
        <v>0</v>
      </c>
      <c r="K348" s="214" t="s">
        <v>157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4.0000000000000003E-05</v>
      </c>
      <c r="R348" s="221">
        <f>Q348*H348</f>
        <v>0.00012000000000000002</v>
      </c>
      <c r="S348" s="221">
        <v>0</v>
      </c>
      <c r="T348" s="222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3" t="s">
        <v>354</v>
      </c>
      <c r="AT348" s="223" t="s">
        <v>153</v>
      </c>
      <c r="AU348" s="223" t="s">
        <v>83</v>
      </c>
      <c r="AY348" s="17" t="s">
        <v>150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354</v>
      </c>
      <c r="BM348" s="223" t="s">
        <v>1019</v>
      </c>
    </row>
    <row r="349" s="2" customFormat="1">
      <c r="A349" s="38"/>
      <c r="B349" s="39"/>
      <c r="C349" s="40"/>
      <c r="D349" s="225" t="s">
        <v>159</v>
      </c>
      <c r="E349" s="40"/>
      <c r="F349" s="226" t="s">
        <v>1020</v>
      </c>
      <c r="G349" s="40"/>
      <c r="H349" s="40"/>
      <c r="I349" s="227"/>
      <c r="J349" s="40"/>
      <c r="K349" s="40"/>
      <c r="L349" s="44"/>
      <c r="M349" s="228"/>
      <c r="N349" s="229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159</v>
      </c>
      <c r="AU349" s="17" t="s">
        <v>83</v>
      </c>
    </row>
    <row r="350" s="2" customFormat="1" ht="16.5" customHeight="1">
      <c r="A350" s="38"/>
      <c r="B350" s="39"/>
      <c r="C350" s="212" t="s">
        <v>1021</v>
      </c>
      <c r="D350" s="212" t="s">
        <v>153</v>
      </c>
      <c r="E350" s="213" t="s">
        <v>1022</v>
      </c>
      <c r="F350" s="214" t="s">
        <v>1023</v>
      </c>
      <c r="G350" s="215" t="s">
        <v>265</v>
      </c>
      <c r="H350" s="216">
        <v>5</v>
      </c>
      <c r="I350" s="217"/>
      <c r="J350" s="218">
        <f>ROUND(I350*H350,2)</f>
        <v>0</v>
      </c>
      <c r="K350" s="214" t="s">
        <v>157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6.0000000000000002E-05</v>
      </c>
      <c r="R350" s="221">
        <f>Q350*H350</f>
        <v>0.00030000000000000003</v>
      </c>
      <c r="S350" s="221">
        <v>0</v>
      </c>
      <c r="T350" s="222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3" t="s">
        <v>354</v>
      </c>
      <c r="AT350" s="223" t="s">
        <v>153</v>
      </c>
      <c r="AU350" s="223" t="s">
        <v>83</v>
      </c>
      <c r="AY350" s="17" t="s">
        <v>150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354</v>
      </c>
      <c r="BM350" s="223" t="s">
        <v>1024</v>
      </c>
    </row>
    <row r="351" s="2" customFormat="1">
      <c r="A351" s="38"/>
      <c r="B351" s="39"/>
      <c r="C351" s="40"/>
      <c r="D351" s="225" t="s">
        <v>159</v>
      </c>
      <c r="E351" s="40"/>
      <c r="F351" s="226" t="s">
        <v>1025</v>
      </c>
      <c r="G351" s="40"/>
      <c r="H351" s="40"/>
      <c r="I351" s="227"/>
      <c r="J351" s="40"/>
      <c r="K351" s="40"/>
      <c r="L351" s="44"/>
      <c r="M351" s="228"/>
      <c r="N351" s="229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159</v>
      </c>
      <c r="AU351" s="17" t="s">
        <v>83</v>
      </c>
    </row>
    <row r="352" s="2" customFormat="1" ht="16.5" customHeight="1">
      <c r="A352" s="38"/>
      <c r="B352" s="39"/>
      <c r="C352" s="212" t="s">
        <v>1026</v>
      </c>
      <c r="D352" s="212" t="s">
        <v>153</v>
      </c>
      <c r="E352" s="213" t="s">
        <v>1027</v>
      </c>
      <c r="F352" s="214" t="s">
        <v>1028</v>
      </c>
      <c r="G352" s="215" t="s">
        <v>265</v>
      </c>
      <c r="H352" s="216">
        <v>66</v>
      </c>
      <c r="I352" s="217"/>
      <c r="J352" s="218">
        <f>ROUND(I352*H352,2)</f>
        <v>0</v>
      </c>
      <c r="K352" s="214" t="s">
        <v>157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0.00017000000000000001</v>
      </c>
      <c r="R352" s="221">
        <f>Q352*H352</f>
        <v>0.011220000000000001</v>
      </c>
      <c r="S352" s="221">
        <v>0</v>
      </c>
      <c r="T352" s="222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3" t="s">
        <v>354</v>
      </c>
      <c r="AT352" s="223" t="s">
        <v>153</v>
      </c>
      <c r="AU352" s="223" t="s">
        <v>83</v>
      </c>
      <c r="AY352" s="17" t="s">
        <v>150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354</v>
      </c>
      <c r="BM352" s="223" t="s">
        <v>1029</v>
      </c>
    </row>
    <row r="353" s="2" customFormat="1">
      <c r="A353" s="38"/>
      <c r="B353" s="39"/>
      <c r="C353" s="40"/>
      <c r="D353" s="225" t="s">
        <v>159</v>
      </c>
      <c r="E353" s="40"/>
      <c r="F353" s="226" t="s">
        <v>1030</v>
      </c>
      <c r="G353" s="40"/>
      <c r="H353" s="40"/>
      <c r="I353" s="227"/>
      <c r="J353" s="40"/>
      <c r="K353" s="40"/>
      <c r="L353" s="44"/>
      <c r="M353" s="228"/>
      <c r="N353" s="229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159</v>
      </c>
      <c r="AU353" s="17" t="s">
        <v>83</v>
      </c>
    </row>
    <row r="354" s="2" customFormat="1" ht="16.5" customHeight="1">
      <c r="A354" s="38"/>
      <c r="B354" s="39"/>
      <c r="C354" s="212" t="s">
        <v>1031</v>
      </c>
      <c r="D354" s="212" t="s">
        <v>153</v>
      </c>
      <c r="E354" s="213" t="s">
        <v>1032</v>
      </c>
      <c r="F354" s="214" t="s">
        <v>1033</v>
      </c>
      <c r="G354" s="215" t="s">
        <v>265</v>
      </c>
      <c r="H354" s="216">
        <v>2</v>
      </c>
      <c r="I354" s="217"/>
      <c r="J354" s="218">
        <f>ROUND(I354*H354,2)</f>
        <v>0</v>
      </c>
      <c r="K354" s="214" t="s">
        <v>157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0.00025000000000000001</v>
      </c>
      <c r="R354" s="221">
        <f>Q354*H354</f>
        <v>0.00050000000000000001</v>
      </c>
      <c r="S354" s="221">
        <v>0</v>
      </c>
      <c r="T354" s="222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3" t="s">
        <v>354</v>
      </c>
      <c r="AT354" s="223" t="s">
        <v>153</v>
      </c>
      <c r="AU354" s="223" t="s">
        <v>83</v>
      </c>
      <c r="AY354" s="17" t="s">
        <v>150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354</v>
      </c>
      <c r="BM354" s="223" t="s">
        <v>1034</v>
      </c>
    </row>
    <row r="355" s="2" customFormat="1">
      <c r="A355" s="38"/>
      <c r="B355" s="39"/>
      <c r="C355" s="40"/>
      <c r="D355" s="225" t="s">
        <v>159</v>
      </c>
      <c r="E355" s="40"/>
      <c r="F355" s="226" t="s">
        <v>1035</v>
      </c>
      <c r="G355" s="40"/>
      <c r="H355" s="40"/>
      <c r="I355" s="227"/>
      <c r="J355" s="40"/>
      <c r="K355" s="40"/>
      <c r="L355" s="44"/>
      <c r="M355" s="228"/>
      <c r="N355" s="229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159</v>
      </c>
      <c r="AU355" s="17" t="s">
        <v>83</v>
      </c>
    </row>
    <row r="356" s="2" customFormat="1" ht="16.5" customHeight="1">
      <c r="A356" s="38"/>
      <c r="B356" s="39"/>
      <c r="C356" s="212" t="s">
        <v>1036</v>
      </c>
      <c r="D356" s="212" t="s">
        <v>153</v>
      </c>
      <c r="E356" s="213" t="s">
        <v>1037</v>
      </c>
      <c r="F356" s="214" t="s">
        <v>1038</v>
      </c>
      <c r="G356" s="215" t="s">
        <v>265</v>
      </c>
      <c r="H356" s="216">
        <v>4</v>
      </c>
      <c r="I356" s="217"/>
      <c r="J356" s="218">
        <f>ROUND(I356*H356,2)</f>
        <v>0</v>
      </c>
      <c r="K356" s="214" t="s">
        <v>157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0.00032000000000000003</v>
      </c>
      <c r="R356" s="221">
        <f>Q356*H356</f>
        <v>0.0012800000000000001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354</v>
      </c>
      <c r="AT356" s="223" t="s">
        <v>153</v>
      </c>
      <c r="AU356" s="223" t="s">
        <v>83</v>
      </c>
      <c r="AY356" s="17" t="s">
        <v>150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354</v>
      </c>
      <c r="BM356" s="223" t="s">
        <v>1039</v>
      </c>
    </row>
    <row r="357" s="2" customFormat="1">
      <c r="A357" s="38"/>
      <c r="B357" s="39"/>
      <c r="C357" s="40"/>
      <c r="D357" s="225" t="s">
        <v>159</v>
      </c>
      <c r="E357" s="40"/>
      <c r="F357" s="226" t="s">
        <v>1040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83</v>
      </c>
    </row>
    <row r="358" s="2" customFormat="1" ht="16.5" customHeight="1">
      <c r="A358" s="38"/>
      <c r="B358" s="39"/>
      <c r="C358" s="212" t="s">
        <v>1041</v>
      </c>
      <c r="D358" s="212" t="s">
        <v>153</v>
      </c>
      <c r="E358" s="213" t="s">
        <v>1042</v>
      </c>
      <c r="F358" s="214" t="s">
        <v>1043</v>
      </c>
      <c r="G358" s="215" t="s">
        <v>265</v>
      </c>
      <c r="H358" s="216">
        <v>9</v>
      </c>
      <c r="I358" s="217"/>
      <c r="J358" s="218">
        <f>ROUND(I358*H358,2)</f>
        <v>0</v>
      </c>
      <c r="K358" s="214" t="s">
        <v>157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0.00038000000000000002</v>
      </c>
      <c r="R358" s="221">
        <f>Q358*H358</f>
        <v>0.0034200000000000003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354</v>
      </c>
      <c r="AT358" s="223" t="s">
        <v>153</v>
      </c>
      <c r="AU358" s="223" t="s">
        <v>83</v>
      </c>
      <c r="AY358" s="17" t="s">
        <v>150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354</v>
      </c>
      <c r="BM358" s="223" t="s">
        <v>1044</v>
      </c>
    </row>
    <row r="359" s="2" customFormat="1">
      <c r="A359" s="38"/>
      <c r="B359" s="39"/>
      <c r="C359" s="40"/>
      <c r="D359" s="225" t="s">
        <v>159</v>
      </c>
      <c r="E359" s="40"/>
      <c r="F359" s="226" t="s">
        <v>1045</v>
      </c>
      <c r="G359" s="40"/>
      <c r="H359" s="40"/>
      <c r="I359" s="227"/>
      <c r="J359" s="40"/>
      <c r="K359" s="40"/>
      <c r="L359" s="44"/>
      <c r="M359" s="228"/>
      <c r="N359" s="229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159</v>
      </c>
      <c r="AU359" s="17" t="s">
        <v>83</v>
      </c>
    </row>
    <row r="360" s="2" customFormat="1" ht="16.5" customHeight="1">
      <c r="A360" s="38"/>
      <c r="B360" s="39"/>
      <c r="C360" s="212" t="s">
        <v>1046</v>
      </c>
      <c r="D360" s="212" t="s">
        <v>153</v>
      </c>
      <c r="E360" s="213" t="s">
        <v>1047</v>
      </c>
      <c r="F360" s="214" t="s">
        <v>1048</v>
      </c>
      <c r="G360" s="215" t="s">
        <v>265</v>
      </c>
      <c r="H360" s="216">
        <v>2</v>
      </c>
      <c r="I360" s="217"/>
      <c r="J360" s="218">
        <f>ROUND(I360*H360,2)</f>
        <v>0</v>
      </c>
      <c r="K360" s="214" t="s">
        <v>157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0.0015200000000000001</v>
      </c>
      <c r="R360" s="221">
        <f>Q360*H360</f>
        <v>0.0030400000000000002</v>
      </c>
      <c r="S360" s="221">
        <v>0</v>
      </c>
      <c r="T360" s="222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3" t="s">
        <v>354</v>
      </c>
      <c r="AT360" s="223" t="s">
        <v>153</v>
      </c>
      <c r="AU360" s="223" t="s">
        <v>83</v>
      </c>
      <c r="AY360" s="17" t="s">
        <v>150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354</v>
      </c>
      <c r="BM360" s="223" t="s">
        <v>1049</v>
      </c>
    </row>
    <row r="361" s="2" customFormat="1">
      <c r="A361" s="38"/>
      <c r="B361" s="39"/>
      <c r="C361" s="40"/>
      <c r="D361" s="225" t="s">
        <v>159</v>
      </c>
      <c r="E361" s="40"/>
      <c r="F361" s="226" t="s">
        <v>1050</v>
      </c>
      <c r="G361" s="40"/>
      <c r="H361" s="40"/>
      <c r="I361" s="227"/>
      <c r="J361" s="40"/>
      <c r="K361" s="40"/>
      <c r="L361" s="44"/>
      <c r="M361" s="228"/>
      <c r="N361" s="229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159</v>
      </c>
      <c r="AU361" s="17" t="s">
        <v>83</v>
      </c>
    </row>
    <row r="362" s="2" customFormat="1" ht="16.5" customHeight="1">
      <c r="A362" s="38"/>
      <c r="B362" s="39"/>
      <c r="C362" s="212" t="s">
        <v>1051</v>
      </c>
      <c r="D362" s="212" t="s">
        <v>153</v>
      </c>
      <c r="E362" s="213" t="s">
        <v>1052</v>
      </c>
      <c r="F362" s="214" t="s">
        <v>1053</v>
      </c>
      <c r="G362" s="215" t="s">
        <v>265</v>
      </c>
      <c r="H362" s="216">
        <v>12</v>
      </c>
      <c r="I362" s="217"/>
      <c r="J362" s="218">
        <f>ROUND(I362*H362,2)</f>
        <v>0</v>
      </c>
      <c r="K362" s="214" t="s">
        <v>157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0.0019200000000000001</v>
      </c>
      <c r="R362" s="221">
        <f>Q362*H362</f>
        <v>0.023040000000000001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354</v>
      </c>
      <c r="AT362" s="223" t="s">
        <v>153</v>
      </c>
      <c r="AU362" s="223" t="s">
        <v>83</v>
      </c>
      <c r="AY362" s="17" t="s">
        <v>150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81</v>
      </c>
      <c r="BK362" s="224">
        <f>ROUND(I362*H362,2)</f>
        <v>0</v>
      </c>
      <c r="BL362" s="17" t="s">
        <v>354</v>
      </c>
      <c r="BM362" s="223" t="s">
        <v>1054</v>
      </c>
    </row>
    <row r="363" s="2" customFormat="1">
      <c r="A363" s="38"/>
      <c r="B363" s="39"/>
      <c r="C363" s="40"/>
      <c r="D363" s="225" t="s">
        <v>159</v>
      </c>
      <c r="E363" s="40"/>
      <c r="F363" s="226" t="s">
        <v>1055</v>
      </c>
      <c r="G363" s="40"/>
      <c r="H363" s="40"/>
      <c r="I363" s="227"/>
      <c r="J363" s="40"/>
      <c r="K363" s="40"/>
      <c r="L363" s="44"/>
      <c r="M363" s="228"/>
      <c r="N363" s="229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159</v>
      </c>
      <c r="AU363" s="17" t="s">
        <v>83</v>
      </c>
    </row>
    <row r="364" s="2" customFormat="1" ht="16.5" customHeight="1">
      <c r="A364" s="38"/>
      <c r="B364" s="39"/>
      <c r="C364" s="212" t="s">
        <v>1056</v>
      </c>
      <c r="D364" s="212" t="s">
        <v>153</v>
      </c>
      <c r="E364" s="213" t="s">
        <v>1057</v>
      </c>
      <c r="F364" s="214" t="s">
        <v>1058</v>
      </c>
      <c r="G364" s="215" t="s">
        <v>265</v>
      </c>
      <c r="H364" s="216">
        <v>17</v>
      </c>
      <c r="I364" s="217"/>
      <c r="J364" s="218">
        <f>ROUND(I364*H364,2)</f>
        <v>0</v>
      </c>
      <c r="K364" s="214" t="s">
        <v>157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0.0033</v>
      </c>
      <c r="R364" s="221">
        <f>Q364*H364</f>
        <v>0.056099999999999997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354</v>
      </c>
      <c r="AT364" s="223" t="s">
        <v>153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354</v>
      </c>
      <c r="BM364" s="223" t="s">
        <v>1059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1060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2" customFormat="1" ht="16.5" customHeight="1">
      <c r="A366" s="38"/>
      <c r="B366" s="39"/>
      <c r="C366" s="212" t="s">
        <v>1061</v>
      </c>
      <c r="D366" s="212" t="s">
        <v>153</v>
      </c>
      <c r="E366" s="213" t="s">
        <v>1062</v>
      </c>
      <c r="F366" s="214" t="s">
        <v>1063</v>
      </c>
      <c r="G366" s="215" t="s">
        <v>265</v>
      </c>
      <c r="H366" s="216">
        <v>3</v>
      </c>
      <c r="I366" s="217"/>
      <c r="J366" s="218">
        <f>ROUND(I366*H366,2)</f>
        <v>0</v>
      </c>
      <c r="K366" s="214" t="s">
        <v>157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0.0058300000000000001</v>
      </c>
      <c r="R366" s="221">
        <f>Q366*H366</f>
        <v>0.017489999999999999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354</v>
      </c>
      <c r="AT366" s="223" t="s">
        <v>153</v>
      </c>
      <c r="AU366" s="223" t="s">
        <v>83</v>
      </c>
      <c r="AY366" s="17" t="s">
        <v>150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354</v>
      </c>
      <c r="BM366" s="223" t="s">
        <v>1064</v>
      </c>
    </row>
    <row r="367" s="2" customFormat="1">
      <c r="A367" s="38"/>
      <c r="B367" s="39"/>
      <c r="C367" s="40"/>
      <c r="D367" s="225" t="s">
        <v>159</v>
      </c>
      <c r="E367" s="40"/>
      <c r="F367" s="226" t="s">
        <v>1065</v>
      </c>
      <c r="G367" s="40"/>
      <c r="H367" s="40"/>
      <c r="I367" s="227"/>
      <c r="J367" s="40"/>
      <c r="K367" s="40"/>
      <c r="L367" s="44"/>
      <c r="M367" s="228"/>
      <c r="N367" s="229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159</v>
      </c>
      <c r="AU367" s="17" t="s">
        <v>83</v>
      </c>
    </row>
    <row r="368" s="2" customFormat="1" ht="16.5" customHeight="1">
      <c r="A368" s="38"/>
      <c r="B368" s="39"/>
      <c r="C368" s="212" t="s">
        <v>1066</v>
      </c>
      <c r="D368" s="212" t="s">
        <v>153</v>
      </c>
      <c r="E368" s="213" t="s">
        <v>1067</v>
      </c>
      <c r="F368" s="214" t="s">
        <v>1068</v>
      </c>
      <c r="G368" s="215" t="s">
        <v>265</v>
      </c>
      <c r="H368" s="216">
        <v>2</v>
      </c>
      <c r="I368" s="217"/>
      <c r="J368" s="218">
        <f>ROUND(I368*H368,2)</f>
        <v>0</v>
      </c>
      <c r="K368" s="214" t="s">
        <v>157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0.00728</v>
      </c>
      <c r="R368" s="221">
        <f>Q368*H368</f>
        <v>0.01456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354</v>
      </c>
      <c r="AT368" s="223" t="s">
        <v>153</v>
      </c>
      <c r="AU368" s="223" t="s">
        <v>83</v>
      </c>
      <c r="AY368" s="17" t="s">
        <v>150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354</v>
      </c>
      <c r="BM368" s="223" t="s">
        <v>1069</v>
      </c>
    </row>
    <row r="369" s="2" customFormat="1">
      <c r="A369" s="38"/>
      <c r="B369" s="39"/>
      <c r="C369" s="40"/>
      <c r="D369" s="225" t="s">
        <v>159</v>
      </c>
      <c r="E369" s="40"/>
      <c r="F369" s="226" t="s">
        <v>1070</v>
      </c>
      <c r="G369" s="40"/>
      <c r="H369" s="40"/>
      <c r="I369" s="227"/>
      <c r="J369" s="40"/>
      <c r="K369" s="40"/>
      <c r="L369" s="44"/>
      <c r="M369" s="228"/>
      <c r="N369" s="229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159</v>
      </c>
      <c r="AU369" s="17" t="s">
        <v>83</v>
      </c>
    </row>
    <row r="370" s="2" customFormat="1" ht="16.5" customHeight="1">
      <c r="A370" s="38"/>
      <c r="B370" s="39"/>
      <c r="C370" s="212" t="s">
        <v>1071</v>
      </c>
      <c r="D370" s="212" t="s">
        <v>153</v>
      </c>
      <c r="E370" s="213" t="s">
        <v>1072</v>
      </c>
      <c r="F370" s="214" t="s">
        <v>1073</v>
      </c>
      <c r="G370" s="215" t="s">
        <v>265</v>
      </c>
      <c r="H370" s="216">
        <v>18</v>
      </c>
      <c r="I370" s="217"/>
      <c r="J370" s="218">
        <f>ROUND(I370*H370,2)</f>
        <v>0</v>
      </c>
      <c r="K370" s="214" t="s">
        <v>157</v>
      </c>
      <c r="L370" s="44"/>
      <c r="M370" s="219" t="s">
        <v>19</v>
      </c>
      <c r="N370" s="220" t="s">
        <v>44</v>
      </c>
      <c r="O370" s="84"/>
      <c r="P370" s="221">
        <f>O370*H370</f>
        <v>0</v>
      </c>
      <c r="Q370" s="221">
        <v>2.0000000000000002E-05</v>
      </c>
      <c r="R370" s="221">
        <f>Q370*H370</f>
        <v>0.00036000000000000002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354</v>
      </c>
      <c r="AT370" s="223" t="s">
        <v>153</v>
      </c>
      <c r="AU370" s="223" t="s">
        <v>83</v>
      </c>
      <c r="AY370" s="17" t="s">
        <v>150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354</v>
      </c>
      <c r="BM370" s="223" t="s">
        <v>1074</v>
      </c>
    </row>
    <row r="371" s="2" customFormat="1">
      <c r="A371" s="38"/>
      <c r="B371" s="39"/>
      <c r="C371" s="40"/>
      <c r="D371" s="225" t="s">
        <v>159</v>
      </c>
      <c r="E371" s="40"/>
      <c r="F371" s="226" t="s">
        <v>1075</v>
      </c>
      <c r="G371" s="40"/>
      <c r="H371" s="40"/>
      <c r="I371" s="227"/>
      <c r="J371" s="40"/>
      <c r="K371" s="40"/>
      <c r="L371" s="44"/>
      <c r="M371" s="228"/>
      <c r="N371" s="229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159</v>
      </c>
      <c r="AU371" s="17" t="s">
        <v>83</v>
      </c>
    </row>
    <row r="372" s="2" customFormat="1" ht="16.5" customHeight="1">
      <c r="A372" s="38"/>
      <c r="B372" s="39"/>
      <c r="C372" s="242" t="s">
        <v>1076</v>
      </c>
      <c r="D372" s="242" t="s">
        <v>218</v>
      </c>
      <c r="E372" s="243" t="s">
        <v>1077</v>
      </c>
      <c r="F372" s="244" t="s">
        <v>1078</v>
      </c>
      <c r="G372" s="245" t="s">
        <v>265</v>
      </c>
      <c r="H372" s="246">
        <v>2</v>
      </c>
      <c r="I372" s="247"/>
      <c r="J372" s="248">
        <f>ROUND(I372*H372,2)</f>
        <v>0</v>
      </c>
      <c r="K372" s="244" t="s">
        <v>19</v>
      </c>
      <c r="L372" s="249"/>
      <c r="M372" s="250" t="s">
        <v>19</v>
      </c>
      <c r="N372" s="251" t="s">
        <v>44</v>
      </c>
      <c r="O372" s="84"/>
      <c r="P372" s="221">
        <f>O372*H372</f>
        <v>0</v>
      </c>
      <c r="Q372" s="221">
        <v>0</v>
      </c>
      <c r="R372" s="221">
        <f>Q372*H372</f>
        <v>0</v>
      </c>
      <c r="S372" s="221">
        <v>0</v>
      </c>
      <c r="T372" s="222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3" t="s">
        <v>221</v>
      </c>
      <c r="AT372" s="223" t="s">
        <v>218</v>
      </c>
      <c r="AU372" s="223" t="s">
        <v>83</v>
      </c>
      <c r="AY372" s="17" t="s">
        <v>150</v>
      </c>
      <c r="BE372" s="224">
        <f>IF(N372="základní",J372,0)</f>
        <v>0</v>
      </c>
      <c r="BF372" s="224">
        <f>IF(N372="snížená",J372,0)</f>
        <v>0</v>
      </c>
      <c r="BG372" s="224">
        <f>IF(N372="zákl. přenesená",J372,0)</f>
        <v>0</v>
      </c>
      <c r="BH372" s="224">
        <f>IF(N372="sníž. přenesená",J372,0)</f>
        <v>0</v>
      </c>
      <c r="BI372" s="224">
        <f>IF(N372="nulová",J372,0)</f>
        <v>0</v>
      </c>
      <c r="BJ372" s="17" t="s">
        <v>81</v>
      </c>
      <c r="BK372" s="224">
        <f>ROUND(I372*H372,2)</f>
        <v>0</v>
      </c>
      <c r="BL372" s="17" t="s">
        <v>208</v>
      </c>
      <c r="BM372" s="223" t="s">
        <v>1079</v>
      </c>
    </row>
    <row r="373" s="2" customFormat="1" ht="16.5" customHeight="1">
      <c r="A373" s="38"/>
      <c r="B373" s="39"/>
      <c r="C373" s="242" t="s">
        <v>1080</v>
      </c>
      <c r="D373" s="242" t="s">
        <v>218</v>
      </c>
      <c r="E373" s="243" t="s">
        <v>1081</v>
      </c>
      <c r="F373" s="244" t="s">
        <v>1082</v>
      </c>
      <c r="G373" s="245" t="s">
        <v>265</v>
      </c>
      <c r="H373" s="246">
        <v>12</v>
      </c>
      <c r="I373" s="247"/>
      <c r="J373" s="248">
        <f>ROUND(I373*H373,2)</f>
        <v>0</v>
      </c>
      <c r="K373" s="244" t="s">
        <v>19</v>
      </c>
      <c r="L373" s="249"/>
      <c r="M373" s="250" t="s">
        <v>19</v>
      </c>
      <c r="N373" s="251" t="s">
        <v>44</v>
      </c>
      <c r="O373" s="84"/>
      <c r="P373" s="221">
        <f>O373*H373</f>
        <v>0</v>
      </c>
      <c r="Q373" s="221">
        <v>0.00077999999999999999</v>
      </c>
      <c r="R373" s="221">
        <f>Q373*H373</f>
        <v>0.0093600000000000003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221</v>
      </c>
      <c r="AT373" s="223" t="s">
        <v>218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208</v>
      </c>
      <c r="BM373" s="223" t="s">
        <v>1083</v>
      </c>
    </row>
    <row r="374" s="2" customFormat="1" ht="16.5" customHeight="1">
      <c r="A374" s="38"/>
      <c r="B374" s="39"/>
      <c r="C374" s="242" t="s">
        <v>1084</v>
      </c>
      <c r="D374" s="242" t="s">
        <v>218</v>
      </c>
      <c r="E374" s="243" t="s">
        <v>1085</v>
      </c>
      <c r="F374" s="244" t="s">
        <v>1086</v>
      </c>
      <c r="G374" s="245" t="s">
        <v>265</v>
      </c>
      <c r="H374" s="246">
        <v>6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4"/>
      <c r="P374" s="221">
        <f>O374*H374</f>
        <v>0</v>
      </c>
      <c r="Q374" s="221">
        <v>0.00016000000000000001</v>
      </c>
      <c r="R374" s="221">
        <f>Q374*H374</f>
        <v>0.00096000000000000013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221</v>
      </c>
      <c r="AT374" s="223" t="s">
        <v>218</v>
      </c>
      <c r="AU374" s="223" t="s">
        <v>83</v>
      </c>
      <c r="AY374" s="17" t="s">
        <v>150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208</v>
      </c>
      <c r="BM374" s="223" t="s">
        <v>1087</v>
      </c>
    </row>
    <row r="375" s="2" customFormat="1" ht="16.5" customHeight="1">
      <c r="A375" s="38"/>
      <c r="B375" s="39"/>
      <c r="C375" s="212" t="s">
        <v>1088</v>
      </c>
      <c r="D375" s="212" t="s">
        <v>153</v>
      </c>
      <c r="E375" s="213" t="s">
        <v>1089</v>
      </c>
      <c r="F375" s="214" t="s">
        <v>1090</v>
      </c>
      <c r="G375" s="215" t="s">
        <v>265</v>
      </c>
      <c r="H375" s="216">
        <v>27</v>
      </c>
      <c r="I375" s="217"/>
      <c r="J375" s="218">
        <f>ROUND(I375*H375,2)</f>
        <v>0</v>
      </c>
      <c r="K375" s="214" t="s">
        <v>157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0.00017000000000000001</v>
      </c>
      <c r="R375" s="221">
        <f>Q375*H375</f>
        <v>0.0045900000000000003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354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354</v>
      </c>
      <c r="BM375" s="223" t="s">
        <v>1091</v>
      </c>
    </row>
    <row r="376" s="2" customFormat="1">
      <c r="A376" s="38"/>
      <c r="B376" s="39"/>
      <c r="C376" s="40"/>
      <c r="D376" s="225" t="s">
        <v>159</v>
      </c>
      <c r="E376" s="40"/>
      <c r="F376" s="226" t="s">
        <v>1092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83</v>
      </c>
    </row>
    <row r="377" s="2" customFormat="1" ht="16.5" customHeight="1">
      <c r="A377" s="38"/>
      <c r="B377" s="39"/>
      <c r="C377" s="242" t="s">
        <v>1093</v>
      </c>
      <c r="D377" s="242" t="s">
        <v>218</v>
      </c>
      <c r="E377" s="243" t="s">
        <v>1094</v>
      </c>
      <c r="F377" s="244" t="s">
        <v>1095</v>
      </c>
      <c r="G377" s="245" t="s">
        <v>265</v>
      </c>
      <c r="H377" s="246">
        <v>19</v>
      </c>
      <c r="I377" s="247"/>
      <c r="J377" s="248">
        <f>ROUND(I377*H377,2)</f>
        <v>0</v>
      </c>
      <c r="K377" s="244" t="s">
        <v>157</v>
      </c>
      <c r="L377" s="249"/>
      <c r="M377" s="250" t="s">
        <v>19</v>
      </c>
      <c r="N377" s="251" t="s">
        <v>44</v>
      </c>
      <c r="O377" s="84"/>
      <c r="P377" s="221">
        <f>O377*H377</f>
        <v>0</v>
      </c>
      <c r="Q377" s="221">
        <v>0.00033</v>
      </c>
      <c r="R377" s="221">
        <f>Q377*H377</f>
        <v>0.0062699999999999995</v>
      </c>
      <c r="S377" s="221">
        <v>0</v>
      </c>
      <c r="T377" s="222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3" t="s">
        <v>990</v>
      </c>
      <c r="AT377" s="223" t="s">
        <v>218</v>
      </c>
      <c r="AU377" s="223" t="s">
        <v>83</v>
      </c>
      <c r="AY377" s="17" t="s">
        <v>150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354</v>
      </c>
      <c r="BM377" s="223" t="s">
        <v>1096</v>
      </c>
    </row>
    <row r="378" s="2" customFormat="1" ht="16.5" customHeight="1">
      <c r="A378" s="38"/>
      <c r="B378" s="39"/>
      <c r="C378" s="242" t="s">
        <v>1097</v>
      </c>
      <c r="D378" s="242" t="s">
        <v>218</v>
      </c>
      <c r="E378" s="243" t="s">
        <v>1098</v>
      </c>
      <c r="F378" s="244" t="s">
        <v>1099</v>
      </c>
      <c r="G378" s="245" t="s">
        <v>265</v>
      </c>
      <c r="H378" s="246">
        <v>8</v>
      </c>
      <c r="I378" s="247"/>
      <c r="J378" s="248">
        <f>ROUND(I378*H378,2)</f>
        <v>0</v>
      </c>
      <c r="K378" s="244" t="s">
        <v>19</v>
      </c>
      <c r="L378" s="249"/>
      <c r="M378" s="250" t="s">
        <v>19</v>
      </c>
      <c r="N378" s="251" t="s">
        <v>44</v>
      </c>
      <c r="O378" s="84"/>
      <c r="P378" s="221">
        <f>O378*H378</f>
        <v>0</v>
      </c>
      <c r="Q378" s="221">
        <v>0.0016000000000000001</v>
      </c>
      <c r="R378" s="221">
        <f>Q378*H378</f>
        <v>0.012800000000000001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221</v>
      </c>
      <c r="AT378" s="223" t="s">
        <v>218</v>
      </c>
      <c r="AU378" s="223" t="s">
        <v>83</v>
      </c>
      <c r="AY378" s="17" t="s">
        <v>150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208</v>
      </c>
      <c r="BM378" s="223" t="s">
        <v>1100</v>
      </c>
    </row>
    <row r="379" s="2" customFormat="1" ht="21.75" customHeight="1">
      <c r="A379" s="38"/>
      <c r="B379" s="39"/>
      <c r="C379" s="212" t="s">
        <v>1101</v>
      </c>
      <c r="D379" s="212" t="s">
        <v>153</v>
      </c>
      <c r="E379" s="213" t="s">
        <v>1102</v>
      </c>
      <c r="F379" s="214" t="s">
        <v>1103</v>
      </c>
      <c r="G379" s="215" t="s">
        <v>265</v>
      </c>
      <c r="H379" s="216">
        <v>3</v>
      </c>
      <c r="I379" s="217"/>
      <c r="J379" s="218">
        <f>ROUND(I379*H379,2)</f>
        <v>0</v>
      </c>
      <c r="K379" s="214" t="s">
        <v>157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0.00035</v>
      </c>
      <c r="R379" s="221">
        <f>Q379*H379</f>
        <v>0.0010499999999999999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354</v>
      </c>
      <c r="AT379" s="223" t="s">
        <v>153</v>
      </c>
      <c r="AU379" s="223" t="s">
        <v>83</v>
      </c>
      <c r="AY379" s="17" t="s">
        <v>150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354</v>
      </c>
      <c r="BM379" s="223" t="s">
        <v>1104</v>
      </c>
    </row>
    <row r="380" s="2" customFormat="1">
      <c r="A380" s="38"/>
      <c r="B380" s="39"/>
      <c r="C380" s="40"/>
      <c r="D380" s="225" t="s">
        <v>159</v>
      </c>
      <c r="E380" s="40"/>
      <c r="F380" s="226" t="s">
        <v>1105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159</v>
      </c>
      <c r="AU380" s="17" t="s">
        <v>83</v>
      </c>
    </row>
    <row r="381" s="2" customFormat="1" ht="16.5" customHeight="1">
      <c r="A381" s="38"/>
      <c r="B381" s="39"/>
      <c r="C381" s="242" t="s">
        <v>1106</v>
      </c>
      <c r="D381" s="242" t="s">
        <v>218</v>
      </c>
      <c r="E381" s="243" t="s">
        <v>1107</v>
      </c>
      <c r="F381" s="244" t="s">
        <v>1108</v>
      </c>
      <c r="G381" s="245" t="s">
        <v>265</v>
      </c>
      <c r="H381" s="246">
        <v>3</v>
      </c>
      <c r="I381" s="247"/>
      <c r="J381" s="248">
        <f>ROUND(I381*H381,2)</f>
        <v>0</v>
      </c>
      <c r="K381" s="244" t="s">
        <v>19</v>
      </c>
      <c r="L381" s="249"/>
      <c r="M381" s="250" t="s">
        <v>19</v>
      </c>
      <c r="N381" s="251" t="s">
        <v>44</v>
      </c>
      <c r="O381" s="84"/>
      <c r="P381" s="221">
        <f>O381*H381</f>
        <v>0</v>
      </c>
      <c r="Q381" s="221">
        <v>0.0048199999999999996</v>
      </c>
      <c r="R381" s="221">
        <f>Q381*H381</f>
        <v>0.014459999999999999</v>
      </c>
      <c r="S381" s="221">
        <v>0</v>
      </c>
      <c r="T381" s="222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3" t="s">
        <v>221</v>
      </c>
      <c r="AT381" s="223" t="s">
        <v>218</v>
      </c>
      <c r="AU381" s="223" t="s">
        <v>83</v>
      </c>
      <c r="AY381" s="17" t="s">
        <v>150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208</v>
      </c>
      <c r="BM381" s="223" t="s">
        <v>1109</v>
      </c>
    </row>
    <row r="382" s="2" customFormat="1" ht="21.75" customHeight="1">
      <c r="A382" s="38"/>
      <c r="B382" s="39"/>
      <c r="C382" s="212" t="s">
        <v>1110</v>
      </c>
      <c r="D382" s="212" t="s">
        <v>153</v>
      </c>
      <c r="E382" s="213" t="s">
        <v>1111</v>
      </c>
      <c r="F382" s="214" t="s">
        <v>1112</v>
      </c>
      <c r="G382" s="215" t="s">
        <v>265</v>
      </c>
      <c r="H382" s="216">
        <v>132</v>
      </c>
      <c r="I382" s="217"/>
      <c r="J382" s="218">
        <f>ROUND(I382*H382,2)</f>
        <v>0</v>
      </c>
      <c r="K382" s="214" t="s">
        <v>157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9.0000000000000006E-05</v>
      </c>
      <c r="R382" s="221">
        <f>Q382*H382</f>
        <v>0.01188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354</v>
      </c>
      <c r="AT382" s="223" t="s">
        <v>153</v>
      </c>
      <c r="AU382" s="223" t="s">
        <v>83</v>
      </c>
      <c r="AY382" s="17" t="s">
        <v>150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81</v>
      </c>
      <c r="BK382" s="224">
        <f>ROUND(I382*H382,2)</f>
        <v>0</v>
      </c>
      <c r="BL382" s="17" t="s">
        <v>354</v>
      </c>
      <c r="BM382" s="223" t="s">
        <v>1113</v>
      </c>
    </row>
    <row r="383" s="2" customFormat="1">
      <c r="A383" s="38"/>
      <c r="B383" s="39"/>
      <c r="C383" s="40"/>
      <c r="D383" s="225" t="s">
        <v>159</v>
      </c>
      <c r="E383" s="40"/>
      <c r="F383" s="226" t="s">
        <v>1114</v>
      </c>
      <c r="G383" s="40"/>
      <c r="H383" s="40"/>
      <c r="I383" s="227"/>
      <c r="J383" s="40"/>
      <c r="K383" s="40"/>
      <c r="L383" s="44"/>
      <c r="M383" s="228"/>
      <c r="N383" s="229"/>
      <c r="O383" s="84"/>
      <c r="P383" s="84"/>
      <c r="Q383" s="84"/>
      <c r="R383" s="84"/>
      <c r="S383" s="84"/>
      <c r="T383" s="85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159</v>
      </c>
      <c r="AU383" s="17" t="s">
        <v>83</v>
      </c>
    </row>
    <row r="384" s="2" customFormat="1" ht="16.5" customHeight="1">
      <c r="A384" s="38"/>
      <c r="B384" s="39"/>
      <c r="C384" s="242" t="s">
        <v>1115</v>
      </c>
      <c r="D384" s="242" t="s">
        <v>218</v>
      </c>
      <c r="E384" s="243" t="s">
        <v>1116</v>
      </c>
      <c r="F384" s="244" t="s">
        <v>1117</v>
      </c>
      <c r="G384" s="245" t="s">
        <v>265</v>
      </c>
      <c r="H384" s="246">
        <v>48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4"/>
      <c r="P384" s="221">
        <f>O384*H384</f>
        <v>0</v>
      </c>
      <c r="Q384" s="221">
        <v>0.0021199999999999999</v>
      </c>
      <c r="R384" s="221">
        <f>Q384*H384</f>
        <v>0.10175999999999999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221</v>
      </c>
      <c r="AT384" s="223" t="s">
        <v>218</v>
      </c>
      <c r="AU384" s="223" t="s">
        <v>83</v>
      </c>
      <c r="AY384" s="17" t="s">
        <v>150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208</v>
      </c>
      <c r="BM384" s="223" t="s">
        <v>1118</v>
      </c>
    </row>
    <row r="385" s="2" customFormat="1" ht="16.5" customHeight="1">
      <c r="A385" s="38"/>
      <c r="B385" s="39"/>
      <c r="C385" s="242" t="s">
        <v>1119</v>
      </c>
      <c r="D385" s="242" t="s">
        <v>218</v>
      </c>
      <c r="E385" s="243" t="s">
        <v>1120</v>
      </c>
      <c r="F385" s="244" t="s">
        <v>1121</v>
      </c>
      <c r="G385" s="245" t="s">
        <v>265</v>
      </c>
      <c r="H385" s="246">
        <v>18</v>
      </c>
      <c r="I385" s="247"/>
      <c r="J385" s="248">
        <f>ROUND(I385*H385,2)</f>
        <v>0</v>
      </c>
      <c r="K385" s="244" t="s">
        <v>19</v>
      </c>
      <c r="L385" s="249"/>
      <c r="M385" s="250" t="s">
        <v>19</v>
      </c>
      <c r="N385" s="251" t="s">
        <v>44</v>
      </c>
      <c r="O385" s="84"/>
      <c r="P385" s="221">
        <f>O385*H385</f>
        <v>0</v>
      </c>
      <c r="Q385" s="221">
        <v>0.0018600000000000001</v>
      </c>
      <c r="R385" s="221">
        <f>Q385*H385</f>
        <v>0.033480000000000003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221</v>
      </c>
      <c r="AT385" s="223" t="s">
        <v>218</v>
      </c>
      <c r="AU385" s="223" t="s">
        <v>83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208</v>
      </c>
      <c r="BM385" s="223" t="s">
        <v>1122</v>
      </c>
    </row>
    <row r="386" s="2" customFormat="1" ht="16.5" customHeight="1">
      <c r="A386" s="38"/>
      <c r="B386" s="39"/>
      <c r="C386" s="242" t="s">
        <v>1123</v>
      </c>
      <c r="D386" s="242" t="s">
        <v>218</v>
      </c>
      <c r="E386" s="243" t="s">
        <v>1124</v>
      </c>
      <c r="F386" s="244" t="s">
        <v>1125</v>
      </c>
      <c r="G386" s="245" t="s">
        <v>265</v>
      </c>
      <c r="H386" s="246">
        <v>66</v>
      </c>
      <c r="I386" s="247"/>
      <c r="J386" s="248">
        <f>ROUND(I386*H386,2)</f>
        <v>0</v>
      </c>
      <c r="K386" s="244" t="s">
        <v>19</v>
      </c>
      <c r="L386" s="249"/>
      <c r="M386" s="250" t="s">
        <v>19</v>
      </c>
      <c r="N386" s="251" t="s">
        <v>44</v>
      </c>
      <c r="O386" s="84"/>
      <c r="P386" s="221">
        <f>O386*H386</f>
        <v>0</v>
      </c>
      <c r="Q386" s="221">
        <v>0.00046000000000000001</v>
      </c>
      <c r="R386" s="221">
        <f>Q386*H386</f>
        <v>0.030360000000000002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221</v>
      </c>
      <c r="AT386" s="223" t="s">
        <v>218</v>
      </c>
      <c r="AU386" s="223" t="s">
        <v>83</v>
      </c>
      <c r="AY386" s="17" t="s">
        <v>150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208</v>
      </c>
      <c r="BM386" s="223" t="s">
        <v>1126</v>
      </c>
    </row>
    <row r="387" s="2" customFormat="1" ht="21.75" customHeight="1">
      <c r="A387" s="38"/>
      <c r="B387" s="39"/>
      <c r="C387" s="212" t="s">
        <v>1127</v>
      </c>
      <c r="D387" s="212" t="s">
        <v>153</v>
      </c>
      <c r="E387" s="213" t="s">
        <v>1128</v>
      </c>
      <c r="F387" s="214" t="s">
        <v>1129</v>
      </c>
      <c r="G387" s="215" t="s">
        <v>265</v>
      </c>
      <c r="H387" s="216">
        <v>1</v>
      </c>
      <c r="I387" s="217"/>
      <c r="J387" s="218">
        <f>ROUND(I387*H387,2)</f>
        <v>0</v>
      </c>
      <c r="K387" s="214" t="s">
        <v>157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0.00021000000000000001</v>
      </c>
      <c r="R387" s="221">
        <f>Q387*H387</f>
        <v>0.00021000000000000001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354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354</v>
      </c>
      <c r="BM387" s="223" t="s">
        <v>1130</v>
      </c>
    </row>
    <row r="388" s="2" customFormat="1">
      <c r="A388" s="38"/>
      <c r="B388" s="39"/>
      <c r="C388" s="40"/>
      <c r="D388" s="225" t="s">
        <v>159</v>
      </c>
      <c r="E388" s="40"/>
      <c r="F388" s="226" t="s">
        <v>1131</v>
      </c>
      <c r="G388" s="40"/>
      <c r="H388" s="40"/>
      <c r="I388" s="227"/>
      <c r="J388" s="40"/>
      <c r="K388" s="40"/>
      <c r="L388" s="44"/>
      <c r="M388" s="228"/>
      <c r="N388" s="229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159</v>
      </c>
      <c r="AU388" s="17" t="s">
        <v>83</v>
      </c>
    </row>
    <row r="389" s="2" customFormat="1" ht="16.5" customHeight="1">
      <c r="A389" s="38"/>
      <c r="B389" s="39"/>
      <c r="C389" s="242" t="s">
        <v>1132</v>
      </c>
      <c r="D389" s="242" t="s">
        <v>218</v>
      </c>
      <c r="E389" s="243" t="s">
        <v>1133</v>
      </c>
      <c r="F389" s="244" t="s">
        <v>1134</v>
      </c>
      <c r="G389" s="245" t="s">
        <v>265</v>
      </c>
      <c r="H389" s="246">
        <v>1</v>
      </c>
      <c r="I389" s="247"/>
      <c r="J389" s="248">
        <f>ROUND(I389*H389,2)</f>
        <v>0</v>
      </c>
      <c r="K389" s="244" t="s">
        <v>19</v>
      </c>
      <c r="L389" s="249"/>
      <c r="M389" s="250" t="s">
        <v>19</v>
      </c>
      <c r="N389" s="251" t="s">
        <v>44</v>
      </c>
      <c r="O389" s="84"/>
      <c r="P389" s="221">
        <f>O389*H389</f>
        <v>0</v>
      </c>
      <c r="Q389" s="221">
        <v>0.00123</v>
      </c>
      <c r="R389" s="221">
        <f>Q389*H389</f>
        <v>0.00123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221</v>
      </c>
      <c r="AT389" s="223" t="s">
        <v>218</v>
      </c>
      <c r="AU389" s="223" t="s">
        <v>83</v>
      </c>
      <c r="AY389" s="17" t="s">
        <v>150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208</v>
      </c>
      <c r="BM389" s="223" t="s">
        <v>1135</v>
      </c>
    </row>
    <row r="390" s="2" customFormat="1" ht="21.75" customHeight="1">
      <c r="A390" s="38"/>
      <c r="B390" s="39"/>
      <c r="C390" s="212" t="s">
        <v>1136</v>
      </c>
      <c r="D390" s="212" t="s">
        <v>153</v>
      </c>
      <c r="E390" s="213" t="s">
        <v>1137</v>
      </c>
      <c r="F390" s="214" t="s">
        <v>1138</v>
      </c>
      <c r="G390" s="215" t="s">
        <v>265</v>
      </c>
      <c r="H390" s="216">
        <v>27</v>
      </c>
      <c r="I390" s="217"/>
      <c r="J390" s="218">
        <f>ROUND(I390*H390,2)</f>
        <v>0</v>
      </c>
      <c r="K390" s="214" t="s">
        <v>157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2.0000000000000002E-05</v>
      </c>
      <c r="R390" s="221">
        <f>Q390*H390</f>
        <v>0.00054000000000000001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354</v>
      </c>
      <c r="AT390" s="223" t="s">
        <v>153</v>
      </c>
      <c r="AU390" s="223" t="s">
        <v>83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354</v>
      </c>
      <c r="BM390" s="223" t="s">
        <v>1139</v>
      </c>
    </row>
    <row r="391" s="2" customFormat="1">
      <c r="A391" s="38"/>
      <c r="B391" s="39"/>
      <c r="C391" s="40"/>
      <c r="D391" s="225" t="s">
        <v>159</v>
      </c>
      <c r="E391" s="40"/>
      <c r="F391" s="226" t="s">
        <v>1140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83</v>
      </c>
    </row>
    <row r="392" s="2" customFormat="1" ht="16.5" customHeight="1">
      <c r="A392" s="38"/>
      <c r="B392" s="39"/>
      <c r="C392" s="242" t="s">
        <v>1141</v>
      </c>
      <c r="D392" s="242" t="s">
        <v>218</v>
      </c>
      <c r="E392" s="243" t="s">
        <v>1142</v>
      </c>
      <c r="F392" s="244" t="s">
        <v>1143</v>
      </c>
      <c r="G392" s="245" t="s">
        <v>265</v>
      </c>
      <c r="H392" s="246">
        <v>9</v>
      </c>
      <c r="I392" s="247"/>
      <c r="J392" s="248">
        <f>ROUND(I392*H392,2)</f>
        <v>0</v>
      </c>
      <c r="K392" s="244" t="s">
        <v>19</v>
      </c>
      <c r="L392" s="249"/>
      <c r="M392" s="250" t="s">
        <v>19</v>
      </c>
      <c r="N392" s="251" t="s">
        <v>44</v>
      </c>
      <c r="O392" s="84"/>
      <c r="P392" s="221">
        <f>O392*H392</f>
        <v>0</v>
      </c>
      <c r="Q392" s="221">
        <v>0.001</v>
      </c>
      <c r="R392" s="221">
        <f>Q392*H392</f>
        <v>0.0090000000000000011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221</v>
      </c>
      <c r="AT392" s="223" t="s">
        <v>218</v>
      </c>
      <c r="AU392" s="223" t="s">
        <v>83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208</v>
      </c>
      <c r="BM392" s="223" t="s">
        <v>1144</v>
      </c>
    </row>
    <row r="393" s="2" customFormat="1" ht="16.5" customHeight="1">
      <c r="A393" s="38"/>
      <c r="B393" s="39"/>
      <c r="C393" s="242" t="s">
        <v>1145</v>
      </c>
      <c r="D393" s="242" t="s">
        <v>218</v>
      </c>
      <c r="E393" s="243" t="s">
        <v>1146</v>
      </c>
      <c r="F393" s="244" t="s">
        <v>1147</v>
      </c>
      <c r="G393" s="245" t="s">
        <v>265</v>
      </c>
      <c r="H393" s="246">
        <v>9</v>
      </c>
      <c r="I393" s="247"/>
      <c r="J393" s="248">
        <f>ROUND(I393*H393,2)</f>
        <v>0</v>
      </c>
      <c r="K393" s="244" t="s">
        <v>19</v>
      </c>
      <c r="L393" s="249"/>
      <c r="M393" s="250" t="s">
        <v>19</v>
      </c>
      <c r="N393" s="251" t="s">
        <v>44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221</v>
      </c>
      <c r="AT393" s="223" t="s">
        <v>218</v>
      </c>
      <c r="AU393" s="223" t="s">
        <v>83</v>
      </c>
      <c r="AY393" s="17" t="s">
        <v>150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208</v>
      </c>
      <c r="BM393" s="223" t="s">
        <v>1148</v>
      </c>
    </row>
    <row r="394" s="2" customFormat="1" ht="24.15" customHeight="1">
      <c r="A394" s="38"/>
      <c r="B394" s="39"/>
      <c r="C394" s="242" t="s">
        <v>1149</v>
      </c>
      <c r="D394" s="242" t="s">
        <v>218</v>
      </c>
      <c r="E394" s="243" t="s">
        <v>1150</v>
      </c>
      <c r="F394" s="244" t="s">
        <v>1151</v>
      </c>
      <c r="G394" s="245" t="s">
        <v>265</v>
      </c>
      <c r="H394" s="246">
        <v>9</v>
      </c>
      <c r="I394" s="247"/>
      <c r="J394" s="248">
        <f>ROUND(I394*H394,2)</f>
        <v>0</v>
      </c>
      <c r="K394" s="244" t="s">
        <v>19</v>
      </c>
      <c r="L394" s="249"/>
      <c r="M394" s="250" t="s">
        <v>19</v>
      </c>
      <c r="N394" s="251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221</v>
      </c>
      <c r="AT394" s="223" t="s">
        <v>218</v>
      </c>
      <c r="AU394" s="223" t="s">
        <v>83</v>
      </c>
      <c r="AY394" s="17" t="s">
        <v>150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208</v>
      </c>
      <c r="BM394" s="223" t="s">
        <v>1152</v>
      </c>
    </row>
    <row r="395" s="2" customFormat="1" ht="21.75" customHeight="1">
      <c r="A395" s="38"/>
      <c r="B395" s="39"/>
      <c r="C395" s="212" t="s">
        <v>1153</v>
      </c>
      <c r="D395" s="212" t="s">
        <v>153</v>
      </c>
      <c r="E395" s="213" t="s">
        <v>1154</v>
      </c>
      <c r="F395" s="214" t="s">
        <v>1155</v>
      </c>
      <c r="G395" s="215" t="s">
        <v>265</v>
      </c>
      <c r="H395" s="216">
        <v>44</v>
      </c>
      <c r="I395" s="217"/>
      <c r="J395" s="218">
        <f>ROUND(I395*H395,2)</f>
        <v>0</v>
      </c>
      <c r="K395" s="214" t="s">
        <v>157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3.0000000000000001E-05</v>
      </c>
      <c r="R395" s="221">
        <f>Q395*H395</f>
        <v>0.00132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354</v>
      </c>
      <c r="AT395" s="223" t="s">
        <v>153</v>
      </c>
      <c r="AU395" s="223" t="s">
        <v>83</v>
      </c>
      <c r="AY395" s="17" t="s">
        <v>150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354</v>
      </c>
      <c r="BM395" s="223" t="s">
        <v>1156</v>
      </c>
    </row>
    <row r="396" s="2" customFormat="1">
      <c r="A396" s="38"/>
      <c r="B396" s="39"/>
      <c r="C396" s="40"/>
      <c r="D396" s="225" t="s">
        <v>159</v>
      </c>
      <c r="E396" s="40"/>
      <c r="F396" s="226" t="s">
        <v>1157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83</v>
      </c>
    </row>
    <row r="397" s="2" customFormat="1" ht="16.5" customHeight="1">
      <c r="A397" s="38"/>
      <c r="B397" s="39"/>
      <c r="C397" s="242" t="s">
        <v>1158</v>
      </c>
      <c r="D397" s="242" t="s">
        <v>218</v>
      </c>
      <c r="E397" s="243" t="s">
        <v>1159</v>
      </c>
      <c r="F397" s="244" t="s">
        <v>1160</v>
      </c>
      <c r="G397" s="245" t="s">
        <v>265</v>
      </c>
      <c r="H397" s="246">
        <v>44</v>
      </c>
      <c r="I397" s="247"/>
      <c r="J397" s="248">
        <f>ROUND(I397*H397,2)</f>
        <v>0</v>
      </c>
      <c r="K397" s="244" t="s">
        <v>19</v>
      </c>
      <c r="L397" s="249"/>
      <c r="M397" s="250" t="s">
        <v>19</v>
      </c>
      <c r="N397" s="251" t="s">
        <v>44</v>
      </c>
      <c r="O397" s="84"/>
      <c r="P397" s="221">
        <f>O397*H397</f>
        <v>0</v>
      </c>
      <c r="Q397" s="221">
        <v>0.0019</v>
      </c>
      <c r="R397" s="221">
        <f>Q397*H397</f>
        <v>0.083599999999999994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221</v>
      </c>
      <c r="AT397" s="223" t="s">
        <v>218</v>
      </c>
      <c r="AU397" s="223" t="s">
        <v>83</v>
      </c>
      <c r="AY397" s="17" t="s">
        <v>150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208</v>
      </c>
      <c r="BM397" s="223" t="s">
        <v>1161</v>
      </c>
    </row>
    <row r="398" s="13" customFormat="1">
      <c r="A398" s="13"/>
      <c r="B398" s="230"/>
      <c r="C398" s="231"/>
      <c r="D398" s="232" t="s">
        <v>161</v>
      </c>
      <c r="E398" s="233" t="s">
        <v>19</v>
      </c>
      <c r="F398" s="234" t="s">
        <v>1162</v>
      </c>
      <c r="G398" s="231"/>
      <c r="H398" s="235">
        <v>44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161</v>
      </c>
      <c r="AU398" s="241" t="s">
        <v>83</v>
      </c>
      <c r="AV398" s="13" t="s">
        <v>83</v>
      </c>
      <c r="AW398" s="13" t="s">
        <v>35</v>
      </c>
      <c r="AX398" s="13" t="s">
        <v>81</v>
      </c>
      <c r="AY398" s="241" t="s">
        <v>150</v>
      </c>
    </row>
    <row r="399" s="2" customFormat="1" ht="21.75" customHeight="1">
      <c r="A399" s="38"/>
      <c r="B399" s="39"/>
      <c r="C399" s="212" t="s">
        <v>1163</v>
      </c>
      <c r="D399" s="212" t="s">
        <v>153</v>
      </c>
      <c r="E399" s="213" t="s">
        <v>1164</v>
      </c>
      <c r="F399" s="214" t="s">
        <v>1165</v>
      </c>
      <c r="G399" s="215" t="s">
        <v>265</v>
      </c>
      <c r="H399" s="216">
        <v>28</v>
      </c>
      <c r="I399" s="217"/>
      <c r="J399" s="218">
        <f>ROUND(I399*H399,2)</f>
        <v>0</v>
      </c>
      <c r="K399" s="214" t="s">
        <v>157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9.0000000000000006E-05</v>
      </c>
      <c r="R399" s="221">
        <f>Q399*H399</f>
        <v>0.0025200000000000001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354</v>
      </c>
      <c r="AT399" s="223" t="s">
        <v>153</v>
      </c>
      <c r="AU399" s="223" t="s">
        <v>83</v>
      </c>
      <c r="AY399" s="17" t="s">
        <v>150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354</v>
      </c>
      <c r="BM399" s="223" t="s">
        <v>1166</v>
      </c>
    </row>
    <row r="400" s="2" customFormat="1">
      <c r="A400" s="38"/>
      <c r="B400" s="39"/>
      <c r="C400" s="40"/>
      <c r="D400" s="225" t="s">
        <v>159</v>
      </c>
      <c r="E400" s="40"/>
      <c r="F400" s="226" t="s">
        <v>1167</v>
      </c>
      <c r="G400" s="40"/>
      <c r="H400" s="40"/>
      <c r="I400" s="227"/>
      <c r="J400" s="40"/>
      <c r="K400" s="40"/>
      <c r="L400" s="44"/>
      <c r="M400" s="228"/>
      <c r="N400" s="229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159</v>
      </c>
      <c r="AU400" s="17" t="s">
        <v>83</v>
      </c>
    </row>
    <row r="401" s="2" customFormat="1" ht="16.5" customHeight="1">
      <c r="A401" s="38"/>
      <c r="B401" s="39"/>
      <c r="C401" s="242" t="s">
        <v>1168</v>
      </c>
      <c r="D401" s="242" t="s">
        <v>218</v>
      </c>
      <c r="E401" s="243" t="s">
        <v>1169</v>
      </c>
      <c r="F401" s="244" t="s">
        <v>1170</v>
      </c>
      <c r="G401" s="245" t="s">
        <v>265</v>
      </c>
      <c r="H401" s="246">
        <v>28</v>
      </c>
      <c r="I401" s="247"/>
      <c r="J401" s="248">
        <f>ROUND(I401*H401,2)</f>
        <v>0</v>
      </c>
      <c r="K401" s="244" t="s">
        <v>19</v>
      </c>
      <c r="L401" s="249"/>
      <c r="M401" s="250" t="s">
        <v>19</v>
      </c>
      <c r="N401" s="251" t="s">
        <v>44</v>
      </c>
      <c r="O401" s="84"/>
      <c r="P401" s="221">
        <f>O401*H401</f>
        <v>0</v>
      </c>
      <c r="Q401" s="221">
        <v>0.0019</v>
      </c>
      <c r="R401" s="221">
        <f>Q401*H401</f>
        <v>0.053199999999999997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221</v>
      </c>
      <c r="AT401" s="223" t="s">
        <v>218</v>
      </c>
      <c r="AU401" s="223" t="s">
        <v>83</v>
      </c>
      <c r="AY401" s="17" t="s">
        <v>150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208</v>
      </c>
      <c r="BM401" s="223" t="s">
        <v>1171</v>
      </c>
    </row>
    <row r="402" s="2" customFormat="1" ht="21.75" customHeight="1">
      <c r="A402" s="38"/>
      <c r="B402" s="39"/>
      <c r="C402" s="212" t="s">
        <v>1172</v>
      </c>
      <c r="D402" s="212" t="s">
        <v>153</v>
      </c>
      <c r="E402" s="213" t="s">
        <v>1173</v>
      </c>
      <c r="F402" s="214" t="s">
        <v>1174</v>
      </c>
      <c r="G402" s="215" t="s">
        <v>265</v>
      </c>
      <c r="H402" s="216">
        <v>13</v>
      </c>
      <c r="I402" s="217"/>
      <c r="J402" s="218">
        <f>ROUND(I402*H402,2)</f>
        <v>0</v>
      </c>
      <c r="K402" s="214" t="s">
        <v>157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0.00017000000000000001</v>
      </c>
      <c r="R402" s="221">
        <f>Q402*H402</f>
        <v>0.0022100000000000002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354</v>
      </c>
      <c r="AT402" s="223" t="s">
        <v>153</v>
      </c>
      <c r="AU402" s="223" t="s">
        <v>83</v>
      </c>
      <c r="AY402" s="17" t="s">
        <v>150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81</v>
      </c>
      <c r="BK402" s="224">
        <f>ROUND(I402*H402,2)</f>
        <v>0</v>
      </c>
      <c r="BL402" s="17" t="s">
        <v>354</v>
      </c>
      <c r="BM402" s="223" t="s">
        <v>1175</v>
      </c>
    </row>
    <row r="403" s="2" customFormat="1">
      <c r="A403" s="38"/>
      <c r="B403" s="39"/>
      <c r="C403" s="40"/>
      <c r="D403" s="225" t="s">
        <v>159</v>
      </c>
      <c r="E403" s="40"/>
      <c r="F403" s="226" t="s">
        <v>1176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83</v>
      </c>
    </row>
    <row r="404" s="2" customFormat="1" ht="16.5" customHeight="1">
      <c r="A404" s="38"/>
      <c r="B404" s="39"/>
      <c r="C404" s="242" t="s">
        <v>1177</v>
      </c>
      <c r="D404" s="242" t="s">
        <v>218</v>
      </c>
      <c r="E404" s="243" t="s">
        <v>1178</v>
      </c>
      <c r="F404" s="244" t="s">
        <v>1179</v>
      </c>
      <c r="G404" s="245" t="s">
        <v>265</v>
      </c>
      <c r="H404" s="246">
        <v>6</v>
      </c>
      <c r="I404" s="247"/>
      <c r="J404" s="248">
        <f>ROUND(I404*H404,2)</f>
        <v>0</v>
      </c>
      <c r="K404" s="244" t="s">
        <v>19</v>
      </c>
      <c r="L404" s="249"/>
      <c r="M404" s="250" t="s">
        <v>19</v>
      </c>
      <c r="N404" s="251" t="s">
        <v>44</v>
      </c>
      <c r="O404" s="84"/>
      <c r="P404" s="221">
        <f>O404*H404</f>
        <v>0</v>
      </c>
      <c r="Q404" s="221">
        <v>0.02</v>
      </c>
      <c r="R404" s="221">
        <f>Q404*H404</f>
        <v>0.12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221</v>
      </c>
      <c r="AT404" s="223" t="s">
        <v>218</v>
      </c>
      <c r="AU404" s="223" t="s">
        <v>83</v>
      </c>
      <c r="AY404" s="17" t="s">
        <v>150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208</v>
      </c>
      <c r="BM404" s="223" t="s">
        <v>1180</v>
      </c>
    </row>
    <row r="405" s="2" customFormat="1" ht="16.5" customHeight="1">
      <c r="A405" s="38"/>
      <c r="B405" s="39"/>
      <c r="C405" s="242" t="s">
        <v>1181</v>
      </c>
      <c r="D405" s="242" t="s">
        <v>218</v>
      </c>
      <c r="E405" s="243" t="s">
        <v>1182</v>
      </c>
      <c r="F405" s="244" t="s">
        <v>1183</v>
      </c>
      <c r="G405" s="245" t="s">
        <v>265</v>
      </c>
      <c r="H405" s="246">
        <v>5</v>
      </c>
      <c r="I405" s="247"/>
      <c r="J405" s="248">
        <f>ROUND(I405*H405,2)</f>
        <v>0</v>
      </c>
      <c r="K405" s="244" t="s">
        <v>19</v>
      </c>
      <c r="L405" s="249"/>
      <c r="M405" s="250" t="s">
        <v>19</v>
      </c>
      <c r="N405" s="251" t="s">
        <v>44</v>
      </c>
      <c r="O405" s="84"/>
      <c r="P405" s="221">
        <f>O405*H405</f>
        <v>0</v>
      </c>
      <c r="Q405" s="221">
        <v>0.0030300000000000001</v>
      </c>
      <c r="R405" s="221">
        <f>Q405*H405</f>
        <v>0.01515</v>
      </c>
      <c r="S405" s="221">
        <v>0</v>
      </c>
      <c r="T405" s="222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3" t="s">
        <v>221</v>
      </c>
      <c r="AT405" s="223" t="s">
        <v>218</v>
      </c>
      <c r="AU405" s="223" t="s">
        <v>83</v>
      </c>
      <c r="AY405" s="17" t="s">
        <v>150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7" t="s">
        <v>81</v>
      </c>
      <c r="BK405" s="224">
        <f>ROUND(I405*H405,2)</f>
        <v>0</v>
      </c>
      <c r="BL405" s="17" t="s">
        <v>208</v>
      </c>
      <c r="BM405" s="223" t="s">
        <v>1184</v>
      </c>
    </row>
    <row r="406" s="2" customFormat="1" ht="16.5" customHeight="1">
      <c r="A406" s="38"/>
      <c r="B406" s="39"/>
      <c r="C406" s="242" t="s">
        <v>1185</v>
      </c>
      <c r="D406" s="242" t="s">
        <v>218</v>
      </c>
      <c r="E406" s="243" t="s">
        <v>1186</v>
      </c>
      <c r="F406" s="244" t="s">
        <v>1187</v>
      </c>
      <c r="G406" s="245" t="s">
        <v>265</v>
      </c>
      <c r="H406" s="246">
        <v>2</v>
      </c>
      <c r="I406" s="247"/>
      <c r="J406" s="248">
        <f>ROUND(I406*H406,2)</f>
        <v>0</v>
      </c>
      <c r="K406" s="244" t="s">
        <v>19</v>
      </c>
      <c r="L406" s="249"/>
      <c r="M406" s="250" t="s">
        <v>19</v>
      </c>
      <c r="N406" s="251" t="s">
        <v>44</v>
      </c>
      <c r="O406" s="84"/>
      <c r="P406" s="221">
        <f>O406*H406</f>
        <v>0</v>
      </c>
      <c r="Q406" s="221">
        <v>0.0030300000000000001</v>
      </c>
      <c r="R406" s="221">
        <f>Q406*H406</f>
        <v>0.0060600000000000003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221</v>
      </c>
      <c r="AT406" s="223" t="s">
        <v>218</v>
      </c>
      <c r="AU406" s="223" t="s">
        <v>83</v>
      </c>
      <c r="AY406" s="17" t="s">
        <v>150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208</v>
      </c>
      <c r="BM406" s="223" t="s">
        <v>1188</v>
      </c>
    </row>
    <row r="407" s="2" customFormat="1" ht="21.75" customHeight="1">
      <c r="A407" s="38"/>
      <c r="B407" s="39"/>
      <c r="C407" s="212" t="s">
        <v>1189</v>
      </c>
      <c r="D407" s="212" t="s">
        <v>153</v>
      </c>
      <c r="E407" s="213" t="s">
        <v>1190</v>
      </c>
      <c r="F407" s="214" t="s">
        <v>1191</v>
      </c>
      <c r="G407" s="215" t="s">
        <v>265</v>
      </c>
      <c r="H407" s="216">
        <v>59</v>
      </c>
      <c r="I407" s="217"/>
      <c r="J407" s="218">
        <f>ROUND(I407*H407,2)</f>
        <v>0</v>
      </c>
      <c r="K407" s="214" t="s">
        <v>157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0.00020000000000000001</v>
      </c>
      <c r="R407" s="221">
        <f>Q407*H407</f>
        <v>0.0118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354</v>
      </c>
      <c r="AT407" s="223" t="s">
        <v>153</v>
      </c>
      <c r="AU407" s="223" t="s">
        <v>83</v>
      </c>
      <c r="AY407" s="17" t="s">
        <v>150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81</v>
      </c>
      <c r="BK407" s="224">
        <f>ROUND(I407*H407,2)</f>
        <v>0</v>
      </c>
      <c r="BL407" s="17" t="s">
        <v>354</v>
      </c>
      <c r="BM407" s="223" t="s">
        <v>1192</v>
      </c>
    </row>
    <row r="408" s="2" customFormat="1">
      <c r="A408" s="38"/>
      <c r="B408" s="39"/>
      <c r="C408" s="40"/>
      <c r="D408" s="225" t="s">
        <v>159</v>
      </c>
      <c r="E408" s="40"/>
      <c r="F408" s="226" t="s">
        <v>1193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159</v>
      </c>
      <c r="AU408" s="17" t="s">
        <v>83</v>
      </c>
    </row>
    <row r="409" s="2" customFormat="1" ht="16.5" customHeight="1">
      <c r="A409" s="38"/>
      <c r="B409" s="39"/>
      <c r="C409" s="242" t="s">
        <v>1194</v>
      </c>
      <c r="D409" s="242" t="s">
        <v>218</v>
      </c>
      <c r="E409" s="243" t="s">
        <v>1195</v>
      </c>
      <c r="F409" s="244" t="s">
        <v>1196</v>
      </c>
      <c r="G409" s="245" t="s">
        <v>265</v>
      </c>
      <c r="H409" s="246">
        <v>9</v>
      </c>
      <c r="I409" s="247"/>
      <c r="J409" s="248">
        <f>ROUND(I409*H409,2)</f>
        <v>0</v>
      </c>
      <c r="K409" s="244" t="s">
        <v>19</v>
      </c>
      <c r="L409" s="249"/>
      <c r="M409" s="250" t="s">
        <v>19</v>
      </c>
      <c r="N409" s="251" t="s">
        <v>44</v>
      </c>
      <c r="O409" s="84"/>
      <c r="P409" s="221">
        <f>O409*H409</f>
        <v>0</v>
      </c>
      <c r="Q409" s="221">
        <v>0.0047800000000000004</v>
      </c>
      <c r="R409" s="221">
        <f>Q409*H409</f>
        <v>0.043020000000000003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221</v>
      </c>
      <c r="AT409" s="223" t="s">
        <v>218</v>
      </c>
      <c r="AU409" s="223" t="s">
        <v>83</v>
      </c>
      <c r="AY409" s="17" t="s">
        <v>150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208</v>
      </c>
      <c r="BM409" s="223" t="s">
        <v>1197</v>
      </c>
    </row>
    <row r="410" s="2" customFormat="1" ht="16.5" customHeight="1">
      <c r="A410" s="38"/>
      <c r="B410" s="39"/>
      <c r="C410" s="242" t="s">
        <v>1198</v>
      </c>
      <c r="D410" s="242" t="s">
        <v>218</v>
      </c>
      <c r="E410" s="243" t="s">
        <v>1199</v>
      </c>
      <c r="F410" s="244" t="s">
        <v>1200</v>
      </c>
      <c r="G410" s="245" t="s">
        <v>265</v>
      </c>
      <c r="H410" s="246">
        <v>2</v>
      </c>
      <c r="I410" s="247"/>
      <c r="J410" s="248">
        <f>ROUND(I410*H410,2)</f>
        <v>0</v>
      </c>
      <c r="K410" s="244" t="s">
        <v>19</v>
      </c>
      <c r="L410" s="249"/>
      <c r="M410" s="250" t="s">
        <v>19</v>
      </c>
      <c r="N410" s="251" t="s">
        <v>44</v>
      </c>
      <c r="O410" s="84"/>
      <c r="P410" s="221">
        <f>O410*H410</f>
        <v>0</v>
      </c>
      <c r="Q410" s="221">
        <v>0.0039199999999999999</v>
      </c>
      <c r="R410" s="221">
        <f>Q410*H410</f>
        <v>0.0078399999999999997</v>
      </c>
      <c r="S410" s="221">
        <v>0</v>
      </c>
      <c r="T410" s="222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3" t="s">
        <v>221</v>
      </c>
      <c r="AT410" s="223" t="s">
        <v>218</v>
      </c>
      <c r="AU410" s="223" t="s">
        <v>83</v>
      </c>
      <c r="AY410" s="17" t="s">
        <v>150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208</v>
      </c>
      <c r="BM410" s="223" t="s">
        <v>1201</v>
      </c>
    </row>
    <row r="411" s="2" customFormat="1" ht="16.5" customHeight="1">
      <c r="A411" s="38"/>
      <c r="B411" s="39"/>
      <c r="C411" s="242" t="s">
        <v>1202</v>
      </c>
      <c r="D411" s="242" t="s">
        <v>218</v>
      </c>
      <c r="E411" s="243" t="s">
        <v>1203</v>
      </c>
      <c r="F411" s="244" t="s">
        <v>1204</v>
      </c>
      <c r="G411" s="245" t="s">
        <v>265</v>
      </c>
      <c r="H411" s="246">
        <v>2</v>
      </c>
      <c r="I411" s="247"/>
      <c r="J411" s="248">
        <f>ROUND(I411*H411,2)</f>
        <v>0</v>
      </c>
      <c r="K411" s="244" t="s">
        <v>19</v>
      </c>
      <c r="L411" s="249"/>
      <c r="M411" s="250" t="s">
        <v>19</v>
      </c>
      <c r="N411" s="251" t="s">
        <v>44</v>
      </c>
      <c r="O411" s="84"/>
      <c r="P411" s="221">
        <f>O411*H411</f>
        <v>0</v>
      </c>
      <c r="Q411" s="221">
        <v>0.0039199999999999999</v>
      </c>
      <c r="R411" s="221">
        <f>Q411*H411</f>
        <v>0.0078399999999999997</v>
      </c>
      <c r="S411" s="221">
        <v>0</v>
      </c>
      <c r="T411" s="222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3" t="s">
        <v>221</v>
      </c>
      <c r="AT411" s="223" t="s">
        <v>218</v>
      </c>
      <c r="AU411" s="223" t="s">
        <v>83</v>
      </c>
      <c r="AY411" s="17" t="s">
        <v>150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208</v>
      </c>
      <c r="BM411" s="223" t="s">
        <v>1205</v>
      </c>
    </row>
    <row r="412" s="2" customFormat="1" ht="16.5" customHeight="1">
      <c r="A412" s="38"/>
      <c r="B412" s="39"/>
      <c r="C412" s="242" t="s">
        <v>1206</v>
      </c>
      <c r="D412" s="242" t="s">
        <v>218</v>
      </c>
      <c r="E412" s="243" t="s">
        <v>1207</v>
      </c>
      <c r="F412" s="244" t="s">
        <v>1208</v>
      </c>
      <c r="G412" s="245" t="s">
        <v>265</v>
      </c>
      <c r="H412" s="246">
        <v>40</v>
      </c>
      <c r="I412" s="247"/>
      <c r="J412" s="248">
        <f>ROUND(I412*H412,2)</f>
        <v>0</v>
      </c>
      <c r="K412" s="244" t="s">
        <v>19</v>
      </c>
      <c r="L412" s="249"/>
      <c r="M412" s="250" t="s">
        <v>19</v>
      </c>
      <c r="N412" s="251" t="s">
        <v>44</v>
      </c>
      <c r="O412" s="84"/>
      <c r="P412" s="221">
        <f>O412*H412</f>
        <v>0</v>
      </c>
      <c r="Q412" s="221">
        <v>0.0041000000000000003</v>
      </c>
      <c r="R412" s="221">
        <f>Q412*H412</f>
        <v>0.16400000000000001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221</v>
      </c>
      <c r="AT412" s="223" t="s">
        <v>218</v>
      </c>
      <c r="AU412" s="223" t="s">
        <v>83</v>
      </c>
      <c r="AY412" s="17" t="s">
        <v>150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208</v>
      </c>
      <c r="BM412" s="223" t="s">
        <v>1209</v>
      </c>
    </row>
    <row r="413" s="2" customFormat="1" ht="16.5" customHeight="1">
      <c r="A413" s="38"/>
      <c r="B413" s="39"/>
      <c r="C413" s="242" t="s">
        <v>1210</v>
      </c>
      <c r="D413" s="242" t="s">
        <v>218</v>
      </c>
      <c r="E413" s="243" t="s">
        <v>1211</v>
      </c>
      <c r="F413" s="244" t="s">
        <v>1212</v>
      </c>
      <c r="G413" s="245" t="s">
        <v>265</v>
      </c>
      <c r="H413" s="246">
        <v>6</v>
      </c>
      <c r="I413" s="247"/>
      <c r="J413" s="248">
        <f>ROUND(I413*H413,2)</f>
        <v>0</v>
      </c>
      <c r="K413" s="244" t="s">
        <v>19</v>
      </c>
      <c r="L413" s="249"/>
      <c r="M413" s="250" t="s">
        <v>19</v>
      </c>
      <c r="N413" s="251" t="s">
        <v>44</v>
      </c>
      <c r="O413" s="84"/>
      <c r="P413" s="221">
        <f>O413*H413</f>
        <v>0</v>
      </c>
      <c r="Q413" s="221">
        <v>0.0041000000000000003</v>
      </c>
      <c r="R413" s="221">
        <f>Q413*H413</f>
        <v>0.024600000000000004</v>
      </c>
      <c r="S413" s="221">
        <v>0</v>
      </c>
      <c r="T413" s="222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3" t="s">
        <v>221</v>
      </c>
      <c r="AT413" s="223" t="s">
        <v>218</v>
      </c>
      <c r="AU413" s="223" t="s">
        <v>83</v>
      </c>
      <c r="AY413" s="17" t="s">
        <v>150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7" t="s">
        <v>81</v>
      </c>
      <c r="BK413" s="224">
        <f>ROUND(I413*H413,2)</f>
        <v>0</v>
      </c>
      <c r="BL413" s="17" t="s">
        <v>208</v>
      </c>
      <c r="BM413" s="223" t="s">
        <v>1213</v>
      </c>
    </row>
    <row r="414" s="2" customFormat="1" ht="21.75" customHeight="1">
      <c r="A414" s="38"/>
      <c r="B414" s="39"/>
      <c r="C414" s="212" t="s">
        <v>1214</v>
      </c>
      <c r="D414" s="212" t="s">
        <v>153</v>
      </c>
      <c r="E414" s="213" t="s">
        <v>1215</v>
      </c>
      <c r="F414" s="214" t="s">
        <v>1216</v>
      </c>
      <c r="G414" s="215" t="s">
        <v>265</v>
      </c>
      <c r="H414" s="216">
        <v>6</v>
      </c>
      <c r="I414" s="217"/>
      <c r="J414" s="218">
        <f>ROUND(I414*H414,2)</f>
        <v>0</v>
      </c>
      <c r="K414" s="214" t="s">
        <v>157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0.00029999999999999997</v>
      </c>
      <c r="R414" s="221">
        <f>Q414*H414</f>
        <v>0.0018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354</v>
      </c>
      <c r="AT414" s="223" t="s">
        <v>153</v>
      </c>
      <c r="AU414" s="223" t="s">
        <v>83</v>
      </c>
      <c r="AY414" s="17" t="s">
        <v>150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81</v>
      </c>
      <c r="BK414" s="224">
        <f>ROUND(I414*H414,2)</f>
        <v>0</v>
      </c>
      <c r="BL414" s="17" t="s">
        <v>354</v>
      </c>
      <c r="BM414" s="223" t="s">
        <v>1217</v>
      </c>
    </row>
    <row r="415" s="2" customFormat="1">
      <c r="A415" s="38"/>
      <c r="B415" s="39"/>
      <c r="C415" s="40"/>
      <c r="D415" s="225" t="s">
        <v>159</v>
      </c>
      <c r="E415" s="40"/>
      <c r="F415" s="226" t="s">
        <v>1218</v>
      </c>
      <c r="G415" s="40"/>
      <c r="H415" s="40"/>
      <c r="I415" s="227"/>
      <c r="J415" s="40"/>
      <c r="K415" s="40"/>
      <c r="L415" s="44"/>
      <c r="M415" s="228"/>
      <c r="N415" s="229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159</v>
      </c>
      <c r="AU415" s="17" t="s">
        <v>83</v>
      </c>
    </row>
    <row r="416" s="2" customFormat="1" ht="16.5" customHeight="1">
      <c r="A416" s="38"/>
      <c r="B416" s="39"/>
      <c r="C416" s="242" t="s">
        <v>1219</v>
      </c>
      <c r="D416" s="242" t="s">
        <v>218</v>
      </c>
      <c r="E416" s="243" t="s">
        <v>1220</v>
      </c>
      <c r="F416" s="244" t="s">
        <v>1221</v>
      </c>
      <c r="G416" s="245" t="s">
        <v>265</v>
      </c>
      <c r="H416" s="246">
        <v>6</v>
      </c>
      <c r="I416" s="247"/>
      <c r="J416" s="248">
        <f>ROUND(I416*H416,2)</f>
        <v>0</v>
      </c>
      <c r="K416" s="244" t="s">
        <v>19</v>
      </c>
      <c r="L416" s="249"/>
      <c r="M416" s="250" t="s">
        <v>19</v>
      </c>
      <c r="N416" s="251" t="s">
        <v>44</v>
      </c>
      <c r="O416" s="84"/>
      <c r="P416" s="221">
        <f>O416*H416</f>
        <v>0</v>
      </c>
      <c r="Q416" s="221">
        <v>0.0063</v>
      </c>
      <c r="R416" s="221">
        <f>Q416*H416</f>
        <v>0.0378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221</v>
      </c>
      <c r="AT416" s="223" t="s">
        <v>218</v>
      </c>
      <c r="AU416" s="223" t="s">
        <v>83</v>
      </c>
      <c r="AY416" s="17" t="s">
        <v>150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208</v>
      </c>
      <c r="BM416" s="223" t="s">
        <v>1222</v>
      </c>
    </row>
    <row r="417" s="2" customFormat="1" ht="21.75" customHeight="1">
      <c r="A417" s="38"/>
      <c r="B417" s="39"/>
      <c r="C417" s="212" t="s">
        <v>1223</v>
      </c>
      <c r="D417" s="212" t="s">
        <v>153</v>
      </c>
      <c r="E417" s="213" t="s">
        <v>1224</v>
      </c>
      <c r="F417" s="214" t="s">
        <v>1225</v>
      </c>
      <c r="G417" s="215" t="s">
        <v>265</v>
      </c>
      <c r="H417" s="216">
        <v>16</v>
      </c>
      <c r="I417" s="217"/>
      <c r="J417" s="218">
        <f>ROUND(I417*H417,2)</f>
        <v>0</v>
      </c>
      <c r="K417" s="214" t="s">
        <v>157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0.00085999999999999998</v>
      </c>
      <c r="R417" s="221">
        <f>Q417*H417</f>
        <v>0.01376</v>
      </c>
      <c r="S417" s="221">
        <v>0</v>
      </c>
      <c r="T417" s="222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3" t="s">
        <v>354</v>
      </c>
      <c r="AT417" s="223" t="s">
        <v>153</v>
      </c>
      <c r="AU417" s="223" t="s">
        <v>83</v>
      </c>
      <c r="AY417" s="17" t="s">
        <v>150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354</v>
      </c>
      <c r="BM417" s="223" t="s">
        <v>1226</v>
      </c>
    </row>
    <row r="418" s="2" customFormat="1">
      <c r="A418" s="38"/>
      <c r="B418" s="39"/>
      <c r="C418" s="40"/>
      <c r="D418" s="225" t="s">
        <v>159</v>
      </c>
      <c r="E418" s="40"/>
      <c r="F418" s="226" t="s">
        <v>1227</v>
      </c>
      <c r="G418" s="40"/>
      <c r="H418" s="40"/>
      <c r="I418" s="227"/>
      <c r="J418" s="40"/>
      <c r="K418" s="40"/>
      <c r="L418" s="44"/>
      <c r="M418" s="228"/>
      <c r="N418" s="229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159</v>
      </c>
      <c r="AU418" s="17" t="s">
        <v>83</v>
      </c>
    </row>
    <row r="419" s="2" customFormat="1" ht="16.5" customHeight="1">
      <c r="A419" s="38"/>
      <c r="B419" s="39"/>
      <c r="C419" s="242" t="s">
        <v>1228</v>
      </c>
      <c r="D419" s="242" t="s">
        <v>218</v>
      </c>
      <c r="E419" s="243" t="s">
        <v>1229</v>
      </c>
      <c r="F419" s="244" t="s">
        <v>1230</v>
      </c>
      <c r="G419" s="245" t="s">
        <v>265</v>
      </c>
      <c r="H419" s="246">
        <v>14</v>
      </c>
      <c r="I419" s="247"/>
      <c r="J419" s="248">
        <f>ROUND(I419*H419,2)</f>
        <v>0</v>
      </c>
      <c r="K419" s="244" t="s">
        <v>19</v>
      </c>
      <c r="L419" s="249"/>
      <c r="M419" s="250" t="s">
        <v>19</v>
      </c>
      <c r="N419" s="251" t="s">
        <v>44</v>
      </c>
      <c r="O419" s="84"/>
      <c r="P419" s="221">
        <f>O419*H419</f>
        <v>0</v>
      </c>
      <c r="Q419" s="221">
        <v>0.0074000000000000003</v>
      </c>
      <c r="R419" s="221">
        <f>Q419*H419</f>
        <v>0.1036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221</v>
      </c>
      <c r="AT419" s="223" t="s">
        <v>218</v>
      </c>
      <c r="AU419" s="223" t="s">
        <v>83</v>
      </c>
      <c r="AY419" s="17" t="s">
        <v>150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208</v>
      </c>
      <c r="BM419" s="223" t="s">
        <v>1231</v>
      </c>
    </row>
    <row r="420" s="2" customFormat="1" ht="16.5" customHeight="1">
      <c r="A420" s="38"/>
      <c r="B420" s="39"/>
      <c r="C420" s="242" t="s">
        <v>1232</v>
      </c>
      <c r="D420" s="242" t="s">
        <v>218</v>
      </c>
      <c r="E420" s="243" t="s">
        <v>1233</v>
      </c>
      <c r="F420" s="244" t="s">
        <v>1234</v>
      </c>
      <c r="G420" s="245" t="s">
        <v>265</v>
      </c>
      <c r="H420" s="246">
        <v>2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4"/>
      <c r="P420" s="221">
        <f>O420*H420</f>
        <v>0</v>
      </c>
      <c r="Q420" s="221">
        <v>0.0048199999999999996</v>
      </c>
      <c r="R420" s="221">
        <f>Q420*H420</f>
        <v>0.0096399999999999993</v>
      </c>
      <c r="S420" s="221">
        <v>0</v>
      </c>
      <c r="T420" s="222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3" t="s">
        <v>221</v>
      </c>
      <c r="AT420" s="223" t="s">
        <v>218</v>
      </c>
      <c r="AU420" s="223" t="s">
        <v>83</v>
      </c>
      <c r="AY420" s="17" t="s">
        <v>150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7" t="s">
        <v>81</v>
      </c>
      <c r="BK420" s="224">
        <f>ROUND(I420*H420,2)</f>
        <v>0</v>
      </c>
      <c r="BL420" s="17" t="s">
        <v>208</v>
      </c>
      <c r="BM420" s="223" t="s">
        <v>1235</v>
      </c>
    </row>
    <row r="421" s="2" customFormat="1" ht="21.75" customHeight="1">
      <c r="A421" s="38"/>
      <c r="B421" s="39"/>
      <c r="C421" s="212" t="s">
        <v>1236</v>
      </c>
      <c r="D421" s="212" t="s">
        <v>153</v>
      </c>
      <c r="E421" s="213" t="s">
        <v>1237</v>
      </c>
      <c r="F421" s="214" t="s">
        <v>1238</v>
      </c>
      <c r="G421" s="215" t="s">
        <v>265</v>
      </c>
      <c r="H421" s="216">
        <v>2</v>
      </c>
      <c r="I421" s="217"/>
      <c r="J421" s="218">
        <f>ROUND(I421*H421,2)</f>
        <v>0</v>
      </c>
      <c r="K421" s="214" t="s">
        <v>157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0.00022000000000000001</v>
      </c>
      <c r="R421" s="221">
        <f>Q421*H421</f>
        <v>0.00044000000000000002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354</v>
      </c>
      <c r="AT421" s="223" t="s">
        <v>153</v>
      </c>
      <c r="AU421" s="223" t="s">
        <v>83</v>
      </c>
      <c r="AY421" s="17" t="s">
        <v>150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354</v>
      </c>
      <c r="BM421" s="223" t="s">
        <v>1239</v>
      </c>
    </row>
    <row r="422" s="2" customFormat="1">
      <c r="A422" s="38"/>
      <c r="B422" s="39"/>
      <c r="C422" s="40"/>
      <c r="D422" s="225" t="s">
        <v>159</v>
      </c>
      <c r="E422" s="40"/>
      <c r="F422" s="226" t="s">
        <v>1240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83</v>
      </c>
    </row>
    <row r="423" s="2" customFormat="1" ht="16.5" customHeight="1">
      <c r="A423" s="38"/>
      <c r="B423" s="39"/>
      <c r="C423" s="242" t="s">
        <v>1241</v>
      </c>
      <c r="D423" s="242" t="s">
        <v>218</v>
      </c>
      <c r="E423" s="243" t="s">
        <v>1242</v>
      </c>
      <c r="F423" s="244" t="s">
        <v>1243</v>
      </c>
      <c r="G423" s="245" t="s">
        <v>265</v>
      </c>
      <c r="H423" s="246">
        <v>2</v>
      </c>
      <c r="I423" s="247"/>
      <c r="J423" s="248">
        <f>ROUND(I423*H423,2)</f>
        <v>0</v>
      </c>
      <c r="K423" s="244" t="s">
        <v>19</v>
      </c>
      <c r="L423" s="249"/>
      <c r="M423" s="250" t="s">
        <v>19</v>
      </c>
      <c r="N423" s="251" t="s">
        <v>44</v>
      </c>
      <c r="O423" s="84"/>
      <c r="P423" s="221">
        <f>O423*H423</f>
        <v>0</v>
      </c>
      <c r="Q423" s="221">
        <v>0.02</v>
      </c>
      <c r="R423" s="221">
        <f>Q423*H423</f>
        <v>0.040000000000000001</v>
      </c>
      <c r="S423" s="221">
        <v>0</v>
      </c>
      <c r="T423" s="222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3" t="s">
        <v>221</v>
      </c>
      <c r="AT423" s="223" t="s">
        <v>218</v>
      </c>
      <c r="AU423" s="223" t="s">
        <v>83</v>
      </c>
      <c r="AY423" s="17" t="s">
        <v>150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208</v>
      </c>
      <c r="BM423" s="223" t="s">
        <v>1244</v>
      </c>
    </row>
    <row r="424" s="2" customFormat="1" ht="21.75" customHeight="1">
      <c r="A424" s="38"/>
      <c r="B424" s="39"/>
      <c r="C424" s="212" t="s">
        <v>1245</v>
      </c>
      <c r="D424" s="212" t="s">
        <v>153</v>
      </c>
      <c r="E424" s="213" t="s">
        <v>1246</v>
      </c>
      <c r="F424" s="214" t="s">
        <v>1247</v>
      </c>
      <c r="G424" s="215" t="s">
        <v>265</v>
      </c>
      <c r="H424" s="216">
        <v>69</v>
      </c>
      <c r="I424" s="217"/>
      <c r="J424" s="218">
        <f>ROUND(I424*H424,2)</f>
        <v>0</v>
      </c>
      <c r="K424" s="214" t="s">
        <v>157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0.00021000000000000001</v>
      </c>
      <c r="R424" s="221">
        <f>Q424*H424</f>
        <v>0.014490000000000001</v>
      </c>
      <c r="S424" s="221">
        <v>0</v>
      </c>
      <c r="T424" s="222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354</v>
      </c>
      <c r="AT424" s="223" t="s">
        <v>153</v>
      </c>
      <c r="AU424" s="223" t="s">
        <v>83</v>
      </c>
      <c r="AY424" s="17" t="s">
        <v>150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354</v>
      </c>
      <c r="BM424" s="223" t="s">
        <v>1248</v>
      </c>
    </row>
    <row r="425" s="2" customFormat="1">
      <c r="A425" s="38"/>
      <c r="B425" s="39"/>
      <c r="C425" s="40"/>
      <c r="D425" s="225" t="s">
        <v>159</v>
      </c>
      <c r="E425" s="40"/>
      <c r="F425" s="226" t="s">
        <v>1249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159</v>
      </c>
      <c r="AU425" s="17" t="s">
        <v>83</v>
      </c>
    </row>
    <row r="426" s="2" customFormat="1" ht="16.5" customHeight="1">
      <c r="A426" s="38"/>
      <c r="B426" s="39"/>
      <c r="C426" s="242" t="s">
        <v>1250</v>
      </c>
      <c r="D426" s="242" t="s">
        <v>218</v>
      </c>
      <c r="E426" s="243" t="s">
        <v>1251</v>
      </c>
      <c r="F426" s="244" t="s">
        <v>1252</v>
      </c>
      <c r="G426" s="245" t="s">
        <v>265</v>
      </c>
      <c r="H426" s="246">
        <v>1</v>
      </c>
      <c r="I426" s="247"/>
      <c r="J426" s="248">
        <f>ROUND(I426*H426,2)</f>
        <v>0</v>
      </c>
      <c r="K426" s="244" t="s">
        <v>19</v>
      </c>
      <c r="L426" s="249"/>
      <c r="M426" s="250" t="s">
        <v>19</v>
      </c>
      <c r="N426" s="251" t="s">
        <v>44</v>
      </c>
      <c r="O426" s="84"/>
      <c r="P426" s="221">
        <f>O426*H426</f>
        <v>0</v>
      </c>
      <c r="Q426" s="221">
        <v>0.010999999999999999</v>
      </c>
      <c r="R426" s="221">
        <f>Q426*H426</f>
        <v>0.010999999999999999</v>
      </c>
      <c r="S426" s="221">
        <v>0</v>
      </c>
      <c r="T426" s="222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3" t="s">
        <v>221</v>
      </c>
      <c r="AT426" s="223" t="s">
        <v>218</v>
      </c>
      <c r="AU426" s="223" t="s">
        <v>83</v>
      </c>
      <c r="AY426" s="17" t="s">
        <v>150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208</v>
      </c>
      <c r="BM426" s="223" t="s">
        <v>1253</v>
      </c>
    </row>
    <row r="427" s="2" customFormat="1" ht="16.5" customHeight="1">
      <c r="A427" s="38"/>
      <c r="B427" s="39"/>
      <c r="C427" s="242" t="s">
        <v>1254</v>
      </c>
      <c r="D427" s="242" t="s">
        <v>218</v>
      </c>
      <c r="E427" s="243" t="s">
        <v>1255</v>
      </c>
      <c r="F427" s="244" t="s">
        <v>1256</v>
      </c>
      <c r="G427" s="245" t="s">
        <v>265</v>
      </c>
      <c r="H427" s="246">
        <v>14</v>
      </c>
      <c r="I427" s="247"/>
      <c r="J427" s="248">
        <f>ROUND(I427*H427,2)</f>
        <v>0</v>
      </c>
      <c r="K427" s="244" t="s">
        <v>19</v>
      </c>
      <c r="L427" s="249"/>
      <c r="M427" s="250" t="s">
        <v>19</v>
      </c>
      <c r="N427" s="251" t="s">
        <v>44</v>
      </c>
      <c r="O427" s="84"/>
      <c r="P427" s="221">
        <f>O427*H427</f>
        <v>0</v>
      </c>
      <c r="Q427" s="221">
        <v>0.00628</v>
      </c>
      <c r="R427" s="221">
        <f>Q427*H427</f>
        <v>0.087919999999999998</v>
      </c>
      <c r="S427" s="221">
        <v>0</v>
      </c>
      <c r="T427" s="222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3" t="s">
        <v>221</v>
      </c>
      <c r="AT427" s="223" t="s">
        <v>218</v>
      </c>
      <c r="AU427" s="223" t="s">
        <v>83</v>
      </c>
      <c r="AY427" s="17" t="s">
        <v>150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208</v>
      </c>
      <c r="BM427" s="223" t="s">
        <v>1257</v>
      </c>
    </row>
    <row r="428" s="2" customFormat="1" ht="16.5" customHeight="1">
      <c r="A428" s="38"/>
      <c r="B428" s="39"/>
      <c r="C428" s="242" t="s">
        <v>1258</v>
      </c>
      <c r="D428" s="242" t="s">
        <v>218</v>
      </c>
      <c r="E428" s="243" t="s">
        <v>1259</v>
      </c>
      <c r="F428" s="244" t="s">
        <v>1260</v>
      </c>
      <c r="G428" s="245" t="s">
        <v>265</v>
      </c>
      <c r="H428" s="246">
        <v>9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4"/>
      <c r="P428" s="221">
        <f>O428*H428</f>
        <v>0</v>
      </c>
      <c r="Q428" s="221">
        <v>0.00462</v>
      </c>
      <c r="R428" s="221">
        <f>Q428*H428</f>
        <v>0.041579999999999999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221</v>
      </c>
      <c r="AT428" s="223" t="s">
        <v>218</v>
      </c>
      <c r="AU428" s="223" t="s">
        <v>83</v>
      </c>
      <c r="AY428" s="17" t="s">
        <v>150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208</v>
      </c>
      <c r="BM428" s="223" t="s">
        <v>1261</v>
      </c>
    </row>
    <row r="429" s="2" customFormat="1" ht="16.5" customHeight="1">
      <c r="A429" s="38"/>
      <c r="B429" s="39"/>
      <c r="C429" s="242" t="s">
        <v>1262</v>
      </c>
      <c r="D429" s="242" t="s">
        <v>218</v>
      </c>
      <c r="E429" s="243" t="s">
        <v>1263</v>
      </c>
      <c r="F429" s="244" t="s">
        <v>1264</v>
      </c>
      <c r="G429" s="245" t="s">
        <v>265</v>
      </c>
      <c r="H429" s="246">
        <v>45</v>
      </c>
      <c r="I429" s="247"/>
      <c r="J429" s="248">
        <f>ROUND(I429*H429,2)</f>
        <v>0</v>
      </c>
      <c r="K429" s="244" t="s">
        <v>19</v>
      </c>
      <c r="L429" s="249"/>
      <c r="M429" s="250" t="s">
        <v>19</v>
      </c>
      <c r="N429" s="251" t="s">
        <v>44</v>
      </c>
      <c r="O429" s="84"/>
      <c r="P429" s="221">
        <f>O429*H429</f>
        <v>0</v>
      </c>
      <c r="Q429" s="221">
        <v>0.0047200000000000002</v>
      </c>
      <c r="R429" s="221">
        <f>Q429*H429</f>
        <v>0.21240000000000001</v>
      </c>
      <c r="S429" s="221">
        <v>0</v>
      </c>
      <c r="T429" s="222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3" t="s">
        <v>221</v>
      </c>
      <c r="AT429" s="223" t="s">
        <v>218</v>
      </c>
      <c r="AU429" s="223" t="s">
        <v>83</v>
      </c>
      <c r="AY429" s="17" t="s">
        <v>150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208</v>
      </c>
      <c r="BM429" s="223" t="s">
        <v>1265</v>
      </c>
    </row>
    <row r="430" s="2" customFormat="1" ht="21.75" customHeight="1">
      <c r="A430" s="38"/>
      <c r="B430" s="39"/>
      <c r="C430" s="212" t="s">
        <v>1266</v>
      </c>
      <c r="D430" s="212" t="s">
        <v>153</v>
      </c>
      <c r="E430" s="213" t="s">
        <v>1267</v>
      </c>
      <c r="F430" s="214" t="s">
        <v>1268</v>
      </c>
      <c r="G430" s="215" t="s">
        <v>265</v>
      </c>
      <c r="H430" s="216">
        <v>55</v>
      </c>
      <c r="I430" s="217"/>
      <c r="J430" s="218">
        <f>ROUND(I430*H430,2)</f>
        <v>0</v>
      </c>
      <c r="K430" s="214" t="s">
        <v>157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0.00035</v>
      </c>
      <c r="R430" s="221">
        <f>Q430*H430</f>
        <v>0.01925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354</v>
      </c>
      <c r="AT430" s="223" t="s">
        <v>153</v>
      </c>
      <c r="AU430" s="223" t="s">
        <v>83</v>
      </c>
      <c r="AY430" s="17" t="s">
        <v>150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354</v>
      </c>
      <c r="BM430" s="223" t="s">
        <v>1269</v>
      </c>
    </row>
    <row r="431" s="2" customFormat="1">
      <c r="A431" s="38"/>
      <c r="B431" s="39"/>
      <c r="C431" s="40"/>
      <c r="D431" s="225" t="s">
        <v>159</v>
      </c>
      <c r="E431" s="40"/>
      <c r="F431" s="226" t="s">
        <v>1270</v>
      </c>
      <c r="G431" s="40"/>
      <c r="H431" s="40"/>
      <c r="I431" s="227"/>
      <c r="J431" s="40"/>
      <c r="K431" s="40"/>
      <c r="L431" s="44"/>
      <c r="M431" s="228"/>
      <c r="N431" s="229"/>
      <c r="O431" s="84"/>
      <c r="P431" s="84"/>
      <c r="Q431" s="84"/>
      <c r="R431" s="84"/>
      <c r="S431" s="84"/>
      <c r="T431" s="85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159</v>
      </c>
      <c r="AU431" s="17" t="s">
        <v>83</v>
      </c>
    </row>
    <row r="432" s="2" customFormat="1" ht="16.5" customHeight="1">
      <c r="A432" s="38"/>
      <c r="B432" s="39"/>
      <c r="C432" s="242" t="s">
        <v>1271</v>
      </c>
      <c r="D432" s="242" t="s">
        <v>218</v>
      </c>
      <c r="E432" s="243" t="s">
        <v>1272</v>
      </c>
      <c r="F432" s="244" t="s">
        <v>1273</v>
      </c>
      <c r="G432" s="245" t="s">
        <v>265</v>
      </c>
      <c r="H432" s="246">
        <v>2</v>
      </c>
      <c r="I432" s="247"/>
      <c r="J432" s="248">
        <f>ROUND(I432*H432,2)</f>
        <v>0</v>
      </c>
      <c r="K432" s="244" t="s">
        <v>19</v>
      </c>
      <c r="L432" s="249"/>
      <c r="M432" s="250" t="s">
        <v>19</v>
      </c>
      <c r="N432" s="251" t="s">
        <v>44</v>
      </c>
      <c r="O432" s="84"/>
      <c r="P432" s="221">
        <f>O432*H432</f>
        <v>0</v>
      </c>
      <c r="Q432" s="221">
        <v>0.010999999999999999</v>
      </c>
      <c r="R432" s="221">
        <f>Q432*H432</f>
        <v>0.021999999999999999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221</v>
      </c>
      <c r="AT432" s="223" t="s">
        <v>218</v>
      </c>
      <c r="AU432" s="223" t="s">
        <v>83</v>
      </c>
      <c r="AY432" s="17" t="s">
        <v>150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208</v>
      </c>
      <c r="BM432" s="223" t="s">
        <v>1274</v>
      </c>
    </row>
    <row r="433" s="2" customFormat="1" ht="16.5" customHeight="1">
      <c r="A433" s="38"/>
      <c r="B433" s="39"/>
      <c r="C433" s="242" t="s">
        <v>1275</v>
      </c>
      <c r="D433" s="242" t="s">
        <v>218</v>
      </c>
      <c r="E433" s="243" t="s">
        <v>1276</v>
      </c>
      <c r="F433" s="244" t="s">
        <v>1277</v>
      </c>
      <c r="G433" s="245" t="s">
        <v>265</v>
      </c>
      <c r="H433" s="246">
        <v>14</v>
      </c>
      <c r="I433" s="247"/>
      <c r="J433" s="248">
        <f>ROUND(I433*H433,2)</f>
        <v>0</v>
      </c>
      <c r="K433" s="244" t="s">
        <v>19</v>
      </c>
      <c r="L433" s="249"/>
      <c r="M433" s="250" t="s">
        <v>19</v>
      </c>
      <c r="N433" s="251" t="s">
        <v>44</v>
      </c>
      <c r="O433" s="84"/>
      <c r="P433" s="221">
        <f>O433*H433</f>
        <v>0</v>
      </c>
      <c r="Q433" s="221">
        <v>0.012</v>
      </c>
      <c r="R433" s="221">
        <f>Q433*H433</f>
        <v>0.16800000000000001</v>
      </c>
      <c r="S433" s="221">
        <v>0</v>
      </c>
      <c r="T433" s="222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3" t="s">
        <v>221</v>
      </c>
      <c r="AT433" s="223" t="s">
        <v>218</v>
      </c>
      <c r="AU433" s="223" t="s">
        <v>83</v>
      </c>
      <c r="AY433" s="17" t="s">
        <v>150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7" t="s">
        <v>81</v>
      </c>
      <c r="BK433" s="224">
        <f>ROUND(I433*H433,2)</f>
        <v>0</v>
      </c>
      <c r="BL433" s="17" t="s">
        <v>208</v>
      </c>
      <c r="BM433" s="223" t="s">
        <v>1278</v>
      </c>
    </row>
    <row r="434" s="2" customFormat="1" ht="16.5" customHeight="1">
      <c r="A434" s="38"/>
      <c r="B434" s="39"/>
      <c r="C434" s="242" t="s">
        <v>1279</v>
      </c>
      <c r="D434" s="242" t="s">
        <v>218</v>
      </c>
      <c r="E434" s="243" t="s">
        <v>1280</v>
      </c>
      <c r="F434" s="244" t="s">
        <v>1281</v>
      </c>
      <c r="G434" s="245" t="s">
        <v>265</v>
      </c>
      <c r="H434" s="246">
        <v>21</v>
      </c>
      <c r="I434" s="247"/>
      <c r="J434" s="248">
        <f>ROUND(I434*H434,2)</f>
        <v>0</v>
      </c>
      <c r="K434" s="244" t="s">
        <v>19</v>
      </c>
      <c r="L434" s="249"/>
      <c r="M434" s="250" t="s">
        <v>19</v>
      </c>
      <c r="N434" s="251" t="s">
        <v>44</v>
      </c>
      <c r="O434" s="84"/>
      <c r="P434" s="221">
        <f>O434*H434</f>
        <v>0</v>
      </c>
      <c r="Q434" s="221">
        <v>0.078100000000000003</v>
      </c>
      <c r="R434" s="221">
        <f>Q434*H434</f>
        <v>1.6401000000000001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221</v>
      </c>
      <c r="AT434" s="223" t="s">
        <v>218</v>
      </c>
      <c r="AU434" s="223" t="s">
        <v>83</v>
      </c>
      <c r="AY434" s="17" t="s">
        <v>150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208</v>
      </c>
      <c r="BM434" s="223" t="s">
        <v>1282</v>
      </c>
    </row>
    <row r="435" s="2" customFormat="1" ht="16.5" customHeight="1">
      <c r="A435" s="38"/>
      <c r="B435" s="39"/>
      <c r="C435" s="242" t="s">
        <v>1283</v>
      </c>
      <c r="D435" s="242" t="s">
        <v>218</v>
      </c>
      <c r="E435" s="243" t="s">
        <v>1284</v>
      </c>
      <c r="F435" s="244" t="s">
        <v>1285</v>
      </c>
      <c r="G435" s="245" t="s">
        <v>265</v>
      </c>
      <c r="H435" s="246">
        <v>18</v>
      </c>
      <c r="I435" s="247"/>
      <c r="J435" s="248">
        <f>ROUND(I435*H435,2)</f>
        <v>0</v>
      </c>
      <c r="K435" s="244" t="s">
        <v>19</v>
      </c>
      <c r="L435" s="249"/>
      <c r="M435" s="250" t="s">
        <v>19</v>
      </c>
      <c r="N435" s="251" t="s">
        <v>44</v>
      </c>
      <c r="O435" s="84"/>
      <c r="P435" s="221">
        <f>O435*H435</f>
        <v>0</v>
      </c>
      <c r="Q435" s="221">
        <v>0.011639999999999999</v>
      </c>
      <c r="R435" s="221">
        <f>Q435*H435</f>
        <v>0.20951999999999998</v>
      </c>
      <c r="S435" s="221">
        <v>0</v>
      </c>
      <c r="T435" s="222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3" t="s">
        <v>221</v>
      </c>
      <c r="AT435" s="223" t="s">
        <v>218</v>
      </c>
      <c r="AU435" s="223" t="s">
        <v>83</v>
      </c>
      <c r="AY435" s="17" t="s">
        <v>150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7" t="s">
        <v>81</v>
      </c>
      <c r="BK435" s="224">
        <f>ROUND(I435*H435,2)</f>
        <v>0</v>
      </c>
      <c r="BL435" s="17" t="s">
        <v>208</v>
      </c>
      <c r="BM435" s="223" t="s">
        <v>1286</v>
      </c>
    </row>
    <row r="436" s="2" customFormat="1" ht="21.75" customHeight="1">
      <c r="A436" s="38"/>
      <c r="B436" s="39"/>
      <c r="C436" s="212" t="s">
        <v>1287</v>
      </c>
      <c r="D436" s="212" t="s">
        <v>153</v>
      </c>
      <c r="E436" s="213" t="s">
        <v>1288</v>
      </c>
      <c r="F436" s="214" t="s">
        <v>1289</v>
      </c>
      <c r="G436" s="215" t="s">
        <v>265</v>
      </c>
      <c r="H436" s="216">
        <v>68</v>
      </c>
      <c r="I436" s="217"/>
      <c r="J436" s="218">
        <f>ROUND(I436*H436,2)</f>
        <v>0</v>
      </c>
      <c r="K436" s="214" t="s">
        <v>157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0.00085999999999999998</v>
      </c>
      <c r="R436" s="221">
        <f>Q436*H436</f>
        <v>0.058479999999999997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354</v>
      </c>
      <c r="AT436" s="223" t="s">
        <v>153</v>
      </c>
      <c r="AU436" s="223" t="s">
        <v>83</v>
      </c>
      <c r="AY436" s="17" t="s">
        <v>150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354</v>
      </c>
      <c r="BM436" s="223" t="s">
        <v>1290</v>
      </c>
    </row>
    <row r="437" s="2" customFormat="1">
      <c r="A437" s="38"/>
      <c r="B437" s="39"/>
      <c r="C437" s="40"/>
      <c r="D437" s="225" t="s">
        <v>159</v>
      </c>
      <c r="E437" s="40"/>
      <c r="F437" s="226" t="s">
        <v>1291</v>
      </c>
      <c r="G437" s="40"/>
      <c r="H437" s="40"/>
      <c r="I437" s="227"/>
      <c r="J437" s="40"/>
      <c r="K437" s="40"/>
      <c r="L437" s="44"/>
      <c r="M437" s="228"/>
      <c r="N437" s="229"/>
      <c r="O437" s="84"/>
      <c r="P437" s="84"/>
      <c r="Q437" s="84"/>
      <c r="R437" s="84"/>
      <c r="S437" s="84"/>
      <c r="T437" s="85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159</v>
      </c>
      <c r="AU437" s="17" t="s">
        <v>83</v>
      </c>
    </row>
    <row r="438" s="2" customFormat="1" ht="16.5" customHeight="1">
      <c r="A438" s="38"/>
      <c r="B438" s="39"/>
      <c r="C438" s="242" t="s">
        <v>1292</v>
      </c>
      <c r="D438" s="242" t="s">
        <v>218</v>
      </c>
      <c r="E438" s="243" t="s">
        <v>1293</v>
      </c>
      <c r="F438" s="244" t="s">
        <v>1294</v>
      </c>
      <c r="G438" s="245" t="s">
        <v>265</v>
      </c>
      <c r="H438" s="246">
        <v>4</v>
      </c>
      <c r="I438" s="247"/>
      <c r="J438" s="248">
        <f>ROUND(I438*H438,2)</f>
        <v>0</v>
      </c>
      <c r="K438" s="244" t="s">
        <v>19</v>
      </c>
      <c r="L438" s="249"/>
      <c r="M438" s="250" t="s">
        <v>19</v>
      </c>
      <c r="N438" s="251" t="s">
        <v>44</v>
      </c>
      <c r="O438" s="84"/>
      <c r="P438" s="221">
        <f>O438*H438</f>
        <v>0</v>
      </c>
      <c r="Q438" s="221">
        <v>0.015400000000000001</v>
      </c>
      <c r="R438" s="221">
        <f>Q438*H438</f>
        <v>0.061600000000000002</v>
      </c>
      <c r="S438" s="221">
        <v>0</v>
      </c>
      <c r="T438" s="222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3" t="s">
        <v>221</v>
      </c>
      <c r="AT438" s="223" t="s">
        <v>218</v>
      </c>
      <c r="AU438" s="223" t="s">
        <v>83</v>
      </c>
      <c r="AY438" s="17" t="s">
        <v>150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208</v>
      </c>
      <c r="BM438" s="223" t="s">
        <v>1295</v>
      </c>
    </row>
    <row r="439" s="2" customFormat="1" ht="16.5" customHeight="1">
      <c r="A439" s="38"/>
      <c r="B439" s="39"/>
      <c r="C439" s="242" t="s">
        <v>1296</v>
      </c>
      <c r="D439" s="242" t="s">
        <v>218</v>
      </c>
      <c r="E439" s="243" t="s">
        <v>1297</v>
      </c>
      <c r="F439" s="244" t="s">
        <v>1298</v>
      </c>
      <c r="G439" s="245" t="s">
        <v>265</v>
      </c>
      <c r="H439" s="246">
        <v>8</v>
      </c>
      <c r="I439" s="247"/>
      <c r="J439" s="248">
        <f>ROUND(I439*H439,2)</f>
        <v>0</v>
      </c>
      <c r="K439" s="244" t="s">
        <v>19</v>
      </c>
      <c r="L439" s="249"/>
      <c r="M439" s="250" t="s">
        <v>19</v>
      </c>
      <c r="N439" s="251" t="s">
        <v>44</v>
      </c>
      <c r="O439" s="84"/>
      <c r="P439" s="221">
        <f>O439*H439</f>
        <v>0</v>
      </c>
      <c r="Q439" s="221">
        <v>0.021000000000000001</v>
      </c>
      <c r="R439" s="221">
        <f>Q439*H439</f>
        <v>0.16800000000000001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221</v>
      </c>
      <c r="AT439" s="223" t="s">
        <v>218</v>
      </c>
      <c r="AU439" s="223" t="s">
        <v>83</v>
      </c>
      <c r="AY439" s="17" t="s">
        <v>150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81</v>
      </c>
      <c r="BK439" s="224">
        <f>ROUND(I439*H439,2)</f>
        <v>0</v>
      </c>
      <c r="BL439" s="17" t="s">
        <v>208</v>
      </c>
      <c r="BM439" s="223" t="s">
        <v>1299</v>
      </c>
    </row>
    <row r="440" s="2" customFormat="1" ht="16.5" customHeight="1">
      <c r="A440" s="38"/>
      <c r="B440" s="39"/>
      <c r="C440" s="242" t="s">
        <v>1300</v>
      </c>
      <c r="D440" s="242" t="s">
        <v>218</v>
      </c>
      <c r="E440" s="243" t="s">
        <v>1301</v>
      </c>
      <c r="F440" s="244" t="s">
        <v>1302</v>
      </c>
      <c r="G440" s="245" t="s">
        <v>265</v>
      </c>
      <c r="H440" s="246">
        <v>18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4"/>
      <c r="P440" s="221">
        <f>O440*H440</f>
        <v>0</v>
      </c>
      <c r="Q440" s="221">
        <v>0.021000000000000001</v>
      </c>
      <c r="R440" s="221">
        <f>Q440*H440</f>
        <v>0.378</v>
      </c>
      <c r="S440" s="221">
        <v>0</v>
      </c>
      <c r="T440" s="222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3" t="s">
        <v>221</v>
      </c>
      <c r="AT440" s="223" t="s">
        <v>218</v>
      </c>
      <c r="AU440" s="223" t="s">
        <v>83</v>
      </c>
      <c r="AY440" s="17" t="s">
        <v>150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7" t="s">
        <v>81</v>
      </c>
      <c r="BK440" s="224">
        <f>ROUND(I440*H440,2)</f>
        <v>0</v>
      </c>
      <c r="BL440" s="17" t="s">
        <v>208</v>
      </c>
      <c r="BM440" s="223" t="s">
        <v>1303</v>
      </c>
    </row>
    <row r="441" s="2" customFormat="1" ht="16.5" customHeight="1">
      <c r="A441" s="38"/>
      <c r="B441" s="39"/>
      <c r="C441" s="242" t="s">
        <v>1304</v>
      </c>
      <c r="D441" s="242" t="s">
        <v>218</v>
      </c>
      <c r="E441" s="243" t="s">
        <v>1305</v>
      </c>
      <c r="F441" s="244" t="s">
        <v>1306</v>
      </c>
      <c r="G441" s="245" t="s">
        <v>265</v>
      </c>
      <c r="H441" s="246">
        <v>24</v>
      </c>
      <c r="I441" s="247"/>
      <c r="J441" s="248">
        <f>ROUND(I441*H441,2)</f>
        <v>0</v>
      </c>
      <c r="K441" s="244" t="s">
        <v>19</v>
      </c>
      <c r="L441" s="249"/>
      <c r="M441" s="250" t="s">
        <v>19</v>
      </c>
      <c r="N441" s="251" t="s">
        <v>44</v>
      </c>
      <c r="O441" s="84"/>
      <c r="P441" s="221">
        <f>O441*H441</f>
        <v>0</v>
      </c>
      <c r="Q441" s="221">
        <v>0.0115</v>
      </c>
      <c r="R441" s="221">
        <f>Q441*H441</f>
        <v>0.27600000000000002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221</v>
      </c>
      <c r="AT441" s="223" t="s">
        <v>218</v>
      </c>
      <c r="AU441" s="223" t="s">
        <v>83</v>
      </c>
      <c r="AY441" s="17" t="s">
        <v>150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81</v>
      </c>
      <c r="BK441" s="224">
        <f>ROUND(I441*H441,2)</f>
        <v>0</v>
      </c>
      <c r="BL441" s="17" t="s">
        <v>208</v>
      </c>
      <c r="BM441" s="223" t="s">
        <v>1307</v>
      </c>
    </row>
    <row r="442" s="2" customFormat="1" ht="16.5" customHeight="1">
      <c r="A442" s="38"/>
      <c r="B442" s="39"/>
      <c r="C442" s="242" t="s">
        <v>1308</v>
      </c>
      <c r="D442" s="242" t="s">
        <v>218</v>
      </c>
      <c r="E442" s="243" t="s">
        <v>1309</v>
      </c>
      <c r="F442" s="244" t="s">
        <v>1310</v>
      </c>
      <c r="G442" s="245" t="s">
        <v>265</v>
      </c>
      <c r="H442" s="246">
        <v>14</v>
      </c>
      <c r="I442" s="247"/>
      <c r="J442" s="248">
        <f>ROUND(I442*H442,2)</f>
        <v>0</v>
      </c>
      <c r="K442" s="244" t="s">
        <v>19</v>
      </c>
      <c r="L442" s="249"/>
      <c r="M442" s="250" t="s">
        <v>19</v>
      </c>
      <c r="N442" s="251" t="s">
        <v>44</v>
      </c>
      <c r="O442" s="84"/>
      <c r="P442" s="221">
        <f>O442*H442</f>
        <v>0</v>
      </c>
      <c r="Q442" s="221">
        <v>0.031600000000000003</v>
      </c>
      <c r="R442" s="221">
        <f>Q442*H442</f>
        <v>0.44240000000000002</v>
      </c>
      <c r="S442" s="221">
        <v>0</v>
      </c>
      <c r="T442" s="222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3" t="s">
        <v>221</v>
      </c>
      <c r="AT442" s="223" t="s">
        <v>218</v>
      </c>
      <c r="AU442" s="223" t="s">
        <v>83</v>
      </c>
      <c r="AY442" s="17" t="s">
        <v>150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7" t="s">
        <v>81</v>
      </c>
      <c r="BK442" s="224">
        <f>ROUND(I442*H442,2)</f>
        <v>0</v>
      </c>
      <c r="BL442" s="17" t="s">
        <v>208</v>
      </c>
      <c r="BM442" s="223" t="s">
        <v>1311</v>
      </c>
    </row>
    <row r="443" s="2" customFormat="1" ht="21.75" customHeight="1">
      <c r="A443" s="38"/>
      <c r="B443" s="39"/>
      <c r="C443" s="212" t="s">
        <v>1312</v>
      </c>
      <c r="D443" s="212" t="s">
        <v>153</v>
      </c>
      <c r="E443" s="213" t="s">
        <v>1313</v>
      </c>
      <c r="F443" s="214" t="s">
        <v>1314</v>
      </c>
      <c r="G443" s="215" t="s">
        <v>265</v>
      </c>
      <c r="H443" s="216">
        <v>1</v>
      </c>
      <c r="I443" s="217"/>
      <c r="J443" s="218">
        <f>ROUND(I443*H443,2)</f>
        <v>0</v>
      </c>
      <c r="K443" s="214" t="s">
        <v>157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0.00022000000000000001</v>
      </c>
      <c r="R443" s="221">
        <f>Q443*H443</f>
        <v>0.00022000000000000001</v>
      </c>
      <c r="S443" s="221">
        <v>0</v>
      </c>
      <c r="T443" s="222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3" t="s">
        <v>354</v>
      </c>
      <c r="AT443" s="223" t="s">
        <v>153</v>
      </c>
      <c r="AU443" s="223" t="s">
        <v>83</v>
      </c>
      <c r="AY443" s="17" t="s">
        <v>150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354</v>
      </c>
      <c r="BM443" s="223" t="s">
        <v>1315</v>
      </c>
    </row>
    <row r="444" s="2" customFormat="1">
      <c r="A444" s="38"/>
      <c r="B444" s="39"/>
      <c r="C444" s="40"/>
      <c r="D444" s="225" t="s">
        <v>159</v>
      </c>
      <c r="E444" s="40"/>
      <c r="F444" s="226" t="s">
        <v>1316</v>
      </c>
      <c r="G444" s="40"/>
      <c r="H444" s="40"/>
      <c r="I444" s="227"/>
      <c r="J444" s="40"/>
      <c r="K444" s="40"/>
      <c r="L444" s="44"/>
      <c r="M444" s="228"/>
      <c r="N444" s="229"/>
      <c r="O444" s="84"/>
      <c r="P444" s="84"/>
      <c r="Q444" s="84"/>
      <c r="R444" s="84"/>
      <c r="S444" s="84"/>
      <c r="T444" s="85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159</v>
      </c>
      <c r="AU444" s="17" t="s">
        <v>83</v>
      </c>
    </row>
    <row r="445" s="2" customFormat="1" ht="16.5" customHeight="1">
      <c r="A445" s="38"/>
      <c r="B445" s="39"/>
      <c r="C445" s="242" t="s">
        <v>1317</v>
      </c>
      <c r="D445" s="242" t="s">
        <v>218</v>
      </c>
      <c r="E445" s="243" t="s">
        <v>1318</v>
      </c>
      <c r="F445" s="244" t="s">
        <v>1319</v>
      </c>
      <c r="G445" s="245" t="s">
        <v>265</v>
      </c>
      <c r="H445" s="246">
        <v>1</v>
      </c>
      <c r="I445" s="247"/>
      <c r="J445" s="248">
        <f>ROUND(I445*H445,2)</f>
        <v>0</v>
      </c>
      <c r="K445" s="244" t="s">
        <v>157</v>
      </c>
      <c r="L445" s="249"/>
      <c r="M445" s="250" t="s">
        <v>19</v>
      </c>
      <c r="N445" s="251" t="s">
        <v>44</v>
      </c>
      <c r="O445" s="84"/>
      <c r="P445" s="221">
        <f>O445*H445</f>
        <v>0</v>
      </c>
      <c r="Q445" s="221">
        <v>0.00044000000000000002</v>
      </c>
      <c r="R445" s="221">
        <f>Q445*H445</f>
        <v>0.00044000000000000002</v>
      </c>
      <c r="S445" s="221">
        <v>0</v>
      </c>
      <c r="T445" s="222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3" t="s">
        <v>990</v>
      </c>
      <c r="AT445" s="223" t="s">
        <v>218</v>
      </c>
      <c r="AU445" s="223" t="s">
        <v>83</v>
      </c>
      <c r="AY445" s="17" t="s">
        <v>150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81</v>
      </c>
      <c r="BK445" s="224">
        <f>ROUND(I445*H445,2)</f>
        <v>0</v>
      </c>
      <c r="BL445" s="17" t="s">
        <v>354</v>
      </c>
      <c r="BM445" s="223" t="s">
        <v>1320</v>
      </c>
    </row>
    <row r="446" s="2" customFormat="1" ht="21.75" customHeight="1">
      <c r="A446" s="38"/>
      <c r="B446" s="39"/>
      <c r="C446" s="212" t="s">
        <v>1321</v>
      </c>
      <c r="D446" s="212" t="s">
        <v>153</v>
      </c>
      <c r="E446" s="213" t="s">
        <v>1322</v>
      </c>
      <c r="F446" s="214" t="s">
        <v>1323</v>
      </c>
      <c r="G446" s="215" t="s">
        <v>265</v>
      </c>
      <c r="H446" s="216">
        <v>14</v>
      </c>
      <c r="I446" s="217"/>
      <c r="J446" s="218">
        <f>ROUND(I446*H446,2)</f>
        <v>0</v>
      </c>
      <c r="K446" s="214" t="s">
        <v>157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0.0074000000000000003</v>
      </c>
      <c r="R446" s="221">
        <f>Q446*H446</f>
        <v>0.1036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354</v>
      </c>
      <c r="AT446" s="223" t="s">
        <v>153</v>
      </c>
      <c r="AU446" s="223" t="s">
        <v>83</v>
      </c>
      <c r="AY446" s="17" t="s">
        <v>150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81</v>
      </c>
      <c r="BK446" s="224">
        <f>ROUND(I446*H446,2)</f>
        <v>0</v>
      </c>
      <c r="BL446" s="17" t="s">
        <v>354</v>
      </c>
      <c r="BM446" s="223" t="s">
        <v>1324</v>
      </c>
    </row>
    <row r="447" s="2" customFormat="1">
      <c r="A447" s="38"/>
      <c r="B447" s="39"/>
      <c r="C447" s="40"/>
      <c r="D447" s="225" t="s">
        <v>159</v>
      </c>
      <c r="E447" s="40"/>
      <c r="F447" s="226" t="s">
        <v>1325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159</v>
      </c>
      <c r="AU447" s="17" t="s">
        <v>83</v>
      </c>
    </row>
    <row r="448" s="2" customFormat="1" ht="16.5" customHeight="1">
      <c r="A448" s="38"/>
      <c r="B448" s="39"/>
      <c r="C448" s="242" t="s">
        <v>1326</v>
      </c>
      <c r="D448" s="242" t="s">
        <v>218</v>
      </c>
      <c r="E448" s="243" t="s">
        <v>1327</v>
      </c>
      <c r="F448" s="244" t="s">
        <v>1328</v>
      </c>
      <c r="G448" s="245" t="s">
        <v>265</v>
      </c>
      <c r="H448" s="246">
        <v>14</v>
      </c>
      <c r="I448" s="247"/>
      <c r="J448" s="248">
        <f>ROUND(I448*H448,2)</f>
        <v>0</v>
      </c>
      <c r="K448" s="244" t="s">
        <v>19</v>
      </c>
      <c r="L448" s="249"/>
      <c r="M448" s="250" t="s">
        <v>19</v>
      </c>
      <c r="N448" s="251" t="s">
        <v>44</v>
      </c>
      <c r="O448" s="84"/>
      <c r="P448" s="221">
        <f>O448*H448</f>
        <v>0</v>
      </c>
      <c r="Q448" s="221">
        <v>0.0074000000000000003</v>
      </c>
      <c r="R448" s="221">
        <f>Q448*H448</f>
        <v>0.1036</v>
      </c>
      <c r="S448" s="221">
        <v>0</v>
      </c>
      <c r="T448" s="222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3" t="s">
        <v>221</v>
      </c>
      <c r="AT448" s="223" t="s">
        <v>218</v>
      </c>
      <c r="AU448" s="223" t="s">
        <v>83</v>
      </c>
      <c r="AY448" s="17" t="s">
        <v>150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7" t="s">
        <v>81</v>
      </c>
      <c r="BK448" s="224">
        <f>ROUND(I448*H448,2)</f>
        <v>0</v>
      </c>
      <c r="BL448" s="17" t="s">
        <v>208</v>
      </c>
      <c r="BM448" s="223" t="s">
        <v>1329</v>
      </c>
    </row>
    <row r="449" s="2" customFormat="1" ht="16.5" customHeight="1">
      <c r="A449" s="38"/>
      <c r="B449" s="39"/>
      <c r="C449" s="242" t="s">
        <v>1330</v>
      </c>
      <c r="D449" s="242" t="s">
        <v>218</v>
      </c>
      <c r="E449" s="243" t="s">
        <v>1331</v>
      </c>
      <c r="F449" s="244" t="s">
        <v>1332</v>
      </c>
      <c r="G449" s="245" t="s">
        <v>265</v>
      </c>
      <c r="H449" s="246">
        <v>2</v>
      </c>
      <c r="I449" s="247"/>
      <c r="J449" s="248">
        <f>ROUND(I449*H449,2)</f>
        <v>0</v>
      </c>
      <c r="K449" s="244" t="s">
        <v>19</v>
      </c>
      <c r="L449" s="249"/>
      <c r="M449" s="250" t="s">
        <v>19</v>
      </c>
      <c r="N449" s="251" t="s">
        <v>44</v>
      </c>
      <c r="O449" s="84"/>
      <c r="P449" s="221">
        <f>O449*H449</f>
        <v>0</v>
      </c>
      <c r="Q449" s="221">
        <v>0.0074000000000000003</v>
      </c>
      <c r="R449" s="221">
        <f>Q449*H449</f>
        <v>0.014800000000000001</v>
      </c>
      <c r="S449" s="221">
        <v>0</v>
      </c>
      <c r="T449" s="222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221</v>
      </c>
      <c r="AT449" s="223" t="s">
        <v>218</v>
      </c>
      <c r="AU449" s="223" t="s">
        <v>83</v>
      </c>
      <c r="AY449" s="17" t="s">
        <v>150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208</v>
      </c>
      <c r="BM449" s="223" t="s">
        <v>1333</v>
      </c>
    </row>
    <row r="450" s="2" customFormat="1" ht="16.5" customHeight="1">
      <c r="A450" s="38"/>
      <c r="B450" s="39"/>
      <c r="C450" s="242" t="s">
        <v>1334</v>
      </c>
      <c r="D450" s="242" t="s">
        <v>218</v>
      </c>
      <c r="E450" s="243" t="s">
        <v>1335</v>
      </c>
      <c r="F450" s="244" t="s">
        <v>1336</v>
      </c>
      <c r="G450" s="245" t="s">
        <v>265</v>
      </c>
      <c r="H450" s="246">
        <v>4</v>
      </c>
      <c r="I450" s="247"/>
      <c r="J450" s="248">
        <f>ROUND(I450*H450,2)</f>
        <v>0</v>
      </c>
      <c r="K450" s="244" t="s">
        <v>19</v>
      </c>
      <c r="L450" s="249"/>
      <c r="M450" s="250" t="s">
        <v>19</v>
      </c>
      <c r="N450" s="251" t="s">
        <v>44</v>
      </c>
      <c r="O450" s="84"/>
      <c r="P450" s="221">
        <f>O450*H450</f>
        <v>0</v>
      </c>
      <c r="Q450" s="221">
        <v>0.0074000000000000003</v>
      </c>
      <c r="R450" s="221">
        <f>Q450*H450</f>
        <v>0.029600000000000001</v>
      </c>
      <c r="S450" s="221">
        <v>0</v>
      </c>
      <c r="T450" s="222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23" t="s">
        <v>221</v>
      </c>
      <c r="AT450" s="223" t="s">
        <v>218</v>
      </c>
      <c r="AU450" s="223" t="s">
        <v>83</v>
      </c>
      <c r="AY450" s="17" t="s">
        <v>150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208</v>
      </c>
      <c r="BM450" s="223" t="s">
        <v>1337</v>
      </c>
    </row>
    <row r="451" s="2" customFormat="1" ht="21.75" customHeight="1">
      <c r="A451" s="38"/>
      <c r="B451" s="39"/>
      <c r="C451" s="212" t="s">
        <v>1338</v>
      </c>
      <c r="D451" s="212" t="s">
        <v>153</v>
      </c>
      <c r="E451" s="213" t="s">
        <v>1339</v>
      </c>
      <c r="F451" s="214" t="s">
        <v>1340</v>
      </c>
      <c r="G451" s="215" t="s">
        <v>265</v>
      </c>
      <c r="H451" s="216">
        <v>47</v>
      </c>
      <c r="I451" s="217"/>
      <c r="J451" s="218">
        <f>ROUND(I451*H451,2)</f>
        <v>0</v>
      </c>
      <c r="K451" s="214" t="s">
        <v>157</v>
      </c>
      <c r="L451" s="44"/>
      <c r="M451" s="219" t="s">
        <v>19</v>
      </c>
      <c r="N451" s="220" t="s">
        <v>44</v>
      </c>
      <c r="O451" s="84"/>
      <c r="P451" s="221">
        <f>O451*H451</f>
        <v>0</v>
      </c>
      <c r="Q451" s="221">
        <v>0.00108</v>
      </c>
      <c r="R451" s="221">
        <f>Q451*H451</f>
        <v>0.05076</v>
      </c>
      <c r="S451" s="221">
        <v>0</v>
      </c>
      <c r="T451" s="222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3" t="s">
        <v>354</v>
      </c>
      <c r="AT451" s="223" t="s">
        <v>153</v>
      </c>
      <c r="AU451" s="223" t="s">
        <v>83</v>
      </c>
      <c r="AY451" s="17" t="s">
        <v>150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81</v>
      </c>
      <c r="BK451" s="224">
        <f>ROUND(I451*H451,2)</f>
        <v>0</v>
      </c>
      <c r="BL451" s="17" t="s">
        <v>354</v>
      </c>
      <c r="BM451" s="223" t="s">
        <v>1341</v>
      </c>
    </row>
    <row r="452" s="2" customFormat="1">
      <c r="A452" s="38"/>
      <c r="B452" s="39"/>
      <c r="C452" s="40"/>
      <c r="D452" s="225" t="s">
        <v>159</v>
      </c>
      <c r="E452" s="40"/>
      <c r="F452" s="226" t="s">
        <v>1342</v>
      </c>
      <c r="G452" s="40"/>
      <c r="H452" s="40"/>
      <c r="I452" s="227"/>
      <c r="J452" s="40"/>
      <c r="K452" s="40"/>
      <c r="L452" s="44"/>
      <c r="M452" s="228"/>
      <c r="N452" s="229"/>
      <c r="O452" s="84"/>
      <c r="P452" s="84"/>
      <c r="Q452" s="84"/>
      <c r="R452" s="84"/>
      <c r="S452" s="84"/>
      <c r="T452" s="85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159</v>
      </c>
      <c r="AU452" s="17" t="s">
        <v>83</v>
      </c>
    </row>
    <row r="453" s="2" customFormat="1" ht="16.5" customHeight="1">
      <c r="A453" s="38"/>
      <c r="B453" s="39"/>
      <c r="C453" s="242" t="s">
        <v>1343</v>
      </c>
      <c r="D453" s="242" t="s">
        <v>218</v>
      </c>
      <c r="E453" s="243" t="s">
        <v>1344</v>
      </c>
      <c r="F453" s="244" t="s">
        <v>1345</v>
      </c>
      <c r="G453" s="245" t="s">
        <v>265</v>
      </c>
      <c r="H453" s="246">
        <v>4</v>
      </c>
      <c r="I453" s="247"/>
      <c r="J453" s="248">
        <f>ROUND(I453*H453,2)</f>
        <v>0</v>
      </c>
      <c r="K453" s="244" t="s">
        <v>157</v>
      </c>
      <c r="L453" s="249"/>
      <c r="M453" s="250" t="s">
        <v>19</v>
      </c>
      <c r="N453" s="251" t="s">
        <v>44</v>
      </c>
      <c r="O453" s="84"/>
      <c r="P453" s="221">
        <f>O453*H453</f>
        <v>0</v>
      </c>
      <c r="Q453" s="221">
        <v>0.0048999999999999998</v>
      </c>
      <c r="R453" s="221">
        <f>Q453*H453</f>
        <v>0.019599999999999999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990</v>
      </c>
      <c r="AT453" s="223" t="s">
        <v>218</v>
      </c>
      <c r="AU453" s="223" t="s">
        <v>83</v>
      </c>
      <c r="AY453" s="17" t="s">
        <v>150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354</v>
      </c>
      <c r="BM453" s="223" t="s">
        <v>1346</v>
      </c>
    </row>
    <row r="454" s="2" customFormat="1" ht="16.5" customHeight="1">
      <c r="A454" s="38"/>
      <c r="B454" s="39"/>
      <c r="C454" s="242" t="s">
        <v>1347</v>
      </c>
      <c r="D454" s="242" t="s">
        <v>218</v>
      </c>
      <c r="E454" s="243" t="s">
        <v>1348</v>
      </c>
      <c r="F454" s="244" t="s">
        <v>1349</v>
      </c>
      <c r="G454" s="245" t="s">
        <v>265</v>
      </c>
      <c r="H454" s="246">
        <v>3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3" t="s">
        <v>221</v>
      </c>
      <c r="AT454" s="223" t="s">
        <v>218</v>
      </c>
      <c r="AU454" s="223" t="s">
        <v>83</v>
      </c>
      <c r="AY454" s="17" t="s">
        <v>150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208</v>
      </c>
      <c r="BM454" s="223" t="s">
        <v>1350</v>
      </c>
    </row>
    <row r="455" s="2" customFormat="1" ht="16.5" customHeight="1">
      <c r="A455" s="38"/>
      <c r="B455" s="39"/>
      <c r="C455" s="242" t="s">
        <v>1351</v>
      </c>
      <c r="D455" s="242" t="s">
        <v>218</v>
      </c>
      <c r="E455" s="243" t="s">
        <v>1352</v>
      </c>
      <c r="F455" s="244" t="s">
        <v>1353</v>
      </c>
      <c r="G455" s="245" t="s">
        <v>265</v>
      </c>
      <c r="H455" s="246">
        <v>6</v>
      </c>
      <c r="I455" s="247"/>
      <c r="J455" s="248">
        <f>ROUND(I455*H455,2)</f>
        <v>0</v>
      </c>
      <c r="K455" s="244" t="s">
        <v>19</v>
      </c>
      <c r="L455" s="249"/>
      <c r="M455" s="250" t="s">
        <v>19</v>
      </c>
      <c r="N455" s="251" t="s">
        <v>44</v>
      </c>
      <c r="O455" s="84"/>
      <c r="P455" s="221">
        <f>O455*H455</f>
        <v>0</v>
      </c>
      <c r="Q455" s="221">
        <v>0</v>
      </c>
      <c r="R455" s="221">
        <f>Q455*H455</f>
        <v>0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221</v>
      </c>
      <c r="AT455" s="223" t="s">
        <v>218</v>
      </c>
      <c r="AU455" s="223" t="s">
        <v>83</v>
      </c>
      <c r="AY455" s="17" t="s">
        <v>150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208</v>
      </c>
      <c r="BM455" s="223" t="s">
        <v>1354</v>
      </c>
    </row>
    <row r="456" s="2" customFormat="1" ht="16.5" customHeight="1">
      <c r="A456" s="38"/>
      <c r="B456" s="39"/>
      <c r="C456" s="242" t="s">
        <v>1355</v>
      </c>
      <c r="D456" s="242" t="s">
        <v>218</v>
      </c>
      <c r="E456" s="243" t="s">
        <v>1356</v>
      </c>
      <c r="F456" s="244" t="s">
        <v>1357</v>
      </c>
      <c r="G456" s="245" t="s">
        <v>265</v>
      </c>
      <c r="H456" s="246">
        <v>5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4"/>
      <c r="P456" s="221">
        <f>O456*H456</f>
        <v>0</v>
      </c>
      <c r="Q456" s="221">
        <v>0.0167</v>
      </c>
      <c r="R456" s="221">
        <f>Q456*H456</f>
        <v>0.083499999999999991</v>
      </c>
      <c r="S456" s="221">
        <v>0</v>
      </c>
      <c r="T456" s="222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3" t="s">
        <v>221</v>
      </c>
      <c r="AT456" s="223" t="s">
        <v>218</v>
      </c>
      <c r="AU456" s="223" t="s">
        <v>83</v>
      </c>
      <c r="AY456" s="17" t="s">
        <v>150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208</v>
      </c>
      <c r="BM456" s="223" t="s">
        <v>1358</v>
      </c>
    </row>
    <row r="457" s="2" customFormat="1" ht="16.5" customHeight="1">
      <c r="A457" s="38"/>
      <c r="B457" s="39"/>
      <c r="C457" s="242" t="s">
        <v>1359</v>
      </c>
      <c r="D457" s="242" t="s">
        <v>218</v>
      </c>
      <c r="E457" s="243" t="s">
        <v>1360</v>
      </c>
      <c r="F457" s="244" t="s">
        <v>1361</v>
      </c>
      <c r="G457" s="245" t="s">
        <v>265</v>
      </c>
      <c r="H457" s="246">
        <v>27</v>
      </c>
      <c r="I457" s="247"/>
      <c r="J457" s="248">
        <f>ROUND(I457*H457,2)</f>
        <v>0</v>
      </c>
      <c r="K457" s="244" t="s">
        <v>19</v>
      </c>
      <c r="L457" s="249"/>
      <c r="M457" s="250" t="s">
        <v>19</v>
      </c>
      <c r="N457" s="251" t="s">
        <v>44</v>
      </c>
      <c r="O457" s="84"/>
      <c r="P457" s="221">
        <f>O457*H457</f>
        <v>0</v>
      </c>
      <c r="Q457" s="221">
        <v>0.048000000000000001</v>
      </c>
      <c r="R457" s="221">
        <f>Q457*H457</f>
        <v>1.296</v>
      </c>
      <c r="S457" s="221">
        <v>0</v>
      </c>
      <c r="T457" s="222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3" t="s">
        <v>221</v>
      </c>
      <c r="AT457" s="223" t="s">
        <v>218</v>
      </c>
      <c r="AU457" s="223" t="s">
        <v>83</v>
      </c>
      <c r="AY457" s="17" t="s">
        <v>150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208</v>
      </c>
      <c r="BM457" s="223" t="s">
        <v>1362</v>
      </c>
    </row>
    <row r="458" s="2" customFormat="1" ht="21.75" customHeight="1">
      <c r="A458" s="38"/>
      <c r="B458" s="39"/>
      <c r="C458" s="212" t="s">
        <v>1363</v>
      </c>
      <c r="D458" s="212" t="s">
        <v>153</v>
      </c>
      <c r="E458" s="213" t="s">
        <v>1364</v>
      </c>
      <c r="F458" s="214" t="s">
        <v>1365</v>
      </c>
      <c r="G458" s="215" t="s">
        <v>265</v>
      </c>
      <c r="H458" s="216">
        <v>41</v>
      </c>
      <c r="I458" s="217"/>
      <c r="J458" s="218">
        <f>ROUND(I458*H458,2)</f>
        <v>0</v>
      </c>
      <c r="K458" s="214" t="s">
        <v>157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0.00108</v>
      </c>
      <c r="R458" s="221">
        <f>Q458*H458</f>
        <v>0.04428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354</v>
      </c>
      <c r="AT458" s="223" t="s">
        <v>153</v>
      </c>
      <c r="AU458" s="223" t="s">
        <v>83</v>
      </c>
      <c r="AY458" s="17" t="s">
        <v>150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354</v>
      </c>
      <c r="BM458" s="223" t="s">
        <v>1366</v>
      </c>
    </row>
    <row r="459" s="2" customFormat="1">
      <c r="A459" s="38"/>
      <c r="B459" s="39"/>
      <c r="C459" s="40"/>
      <c r="D459" s="225" t="s">
        <v>159</v>
      </c>
      <c r="E459" s="40"/>
      <c r="F459" s="226" t="s">
        <v>1367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83</v>
      </c>
    </row>
    <row r="460" s="2" customFormat="1" ht="16.5" customHeight="1">
      <c r="A460" s="38"/>
      <c r="B460" s="39"/>
      <c r="C460" s="242" t="s">
        <v>1368</v>
      </c>
      <c r="D460" s="242" t="s">
        <v>218</v>
      </c>
      <c r="E460" s="243" t="s">
        <v>1369</v>
      </c>
      <c r="F460" s="244" t="s">
        <v>1370</v>
      </c>
      <c r="G460" s="245" t="s">
        <v>265</v>
      </c>
      <c r="H460" s="246">
        <v>37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4"/>
      <c r="P460" s="221">
        <f>O460*H460</f>
        <v>0</v>
      </c>
      <c r="Q460" s="221">
        <v>0.055800000000000002</v>
      </c>
      <c r="R460" s="221">
        <f>Q460*H460</f>
        <v>2.0646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221</v>
      </c>
      <c r="AT460" s="223" t="s">
        <v>218</v>
      </c>
      <c r="AU460" s="223" t="s">
        <v>83</v>
      </c>
      <c r="AY460" s="17" t="s">
        <v>150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208</v>
      </c>
      <c r="BM460" s="223" t="s">
        <v>1371</v>
      </c>
    </row>
    <row r="461" s="2" customFormat="1" ht="16.5" customHeight="1">
      <c r="A461" s="38"/>
      <c r="B461" s="39"/>
      <c r="C461" s="242" t="s">
        <v>1372</v>
      </c>
      <c r="D461" s="242" t="s">
        <v>218</v>
      </c>
      <c r="E461" s="243" t="s">
        <v>1373</v>
      </c>
      <c r="F461" s="244" t="s">
        <v>1374</v>
      </c>
      <c r="G461" s="245" t="s">
        <v>265</v>
      </c>
      <c r="H461" s="246">
        <v>3</v>
      </c>
      <c r="I461" s="247"/>
      <c r="J461" s="248">
        <f>ROUND(I461*H461,2)</f>
        <v>0</v>
      </c>
      <c r="K461" s="244" t="s">
        <v>19</v>
      </c>
      <c r="L461" s="249"/>
      <c r="M461" s="250" t="s">
        <v>19</v>
      </c>
      <c r="N461" s="251" t="s">
        <v>44</v>
      </c>
      <c r="O461" s="84"/>
      <c r="P461" s="221">
        <f>O461*H461</f>
        <v>0</v>
      </c>
      <c r="Q461" s="221">
        <v>0.055800000000000002</v>
      </c>
      <c r="R461" s="221">
        <f>Q461*H461</f>
        <v>0.16739999999999999</v>
      </c>
      <c r="S461" s="221">
        <v>0</v>
      </c>
      <c r="T461" s="222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3" t="s">
        <v>221</v>
      </c>
      <c r="AT461" s="223" t="s">
        <v>218</v>
      </c>
      <c r="AU461" s="223" t="s">
        <v>83</v>
      </c>
      <c r="AY461" s="17" t="s">
        <v>150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208</v>
      </c>
      <c r="BM461" s="223" t="s">
        <v>1375</v>
      </c>
    </row>
    <row r="462" s="2" customFormat="1" ht="16.5" customHeight="1">
      <c r="A462" s="38"/>
      <c r="B462" s="39"/>
      <c r="C462" s="242" t="s">
        <v>1376</v>
      </c>
      <c r="D462" s="242" t="s">
        <v>218</v>
      </c>
      <c r="E462" s="243" t="s">
        <v>1377</v>
      </c>
      <c r="F462" s="244" t="s">
        <v>1378</v>
      </c>
      <c r="G462" s="245" t="s">
        <v>265</v>
      </c>
      <c r="H462" s="246">
        <v>1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4"/>
      <c r="P462" s="221">
        <f>O462*H462</f>
        <v>0</v>
      </c>
      <c r="Q462" s="221">
        <v>0.055800000000000002</v>
      </c>
      <c r="R462" s="221">
        <f>Q462*H462</f>
        <v>0.055800000000000002</v>
      </c>
      <c r="S462" s="221">
        <v>0</v>
      </c>
      <c r="T462" s="222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3" t="s">
        <v>221</v>
      </c>
      <c r="AT462" s="223" t="s">
        <v>218</v>
      </c>
      <c r="AU462" s="223" t="s">
        <v>83</v>
      </c>
      <c r="AY462" s="17" t="s">
        <v>150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208</v>
      </c>
      <c r="BM462" s="223" t="s">
        <v>1379</v>
      </c>
    </row>
    <row r="463" s="2" customFormat="1" ht="21.75" customHeight="1">
      <c r="A463" s="38"/>
      <c r="B463" s="39"/>
      <c r="C463" s="212" t="s">
        <v>1380</v>
      </c>
      <c r="D463" s="212" t="s">
        <v>153</v>
      </c>
      <c r="E463" s="213" t="s">
        <v>1381</v>
      </c>
      <c r="F463" s="214" t="s">
        <v>1382</v>
      </c>
      <c r="G463" s="215" t="s">
        <v>265</v>
      </c>
      <c r="H463" s="216">
        <v>87</v>
      </c>
      <c r="I463" s="217"/>
      <c r="J463" s="218">
        <f>ROUND(I463*H463,2)</f>
        <v>0</v>
      </c>
      <c r="K463" s="214" t="s">
        <v>157</v>
      </c>
      <c r="L463" s="44"/>
      <c r="M463" s="219" t="s">
        <v>19</v>
      </c>
      <c r="N463" s="220" t="s">
        <v>44</v>
      </c>
      <c r="O463" s="84"/>
      <c r="P463" s="221">
        <f>O463*H463</f>
        <v>0</v>
      </c>
      <c r="Q463" s="221">
        <v>0.00139</v>
      </c>
      <c r="R463" s="221">
        <f>Q463*H463</f>
        <v>0.12093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354</v>
      </c>
      <c r="AT463" s="223" t="s">
        <v>153</v>
      </c>
      <c r="AU463" s="223" t="s">
        <v>83</v>
      </c>
      <c r="AY463" s="17" t="s">
        <v>150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354</v>
      </c>
      <c r="BM463" s="223" t="s">
        <v>1383</v>
      </c>
    </row>
    <row r="464" s="2" customFormat="1">
      <c r="A464" s="38"/>
      <c r="B464" s="39"/>
      <c r="C464" s="40"/>
      <c r="D464" s="225" t="s">
        <v>159</v>
      </c>
      <c r="E464" s="40"/>
      <c r="F464" s="226" t="s">
        <v>1384</v>
      </c>
      <c r="G464" s="40"/>
      <c r="H464" s="40"/>
      <c r="I464" s="227"/>
      <c r="J464" s="40"/>
      <c r="K464" s="40"/>
      <c r="L464" s="44"/>
      <c r="M464" s="228"/>
      <c r="N464" s="229"/>
      <c r="O464" s="84"/>
      <c r="P464" s="84"/>
      <c r="Q464" s="84"/>
      <c r="R464" s="84"/>
      <c r="S464" s="84"/>
      <c r="T464" s="85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159</v>
      </c>
      <c r="AU464" s="17" t="s">
        <v>83</v>
      </c>
    </row>
    <row r="465" s="2" customFormat="1" ht="16.5" customHeight="1">
      <c r="A465" s="38"/>
      <c r="B465" s="39"/>
      <c r="C465" s="242" t="s">
        <v>1385</v>
      </c>
      <c r="D465" s="242" t="s">
        <v>218</v>
      </c>
      <c r="E465" s="243" t="s">
        <v>1386</v>
      </c>
      <c r="F465" s="244" t="s">
        <v>1387</v>
      </c>
      <c r="G465" s="245" t="s">
        <v>265</v>
      </c>
      <c r="H465" s="246">
        <v>12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4"/>
      <c r="P465" s="221">
        <f>O465*H465</f>
        <v>0</v>
      </c>
      <c r="Q465" s="221">
        <v>0.11291</v>
      </c>
      <c r="R465" s="221">
        <f>Q465*H465</f>
        <v>1.3549199999999999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360</v>
      </c>
      <c r="AT465" s="223" t="s">
        <v>218</v>
      </c>
      <c r="AU465" s="223" t="s">
        <v>83</v>
      </c>
      <c r="AY465" s="17" t="s">
        <v>150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360</v>
      </c>
      <c r="BM465" s="223" t="s">
        <v>1388</v>
      </c>
    </row>
    <row r="466" s="2" customFormat="1" ht="16.5" customHeight="1">
      <c r="A466" s="38"/>
      <c r="B466" s="39"/>
      <c r="C466" s="242" t="s">
        <v>1389</v>
      </c>
      <c r="D466" s="242" t="s">
        <v>218</v>
      </c>
      <c r="E466" s="243" t="s">
        <v>1390</v>
      </c>
      <c r="F466" s="244" t="s">
        <v>1391</v>
      </c>
      <c r="G466" s="245" t="s">
        <v>265</v>
      </c>
      <c r="H466" s="246">
        <v>9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4"/>
      <c r="P466" s="221">
        <f>O466*H466</f>
        <v>0</v>
      </c>
      <c r="Q466" s="221">
        <v>0.1525</v>
      </c>
      <c r="R466" s="221">
        <f>Q466*H466</f>
        <v>1.3725000000000001</v>
      </c>
      <c r="S466" s="221">
        <v>0</v>
      </c>
      <c r="T466" s="222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3" t="s">
        <v>360</v>
      </c>
      <c r="AT466" s="223" t="s">
        <v>218</v>
      </c>
      <c r="AU466" s="223" t="s">
        <v>83</v>
      </c>
      <c r="AY466" s="17" t="s">
        <v>150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360</v>
      </c>
      <c r="BM466" s="223" t="s">
        <v>1392</v>
      </c>
    </row>
    <row r="467" s="2" customFormat="1" ht="16.5" customHeight="1">
      <c r="A467" s="38"/>
      <c r="B467" s="39"/>
      <c r="C467" s="242" t="s">
        <v>1393</v>
      </c>
      <c r="D467" s="242" t="s">
        <v>218</v>
      </c>
      <c r="E467" s="243" t="s">
        <v>1394</v>
      </c>
      <c r="F467" s="244" t="s">
        <v>1395</v>
      </c>
      <c r="G467" s="245" t="s">
        <v>265</v>
      </c>
      <c r="H467" s="246">
        <v>1</v>
      </c>
      <c r="I467" s="247"/>
      <c r="J467" s="248">
        <f>ROUND(I467*H467,2)</f>
        <v>0</v>
      </c>
      <c r="K467" s="244" t="s">
        <v>19</v>
      </c>
      <c r="L467" s="249"/>
      <c r="M467" s="250" t="s">
        <v>19</v>
      </c>
      <c r="N467" s="251" t="s">
        <v>44</v>
      </c>
      <c r="O467" s="84"/>
      <c r="P467" s="221">
        <f>O467*H467</f>
        <v>0</v>
      </c>
      <c r="Q467" s="221">
        <v>0.1525</v>
      </c>
      <c r="R467" s="221">
        <f>Q467*H467</f>
        <v>0.1525</v>
      </c>
      <c r="S467" s="221">
        <v>0</v>
      </c>
      <c r="T467" s="222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3" t="s">
        <v>360</v>
      </c>
      <c r="AT467" s="223" t="s">
        <v>218</v>
      </c>
      <c r="AU467" s="223" t="s">
        <v>83</v>
      </c>
      <c r="AY467" s="17" t="s">
        <v>150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360</v>
      </c>
      <c r="BM467" s="223" t="s">
        <v>1396</v>
      </c>
    </row>
    <row r="468" s="2" customFormat="1" ht="16.5" customHeight="1">
      <c r="A468" s="38"/>
      <c r="B468" s="39"/>
      <c r="C468" s="242" t="s">
        <v>1397</v>
      </c>
      <c r="D468" s="242" t="s">
        <v>218</v>
      </c>
      <c r="E468" s="243" t="s">
        <v>1398</v>
      </c>
      <c r="F468" s="244" t="s">
        <v>1399</v>
      </c>
      <c r="G468" s="245" t="s">
        <v>265</v>
      </c>
      <c r="H468" s="246">
        <v>9</v>
      </c>
      <c r="I468" s="247"/>
      <c r="J468" s="248">
        <f>ROUND(I468*H468,2)</f>
        <v>0</v>
      </c>
      <c r="K468" s="244" t="s">
        <v>19</v>
      </c>
      <c r="L468" s="249"/>
      <c r="M468" s="250" t="s">
        <v>19</v>
      </c>
      <c r="N468" s="251" t="s">
        <v>44</v>
      </c>
      <c r="O468" s="84"/>
      <c r="P468" s="221">
        <f>O468*H468</f>
        <v>0</v>
      </c>
      <c r="Q468" s="221">
        <v>0.16625000000000001</v>
      </c>
      <c r="R468" s="221">
        <f>Q468*H468</f>
        <v>1.4962500000000001</v>
      </c>
      <c r="S468" s="221">
        <v>0</v>
      </c>
      <c r="T468" s="222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360</v>
      </c>
      <c r="AT468" s="223" t="s">
        <v>218</v>
      </c>
      <c r="AU468" s="223" t="s">
        <v>83</v>
      </c>
      <c r="AY468" s="17" t="s">
        <v>150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360</v>
      </c>
      <c r="BM468" s="223" t="s">
        <v>1400</v>
      </c>
    </row>
    <row r="469" s="2" customFormat="1" ht="16.5" customHeight="1">
      <c r="A469" s="38"/>
      <c r="B469" s="39"/>
      <c r="C469" s="242" t="s">
        <v>1401</v>
      </c>
      <c r="D469" s="242" t="s">
        <v>218</v>
      </c>
      <c r="E469" s="243" t="s">
        <v>1402</v>
      </c>
      <c r="F469" s="244" t="s">
        <v>1403</v>
      </c>
      <c r="G469" s="245" t="s">
        <v>265</v>
      </c>
      <c r="H469" s="246">
        <v>46</v>
      </c>
      <c r="I469" s="247"/>
      <c r="J469" s="248">
        <f>ROUND(I469*H469,2)</f>
        <v>0</v>
      </c>
      <c r="K469" s="244" t="s">
        <v>19</v>
      </c>
      <c r="L469" s="249"/>
      <c r="M469" s="250" t="s">
        <v>19</v>
      </c>
      <c r="N469" s="251" t="s">
        <v>44</v>
      </c>
      <c r="O469" s="84"/>
      <c r="P469" s="221">
        <f>O469*H469</f>
        <v>0</v>
      </c>
      <c r="Q469" s="221">
        <v>0.079600000000000004</v>
      </c>
      <c r="R469" s="221">
        <f>Q469*H469</f>
        <v>3.6616</v>
      </c>
      <c r="S469" s="221">
        <v>0</v>
      </c>
      <c r="T469" s="222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3" t="s">
        <v>221</v>
      </c>
      <c r="AT469" s="223" t="s">
        <v>218</v>
      </c>
      <c r="AU469" s="223" t="s">
        <v>83</v>
      </c>
      <c r="AY469" s="17" t="s">
        <v>150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208</v>
      </c>
      <c r="BM469" s="223" t="s">
        <v>1404</v>
      </c>
    </row>
    <row r="470" s="2" customFormat="1" ht="16.5" customHeight="1">
      <c r="A470" s="38"/>
      <c r="B470" s="39"/>
      <c r="C470" s="242" t="s">
        <v>1405</v>
      </c>
      <c r="D470" s="242" t="s">
        <v>218</v>
      </c>
      <c r="E470" s="243" t="s">
        <v>1406</v>
      </c>
      <c r="F470" s="244" t="s">
        <v>1407</v>
      </c>
      <c r="G470" s="245" t="s">
        <v>265</v>
      </c>
      <c r="H470" s="246">
        <v>8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4"/>
      <c r="P470" s="221">
        <f>O470*H470</f>
        <v>0</v>
      </c>
      <c r="Q470" s="221">
        <v>0.079600000000000004</v>
      </c>
      <c r="R470" s="221">
        <f>Q470*H470</f>
        <v>0.63680000000000003</v>
      </c>
      <c r="S470" s="221">
        <v>0</v>
      </c>
      <c r="T470" s="222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3" t="s">
        <v>221</v>
      </c>
      <c r="AT470" s="223" t="s">
        <v>218</v>
      </c>
      <c r="AU470" s="223" t="s">
        <v>83</v>
      </c>
      <c r="AY470" s="17" t="s">
        <v>150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208</v>
      </c>
      <c r="BM470" s="223" t="s">
        <v>1408</v>
      </c>
    </row>
    <row r="471" s="2" customFormat="1" ht="16.5" customHeight="1">
      <c r="A471" s="38"/>
      <c r="B471" s="39"/>
      <c r="C471" s="242" t="s">
        <v>1409</v>
      </c>
      <c r="D471" s="242" t="s">
        <v>218</v>
      </c>
      <c r="E471" s="243" t="s">
        <v>1410</v>
      </c>
      <c r="F471" s="244" t="s">
        <v>1411</v>
      </c>
      <c r="G471" s="245" t="s">
        <v>265</v>
      </c>
      <c r="H471" s="246">
        <v>2</v>
      </c>
      <c r="I471" s="247"/>
      <c r="J471" s="248">
        <f>ROUND(I471*H471,2)</f>
        <v>0</v>
      </c>
      <c r="K471" s="244" t="s">
        <v>19</v>
      </c>
      <c r="L471" s="249"/>
      <c r="M471" s="250" t="s">
        <v>19</v>
      </c>
      <c r="N471" s="251" t="s">
        <v>44</v>
      </c>
      <c r="O471" s="84"/>
      <c r="P471" s="221">
        <f>O471*H471</f>
        <v>0</v>
      </c>
      <c r="Q471" s="221">
        <v>0.079600000000000004</v>
      </c>
      <c r="R471" s="221">
        <f>Q471*H471</f>
        <v>0.15920000000000001</v>
      </c>
      <c r="S471" s="221">
        <v>0</v>
      </c>
      <c r="T471" s="222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3" t="s">
        <v>221</v>
      </c>
      <c r="AT471" s="223" t="s">
        <v>218</v>
      </c>
      <c r="AU471" s="223" t="s">
        <v>83</v>
      </c>
      <c r="AY471" s="17" t="s">
        <v>150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208</v>
      </c>
      <c r="BM471" s="223" t="s">
        <v>1412</v>
      </c>
    </row>
    <row r="472" s="2" customFormat="1" ht="21.75" customHeight="1">
      <c r="A472" s="38"/>
      <c r="B472" s="39"/>
      <c r="C472" s="212" t="s">
        <v>1413</v>
      </c>
      <c r="D472" s="212" t="s">
        <v>153</v>
      </c>
      <c r="E472" s="213" t="s">
        <v>1414</v>
      </c>
      <c r="F472" s="214" t="s">
        <v>1415</v>
      </c>
      <c r="G472" s="215" t="s">
        <v>265</v>
      </c>
      <c r="H472" s="216">
        <v>58</v>
      </c>
      <c r="I472" s="217"/>
      <c r="J472" s="218">
        <f>ROUND(I472*H472,2)</f>
        <v>0</v>
      </c>
      <c r="K472" s="214" t="s">
        <v>157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0.0019499999999999999</v>
      </c>
      <c r="R472" s="221">
        <f>Q472*H472</f>
        <v>0.11309999999999999</v>
      </c>
      <c r="S472" s="221">
        <v>0</v>
      </c>
      <c r="T472" s="222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354</v>
      </c>
      <c r="AT472" s="223" t="s">
        <v>153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354</v>
      </c>
      <c r="BM472" s="223" t="s">
        <v>1416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1417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2" customFormat="1" ht="16.5" customHeight="1">
      <c r="A474" s="38"/>
      <c r="B474" s="39"/>
      <c r="C474" s="242" t="s">
        <v>1418</v>
      </c>
      <c r="D474" s="242" t="s">
        <v>218</v>
      </c>
      <c r="E474" s="243" t="s">
        <v>1419</v>
      </c>
      <c r="F474" s="244" t="s">
        <v>1420</v>
      </c>
      <c r="G474" s="245" t="s">
        <v>265</v>
      </c>
      <c r="H474" s="246">
        <v>1</v>
      </c>
      <c r="I474" s="247"/>
      <c r="J474" s="248">
        <f>ROUND(I474*H474,2)</f>
        <v>0</v>
      </c>
      <c r="K474" s="244" t="s">
        <v>19</v>
      </c>
      <c r="L474" s="249"/>
      <c r="M474" s="250" t="s">
        <v>19</v>
      </c>
      <c r="N474" s="251" t="s">
        <v>44</v>
      </c>
      <c r="O474" s="84"/>
      <c r="P474" s="221">
        <f>O474*H474</f>
        <v>0</v>
      </c>
      <c r="Q474" s="221">
        <v>0.015400000000000001</v>
      </c>
      <c r="R474" s="221">
        <f>Q474*H474</f>
        <v>0.015400000000000001</v>
      </c>
      <c r="S474" s="221">
        <v>0</v>
      </c>
      <c r="T474" s="222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23" t="s">
        <v>221</v>
      </c>
      <c r="AT474" s="223" t="s">
        <v>218</v>
      </c>
      <c r="AU474" s="223" t="s">
        <v>83</v>
      </c>
      <c r="AY474" s="17" t="s">
        <v>150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208</v>
      </c>
      <c r="BM474" s="223" t="s">
        <v>1421</v>
      </c>
    </row>
    <row r="475" s="2" customFormat="1" ht="16.5" customHeight="1">
      <c r="A475" s="38"/>
      <c r="B475" s="39"/>
      <c r="C475" s="242" t="s">
        <v>1422</v>
      </c>
      <c r="D475" s="242" t="s">
        <v>218</v>
      </c>
      <c r="E475" s="243" t="s">
        <v>1423</v>
      </c>
      <c r="F475" s="244" t="s">
        <v>1424</v>
      </c>
      <c r="G475" s="245" t="s">
        <v>265</v>
      </c>
      <c r="H475" s="246">
        <v>57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4"/>
      <c r="P475" s="221">
        <f>O475*H475</f>
        <v>0</v>
      </c>
      <c r="Q475" s="221">
        <v>0.022100000000000002</v>
      </c>
      <c r="R475" s="221">
        <f>Q475*H475</f>
        <v>1.2597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221</v>
      </c>
      <c r="AT475" s="223" t="s">
        <v>218</v>
      </c>
      <c r="AU475" s="223" t="s">
        <v>83</v>
      </c>
      <c r="AY475" s="17" t="s">
        <v>150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208</v>
      </c>
      <c r="BM475" s="223" t="s">
        <v>1425</v>
      </c>
    </row>
    <row r="476" s="2" customFormat="1" ht="21.75" customHeight="1">
      <c r="A476" s="38"/>
      <c r="B476" s="39"/>
      <c r="C476" s="212" t="s">
        <v>1426</v>
      </c>
      <c r="D476" s="212" t="s">
        <v>153</v>
      </c>
      <c r="E476" s="213" t="s">
        <v>1427</v>
      </c>
      <c r="F476" s="214" t="s">
        <v>1428</v>
      </c>
      <c r="G476" s="215" t="s">
        <v>265</v>
      </c>
      <c r="H476" s="216">
        <v>12</v>
      </c>
      <c r="I476" s="217"/>
      <c r="J476" s="218">
        <f>ROUND(I476*H476,2)</f>
        <v>0</v>
      </c>
      <c r="K476" s="214" t="s">
        <v>157</v>
      </c>
      <c r="L476" s="44"/>
      <c r="M476" s="219" t="s">
        <v>19</v>
      </c>
      <c r="N476" s="220" t="s">
        <v>44</v>
      </c>
      <c r="O476" s="84"/>
      <c r="P476" s="221">
        <f>O476*H476</f>
        <v>0</v>
      </c>
      <c r="Q476" s="221">
        <v>0.00347</v>
      </c>
      <c r="R476" s="221">
        <f>Q476*H476</f>
        <v>0.041639999999999996</v>
      </c>
      <c r="S476" s="221">
        <v>0</v>
      </c>
      <c r="T476" s="222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3" t="s">
        <v>354</v>
      </c>
      <c r="AT476" s="223" t="s">
        <v>153</v>
      </c>
      <c r="AU476" s="223" t="s">
        <v>83</v>
      </c>
      <c r="AY476" s="17" t="s">
        <v>150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354</v>
      </c>
      <c r="BM476" s="223" t="s">
        <v>1429</v>
      </c>
    </row>
    <row r="477" s="2" customFormat="1">
      <c r="A477" s="38"/>
      <c r="B477" s="39"/>
      <c r="C477" s="40"/>
      <c r="D477" s="225" t="s">
        <v>159</v>
      </c>
      <c r="E477" s="40"/>
      <c r="F477" s="226" t="s">
        <v>1430</v>
      </c>
      <c r="G477" s="40"/>
      <c r="H477" s="40"/>
      <c r="I477" s="227"/>
      <c r="J477" s="40"/>
      <c r="K477" s="40"/>
      <c r="L477" s="44"/>
      <c r="M477" s="228"/>
      <c r="N477" s="229"/>
      <c r="O477" s="84"/>
      <c r="P477" s="84"/>
      <c r="Q477" s="84"/>
      <c r="R477" s="84"/>
      <c r="S477" s="84"/>
      <c r="T477" s="85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159</v>
      </c>
      <c r="AU477" s="17" t="s">
        <v>83</v>
      </c>
    </row>
    <row r="478" s="2" customFormat="1" ht="16.5" customHeight="1">
      <c r="A478" s="38"/>
      <c r="B478" s="39"/>
      <c r="C478" s="242" t="s">
        <v>1431</v>
      </c>
      <c r="D478" s="242" t="s">
        <v>218</v>
      </c>
      <c r="E478" s="243" t="s">
        <v>1432</v>
      </c>
      <c r="F478" s="244" t="s">
        <v>1433</v>
      </c>
      <c r="G478" s="245" t="s">
        <v>265</v>
      </c>
      <c r="H478" s="246">
        <v>2</v>
      </c>
      <c r="I478" s="247"/>
      <c r="J478" s="248">
        <f>ROUND(I478*H478,2)</f>
        <v>0</v>
      </c>
      <c r="K478" s="244" t="s">
        <v>19</v>
      </c>
      <c r="L478" s="249"/>
      <c r="M478" s="250" t="s">
        <v>19</v>
      </c>
      <c r="N478" s="251" t="s">
        <v>44</v>
      </c>
      <c r="O478" s="84"/>
      <c r="P478" s="221">
        <f>O478*H478</f>
        <v>0</v>
      </c>
      <c r="Q478" s="221">
        <v>0.014999999999999999</v>
      </c>
      <c r="R478" s="221">
        <f>Q478*H478</f>
        <v>0.029999999999999999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221</v>
      </c>
      <c r="AT478" s="223" t="s">
        <v>218</v>
      </c>
      <c r="AU478" s="223" t="s">
        <v>83</v>
      </c>
      <c r="AY478" s="17" t="s">
        <v>150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208</v>
      </c>
      <c r="BM478" s="223" t="s">
        <v>1434</v>
      </c>
    </row>
    <row r="479" s="2" customFormat="1" ht="16.5" customHeight="1">
      <c r="A479" s="38"/>
      <c r="B479" s="39"/>
      <c r="C479" s="242" t="s">
        <v>1435</v>
      </c>
      <c r="D479" s="242" t="s">
        <v>218</v>
      </c>
      <c r="E479" s="243" t="s">
        <v>1436</v>
      </c>
      <c r="F479" s="244" t="s">
        <v>1437</v>
      </c>
      <c r="G479" s="245" t="s">
        <v>265</v>
      </c>
      <c r="H479" s="246">
        <v>1</v>
      </c>
      <c r="I479" s="247"/>
      <c r="J479" s="248">
        <f>ROUND(I479*H479,2)</f>
        <v>0</v>
      </c>
      <c r="K479" s="244" t="s">
        <v>19</v>
      </c>
      <c r="L479" s="249"/>
      <c r="M479" s="250" t="s">
        <v>19</v>
      </c>
      <c r="N479" s="251" t="s">
        <v>44</v>
      </c>
      <c r="O479" s="84"/>
      <c r="P479" s="221">
        <f>O479*H479</f>
        <v>0</v>
      </c>
      <c r="Q479" s="221">
        <v>0.048000000000000001</v>
      </c>
      <c r="R479" s="221">
        <f>Q479*H479</f>
        <v>0.048000000000000001</v>
      </c>
      <c r="S479" s="221">
        <v>0</v>
      </c>
      <c r="T479" s="222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3" t="s">
        <v>221</v>
      </c>
      <c r="AT479" s="223" t="s">
        <v>218</v>
      </c>
      <c r="AU479" s="223" t="s">
        <v>83</v>
      </c>
      <c r="AY479" s="17" t="s">
        <v>150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208</v>
      </c>
      <c r="BM479" s="223" t="s">
        <v>1438</v>
      </c>
    </row>
    <row r="480" s="2" customFormat="1" ht="16.5" customHeight="1">
      <c r="A480" s="38"/>
      <c r="B480" s="39"/>
      <c r="C480" s="242" t="s">
        <v>1439</v>
      </c>
      <c r="D480" s="242" t="s">
        <v>218</v>
      </c>
      <c r="E480" s="243" t="s">
        <v>1440</v>
      </c>
      <c r="F480" s="244" t="s">
        <v>1441</v>
      </c>
      <c r="G480" s="245" t="s">
        <v>265</v>
      </c>
      <c r="H480" s="246">
        <v>9</v>
      </c>
      <c r="I480" s="247"/>
      <c r="J480" s="248">
        <f>ROUND(I480*H480,2)</f>
        <v>0</v>
      </c>
      <c r="K480" s="244" t="s">
        <v>19</v>
      </c>
      <c r="L480" s="249"/>
      <c r="M480" s="250" t="s">
        <v>19</v>
      </c>
      <c r="N480" s="251" t="s">
        <v>44</v>
      </c>
      <c r="O480" s="84"/>
      <c r="P480" s="221">
        <f>O480*H480</f>
        <v>0</v>
      </c>
      <c r="Q480" s="221">
        <v>0.048000000000000001</v>
      </c>
      <c r="R480" s="221">
        <f>Q480*H480</f>
        <v>0.432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221</v>
      </c>
      <c r="AT480" s="223" t="s">
        <v>218</v>
      </c>
      <c r="AU480" s="223" t="s">
        <v>83</v>
      </c>
      <c r="AY480" s="17" t="s">
        <v>150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208</v>
      </c>
      <c r="BM480" s="223" t="s">
        <v>1442</v>
      </c>
    </row>
    <row r="481" s="2" customFormat="1" ht="21.75" customHeight="1">
      <c r="A481" s="38"/>
      <c r="B481" s="39"/>
      <c r="C481" s="212" t="s">
        <v>1443</v>
      </c>
      <c r="D481" s="212" t="s">
        <v>153</v>
      </c>
      <c r="E481" s="213" t="s">
        <v>1444</v>
      </c>
      <c r="F481" s="214" t="s">
        <v>1445</v>
      </c>
      <c r="G481" s="215" t="s">
        <v>265</v>
      </c>
      <c r="H481" s="216">
        <v>14</v>
      </c>
      <c r="I481" s="217"/>
      <c r="J481" s="218">
        <f>ROUND(I481*H481,2)</f>
        <v>0</v>
      </c>
      <c r="K481" s="214" t="s">
        <v>157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0.00166</v>
      </c>
      <c r="R481" s="221">
        <f>Q481*H481</f>
        <v>0.02324</v>
      </c>
      <c r="S481" s="221">
        <v>0</v>
      </c>
      <c r="T481" s="222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3" t="s">
        <v>354</v>
      </c>
      <c r="AT481" s="223" t="s">
        <v>153</v>
      </c>
      <c r="AU481" s="223" t="s">
        <v>83</v>
      </c>
      <c r="AY481" s="17" t="s">
        <v>150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354</v>
      </c>
      <c r="BM481" s="223" t="s">
        <v>1446</v>
      </c>
    </row>
    <row r="482" s="2" customFormat="1">
      <c r="A482" s="38"/>
      <c r="B482" s="39"/>
      <c r="C482" s="40"/>
      <c r="D482" s="225" t="s">
        <v>159</v>
      </c>
      <c r="E482" s="40"/>
      <c r="F482" s="226" t="s">
        <v>1447</v>
      </c>
      <c r="G482" s="40"/>
      <c r="H482" s="40"/>
      <c r="I482" s="227"/>
      <c r="J482" s="40"/>
      <c r="K482" s="40"/>
      <c r="L482" s="44"/>
      <c r="M482" s="228"/>
      <c r="N482" s="229"/>
      <c r="O482" s="84"/>
      <c r="P482" s="84"/>
      <c r="Q482" s="84"/>
      <c r="R482" s="84"/>
      <c r="S482" s="84"/>
      <c r="T482" s="85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159</v>
      </c>
      <c r="AU482" s="17" t="s">
        <v>83</v>
      </c>
    </row>
    <row r="483" s="2" customFormat="1" ht="16.5" customHeight="1">
      <c r="A483" s="38"/>
      <c r="B483" s="39"/>
      <c r="C483" s="242" t="s">
        <v>1448</v>
      </c>
      <c r="D483" s="242" t="s">
        <v>218</v>
      </c>
      <c r="E483" s="243" t="s">
        <v>1449</v>
      </c>
      <c r="F483" s="244" t="s">
        <v>436</v>
      </c>
      <c r="G483" s="245" t="s">
        <v>265</v>
      </c>
      <c r="H483" s="246">
        <v>2</v>
      </c>
      <c r="I483" s="247"/>
      <c r="J483" s="248">
        <f>ROUND(I483*H483,2)</f>
        <v>0</v>
      </c>
      <c r="K483" s="244" t="s">
        <v>157</v>
      </c>
      <c r="L483" s="249"/>
      <c r="M483" s="250" t="s">
        <v>19</v>
      </c>
      <c r="N483" s="251" t="s">
        <v>44</v>
      </c>
      <c r="O483" s="84"/>
      <c r="P483" s="221">
        <f>O483*H483</f>
        <v>0</v>
      </c>
      <c r="Q483" s="221">
        <v>0.0089999999999999993</v>
      </c>
      <c r="R483" s="221">
        <f>Q483*H483</f>
        <v>0.017999999999999999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990</v>
      </c>
      <c r="AT483" s="223" t="s">
        <v>218</v>
      </c>
      <c r="AU483" s="223" t="s">
        <v>83</v>
      </c>
      <c r="AY483" s="17" t="s">
        <v>150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354</v>
      </c>
      <c r="BM483" s="223" t="s">
        <v>1450</v>
      </c>
    </row>
    <row r="484" s="2" customFormat="1" ht="16.5" customHeight="1">
      <c r="A484" s="38"/>
      <c r="B484" s="39"/>
      <c r="C484" s="242" t="s">
        <v>1451</v>
      </c>
      <c r="D484" s="242" t="s">
        <v>218</v>
      </c>
      <c r="E484" s="243" t="s">
        <v>1452</v>
      </c>
      <c r="F484" s="244" t="s">
        <v>1453</v>
      </c>
      <c r="G484" s="245" t="s">
        <v>265</v>
      </c>
      <c r="H484" s="246">
        <v>12</v>
      </c>
      <c r="I484" s="247"/>
      <c r="J484" s="248">
        <f>ROUND(I484*H484,2)</f>
        <v>0</v>
      </c>
      <c r="K484" s="244" t="s">
        <v>19</v>
      </c>
      <c r="L484" s="249"/>
      <c r="M484" s="250" t="s">
        <v>19</v>
      </c>
      <c r="N484" s="251" t="s">
        <v>44</v>
      </c>
      <c r="O484" s="84"/>
      <c r="P484" s="221">
        <f>O484*H484</f>
        <v>0</v>
      </c>
      <c r="Q484" s="221">
        <v>0.0099000000000000008</v>
      </c>
      <c r="R484" s="221">
        <f>Q484*H484</f>
        <v>0.11880000000000002</v>
      </c>
      <c r="S484" s="221">
        <v>0</v>
      </c>
      <c r="T484" s="222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3" t="s">
        <v>221</v>
      </c>
      <c r="AT484" s="223" t="s">
        <v>218</v>
      </c>
      <c r="AU484" s="223" t="s">
        <v>83</v>
      </c>
      <c r="AY484" s="17" t="s">
        <v>150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7" t="s">
        <v>81</v>
      </c>
      <c r="BK484" s="224">
        <f>ROUND(I484*H484,2)</f>
        <v>0</v>
      </c>
      <c r="BL484" s="17" t="s">
        <v>208</v>
      </c>
      <c r="BM484" s="223" t="s">
        <v>1454</v>
      </c>
    </row>
    <row r="485" s="2" customFormat="1" ht="21.75" customHeight="1">
      <c r="A485" s="38"/>
      <c r="B485" s="39"/>
      <c r="C485" s="212" t="s">
        <v>1455</v>
      </c>
      <c r="D485" s="212" t="s">
        <v>153</v>
      </c>
      <c r="E485" s="213" t="s">
        <v>1456</v>
      </c>
      <c r="F485" s="214" t="s">
        <v>1457</v>
      </c>
      <c r="G485" s="215" t="s">
        <v>265</v>
      </c>
      <c r="H485" s="216">
        <v>1</v>
      </c>
      <c r="I485" s="217"/>
      <c r="J485" s="218">
        <f>ROUND(I485*H485,2)</f>
        <v>0</v>
      </c>
      <c r="K485" s="214" t="s">
        <v>157</v>
      </c>
      <c r="L485" s="44"/>
      <c r="M485" s="219" t="s">
        <v>19</v>
      </c>
      <c r="N485" s="220" t="s">
        <v>44</v>
      </c>
      <c r="O485" s="84"/>
      <c r="P485" s="221">
        <f>O485*H485</f>
        <v>0</v>
      </c>
      <c r="Q485" s="221">
        <v>0.0021800000000000001</v>
      </c>
      <c r="R485" s="221">
        <f>Q485*H485</f>
        <v>0.0021800000000000001</v>
      </c>
      <c r="S485" s="221">
        <v>0</v>
      </c>
      <c r="T485" s="222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3" t="s">
        <v>354</v>
      </c>
      <c r="AT485" s="223" t="s">
        <v>153</v>
      </c>
      <c r="AU485" s="223" t="s">
        <v>83</v>
      </c>
      <c r="AY485" s="17" t="s">
        <v>150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354</v>
      </c>
      <c r="BM485" s="223" t="s">
        <v>1458</v>
      </c>
    </row>
    <row r="486" s="2" customFormat="1">
      <c r="A486" s="38"/>
      <c r="B486" s="39"/>
      <c r="C486" s="40"/>
      <c r="D486" s="225" t="s">
        <v>159</v>
      </c>
      <c r="E486" s="40"/>
      <c r="F486" s="226" t="s">
        <v>1459</v>
      </c>
      <c r="G486" s="40"/>
      <c r="H486" s="40"/>
      <c r="I486" s="227"/>
      <c r="J486" s="40"/>
      <c r="K486" s="40"/>
      <c r="L486" s="44"/>
      <c r="M486" s="228"/>
      <c r="N486" s="229"/>
      <c r="O486" s="84"/>
      <c r="P486" s="84"/>
      <c r="Q486" s="84"/>
      <c r="R486" s="84"/>
      <c r="S486" s="84"/>
      <c r="T486" s="85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159</v>
      </c>
      <c r="AU486" s="17" t="s">
        <v>83</v>
      </c>
    </row>
    <row r="487" s="2" customFormat="1" ht="16.5" customHeight="1">
      <c r="A487" s="38"/>
      <c r="B487" s="39"/>
      <c r="C487" s="242" t="s">
        <v>1460</v>
      </c>
      <c r="D487" s="242" t="s">
        <v>218</v>
      </c>
      <c r="E487" s="243" t="s">
        <v>435</v>
      </c>
      <c r="F487" s="244" t="s">
        <v>1461</v>
      </c>
      <c r="G487" s="245" t="s">
        <v>265</v>
      </c>
      <c r="H487" s="246">
        <v>1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0.016</v>
      </c>
      <c r="R487" s="221">
        <f>Q487*H487</f>
        <v>0.016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990</v>
      </c>
      <c r="AT487" s="223" t="s">
        <v>218</v>
      </c>
      <c r="AU487" s="223" t="s">
        <v>83</v>
      </c>
      <c r="AY487" s="17" t="s">
        <v>150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354</v>
      </c>
      <c r="BM487" s="223" t="s">
        <v>1462</v>
      </c>
    </row>
    <row r="488" s="2" customFormat="1" ht="21.75" customHeight="1">
      <c r="A488" s="38"/>
      <c r="B488" s="39"/>
      <c r="C488" s="212" t="s">
        <v>1463</v>
      </c>
      <c r="D488" s="212" t="s">
        <v>153</v>
      </c>
      <c r="E488" s="213" t="s">
        <v>1464</v>
      </c>
      <c r="F488" s="214" t="s">
        <v>1465</v>
      </c>
      <c r="G488" s="215" t="s">
        <v>265</v>
      </c>
      <c r="H488" s="216">
        <v>2</v>
      </c>
      <c r="I488" s="217"/>
      <c r="J488" s="218">
        <f>ROUND(I488*H488,2)</f>
        <v>0</v>
      </c>
      <c r="K488" s="214" t="s">
        <v>157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0.0032299999999999998</v>
      </c>
      <c r="R488" s="221">
        <f>Q488*H488</f>
        <v>0.0064599999999999996</v>
      </c>
      <c r="S488" s="221">
        <v>0</v>
      </c>
      <c r="T488" s="222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3" t="s">
        <v>354</v>
      </c>
      <c r="AT488" s="223" t="s">
        <v>153</v>
      </c>
      <c r="AU488" s="223" t="s">
        <v>83</v>
      </c>
      <c r="AY488" s="17" t="s">
        <v>150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81</v>
      </c>
      <c r="BK488" s="224">
        <f>ROUND(I488*H488,2)</f>
        <v>0</v>
      </c>
      <c r="BL488" s="17" t="s">
        <v>354</v>
      </c>
      <c r="BM488" s="223" t="s">
        <v>1466</v>
      </c>
    </row>
    <row r="489" s="2" customFormat="1">
      <c r="A489" s="38"/>
      <c r="B489" s="39"/>
      <c r="C489" s="40"/>
      <c r="D489" s="225" t="s">
        <v>159</v>
      </c>
      <c r="E489" s="40"/>
      <c r="F489" s="226" t="s">
        <v>1467</v>
      </c>
      <c r="G489" s="40"/>
      <c r="H489" s="40"/>
      <c r="I489" s="227"/>
      <c r="J489" s="40"/>
      <c r="K489" s="40"/>
      <c r="L489" s="44"/>
      <c r="M489" s="228"/>
      <c r="N489" s="229"/>
      <c r="O489" s="84"/>
      <c r="P489" s="84"/>
      <c r="Q489" s="84"/>
      <c r="R489" s="84"/>
      <c r="S489" s="84"/>
      <c r="T489" s="85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159</v>
      </c>
      <c r="AU489" s="17" t="s">
        <v>83</v>
      </c>
    </row>
    <row r="490" s="2" customFormat="1" ht="16.5" customHeight="1">
      <c r="A490" s="38"/>
      <c r="B490" s="39"/>
      <c r="C490" s="242" t="s">
        <v>1468</v>
      </c>
      <c r="D490" s="242" t="s">
        <v>218</v>
      </c>
      <c r="E490" s="243" t="s">
        <v>439</v>
      </c>
      <c r="F490" s="244" t="s">
        <v>1469</v>
      </c>
      <c r="G490" s="245" t="s">
        <v>265</v>
      </c>
      <c r="H490" s="246">
        <v>1</v>
      </c>
      <c r="I490" s="247"/>
      <c r="J490" s="248">
        <f>ROUND(I490*H490,2)</f>
        <v>0</v>
      </c>
      <c r="K490" s="244" t="s">
        <v>19</v>
      </c>
      <c r="L490" s="249"/>
      <c r="M490" s="250" t="s">
        <v>19</v>
      </c>
      <c r="N490" s="251" t="s">
        <v>44</v>
      </c>
      <c r="O490" s="84"/>
      <c r="P490" s="221">
        <f>O490*H490</f>
        <v>0</v>
      </c>
      <c r="Q490" s="221">
        <v>0.025000000000000001</v>
      </c>
      <c r="R490" s="221">
        <f>Q490*H490</f>
        <v>0.025000000000000001</v>
      </c>
      <c r="S490" s="221">
        <v>0</v>
      </c>
      <c r="T490" s="222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990</v>
      </c>
      <c r="AT490" s="223" t="s">
        <v>218</v>
      </c>
      <c r="AU490" s="223" t="s">
        <v>83</v>
      </c>
      <c r="AY490" s="17" t="s">
        <v>150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354</v>
      </c>
      <c r="BM490" s="223" t="s">
        <v>1470</v>
      </c>
    </row>
    <row r="491" s="2" customFormat="1" ht="16.5" customHeight="1">
      <c r="A491" s="38"/>
      <c r="B491" s="39"/>
      <c r="C491" s="242" t="s">
        <v>1471</v>
      </c>
      <c r="D491" s="242" t="s">
        <v>218</v>
      </c>
      <c r="E491" s="243" t="s">
        <v>1472</v>
      </c>
      <c r="F491" s="244" t="s">
        <v>1473</v>
      </c>
      <c r="G491" s="245" t="s">
        <v>265</v>
      </c>
      <c r="H491" s="246">
        <v>1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4"/>
      <c r="P491" s="221">
        <f>O491*H491</f>
        <v>0</v>
      </c>
      <c r="Q491" s="221">
        <v>0.025000000000000001</v>
      </c>
      <c r="R491" s="221">
        <f>Q491*H491</f>
        <v>0.025000000000000001</v>
      </c>
      <c r="S491" s="221">
        <v>0</v>
      </c>
      <c r="T491" s="222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3" t="s">
        <v>221</v>
      </c>
      <c r="AT491" s="223" t="s">
        <v>218</v>
      </c>
      <c r="AU491" s="223" t="s">
        <v>83</v>
      </c>
      <c r="AY491" s="17" t="s">
        <v>150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208</v>
      </c>
      <c r="BM491" s="223" t="s">
        <v>1474</v>
      </c>
    </row>
    <row r="492" s="2" customFormat="1" ht="21.75" customHeight="1">
      <c r="A492" s="38"/>
      <c r="B492" s="39"/>
      <c r="C492" s="212" t="s">
        <v>1475</v>
      </c>
      <c r="D492" s="212" t="s">
        <v>153</v>
      </c>
      <c r="E492" s="213" t="s">
        <v>1476</v>
      </c>
      <c r="F492" s="214" t="s">
        <v>1477</v>
      </c>
      <c r="G492" s="215" t="s">
        <v>265</v>
      </c>
      <c r="H492" s="216">
        <v>8</v>
      </c>
      <c r="I492" s="217"/>
      <c r="J492" s="218">
        <f>ROUND(I492*H492,2)</f>
        <v>0</v>
      </c>
      <c r="K492" s="214" t="s">
        <v>157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0.00513</v>
      </c>
      <c r="R492" s="221">
        <f>Q492*H492</f>
        <v>0.04104</v>
      </c>
      <c r="S492" s="221">
        <v>0</v>
      </c>
      <c r="T492" s="222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3" t="s">
        <v>354</v>
      </c>
      <c r="AT492" s="223" t="s">
        <v>153</v>
      </c>
      <c r="AU492" s="223" t="s">
        <v>83</v>
      </c>
      <c r="AY492" s="17" t="s">
        <v>150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354</v>
      </c>
      <c r="BM492" s="223" t="s">
        <v>1478</v>
      </c>
    </row>
    <row r="493" s="2" customFormat="1">
      <c r="A493" s="38"/>
      <c r="B493" s="39"/>
      <c r="C493" s="40"/>
      <c r="D493" s="225" t="s">
        <v>159</v>
      </c>
      <c r="E493" s="40"/>
      <c r="F493" s="226" t="s">
        <v>1479</v>
      </c>
      <c r="G493" s="40"/>
      <c r="H493" s="40"/>
      <c r="I493" s="227"/>
      <c r="J493" s="40"/>
      <c r="K493" s="40"/>
      <c r="L493" s="44"/>
      <c r="M493" s="228"/>
      <c r="N493" s="229"/>
      <c r="O493" s="84"/>
      <c r="P493" s="84"/>
      <c r="Q493" s="84"/>
      <c r="R493" s="84"/>
      <c r="S493" s="84"/>
      <c r="T493" s="85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159</v>
      </c>
      <c r="AU493" s="17" t="s">
        <v>83</v>
      </c>
    </row>
    <row r="494" s="2" customFormat="1" ht="16.5" customHeight="1">
      <c r="A494" s="38"/>
      <c r="B494" s="39"/>
      <c r="C494" s="242" t="s">
        <v>1480</v>
      </c>
      <c r="D494" s="242" t="s">
        <v>218</v>
      </c>
      <c r="E494" s="243" t="s">
        <v>1481</v>
      </c>
      <c r="F494" s="244" t="s">
        <v>1482</v>
      </c>
      <c r="G494" s="245" t="s">
        <v>265</v>
      </c>
      <c r="H494" s="246">
        <v>8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4"/>
      <c r="P494" s="221">
        <f>O494*H494</f>
        <v>0</v>
      </c>
      <c r="Q494" s="221">
        <v>0.029999999999999999</v>
      </c>
      <c r="R494" s="221">
        <f>Q494*H494</f>
        <v>0.23999999999999999</v>
      </c>
      <c r="S494" s="221">
        <v>0</v>
      </c>
      <c r="T494" s="222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3" t="s">
        <v>990</v>
      </c>
      <c r="AT494" s="223" t="s">
        <v>218</v>
      </c>
      <c r="AU494" s="223" t="s">
        <v>83</v>
      </c>
      <c r="AY494" s="17" t="s">
        <v>150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7" t="s">
        <v>81</v>
      </c>
      <c r="BK494" s="224">
        <f>ROUND(I494*H494,2)</f>
        <v>0</v>
      </c>
      <c r="BL494" s="17" t="s">
        <v>354</v>
      </c>
      <c r="BM494" s="223" t="s">
        <v>1483</v>
      </c>
    </row>
    <row r="495" s="2" customFormat="1" ht="21.75" customHeight="1">
      <c r="A495" s="38"/>
      <c r="B495" s="39"/>
      <c r="C495" s="212" t="s">
        <v>1484</v>
      </c>
      <c r="D495" s="212" t="s">
        <v>153</v>
      </c>
      <c r="E495" s="213" t="s">
        <v>1485</v>
      </c>
      <c r="F495" s="214" t="s">
        <v>1486</v>
      </c>
      <c r="G495" s="215" t="s">
        <v>265</v>
      </c>
      <c r="H495" s="216">
        <v>12</v>
      </c>
      <c r="I495" s="217"/>
      <c r="J495" s="218">
        <f>ROUND(I495*H495,2)</f>
        <v>0</v>
      </c>
      <c r="K495" s="214" t="s">
        <v>157</v>
      </c>
      <c r="L495" s="44"/>
      <c r="M495" s="219" t="s">
        <v>19</v>
      </c>
      <c r="N495" s="220" t="s">
        <v>44</v>
      </c>
      <c r="O495" s="84"/>
      <c r="P495" s="221">
        <f>O495*H495</f>
        <v>0</v>
      </c>
      <c r="Q495" s="221">
        <v>0.00347</v>
      </c>
      <c r="R495" s="221">
        <f>Q495*H495</f>
        <v>0.041639999999999996</v>
      </c>
      <c r="S495" s="221">
        <v>0</v>
      </c>
      <c r="T495" s="222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3" t="s">
        <v>354</v>
      </c>
      <c r="AT495" s="223" t="s">
        <v>153</v>
      </c>
      <c r="AU495" s="223" t="s">
        <v>83</v>
      </c>
      <c r="AY495" s="17" t="s">
        <v>150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81</v>
      </c>
      <c r="BK495" s="224">
        <f>ROUND(I495*H495,2)</f>
        <v>0</v>
      </c>
      <c r="BL495" s="17" t="s">
        <v>354</v>
      </c>
      <c r="BM495" s="223" t="s">
        <v>1487</v>
      </c>
    </row>
    <row r="496" s="2" customFormat="1">
      <c r="A496" s="38"/>
      <c r="B496" s="39"/>
      <c r="C496" s="40"/>
      <c r="D496" s="225" t="s">
        <v>159</v>
      </c>
      <c r="E496" s="40"/>
      <c r="F496" s="226" t="s">
        <v>1488</v>
      </c>
      <c r="G496" s="40"/>
      <c r="H496" s="40"/>
      <c r="I496" s="227"/>
      <c r="J496" s="40"/>
      <c r="K496" s="40"/>
      <c r="L496" s="44"/>
      <c r="M496" s="228"/>
      <c r="N496" s="229"/>
      <c r="O496" s="84"/>
      <c r="P496" s="84"/>
      <c r="Q496" s="84"/>
      <c r="R496" s="84"/>
      <c r="S496" s="84"/>
      <c r="T496" s="85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159</v>
      </c>
      <c r="AU496" s="17" t="s">
        <v>83</v>
      </c>
    </row>
    <row r="497" s="2" customFormat="1" ht="16.5" customHeight="1">
      <c r="A497" s="38"/>
      <c r="B497" s="39"/>
      <c r="C497" s="242" t="s">
        <v>1489</v>
      </c>
      <c r="D497" s="242" t="s">
        <v>218</v>
      </c>
      <c r="E497" s="243" t="s">
        <v>1490</v>
      </c>
      <c r="F497" s="244" t="s">
        <v>1491</v>
      </c>
      <c r="G497" s="245" t="s">
        <v>265</v>
      </c>
      <c r="H497" s="246">
        <v>10</v>
      </c>
      <c r="I497" s="247"/>
      <c r="J497" s="248">
        <f>ROUND(I497*H497,2)</f>
        <v>0</v>
      </c>
      <c r="K497" s="244" t="s">
        <v>19</v>
      </c>
      <c r="L497" s="249"/>
      <c r="M497" s="250" t="s">
        <v>19</v>
      </c>
      <c r="N497" s="251" t="s">
        <v>44</v>
      </c>
      <c r="O497" s="84"/>
      <c r="P497" s="221">
        <f>O497*H497</f>
        <v>0</v>
      </c>
      <c r="Q497" s="221">
        <v>0.16600000000000001</v>
      </c>
      <c r="R497" s="221">
        <f>Q497*H497</f>
        <v>1.6600000000000001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221</v>
      </c>
      <c r="AT497" s="223" t="s">
        <v>218</v>
      </c>
      <c r="AU497" s="223" t="s">
        <v>83</v>
      </c>
      <c r="AY497" s="17" t="s">
        <v>150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208</v>
      </c>
      <c r="BM497" s="223" t="s">
        <v>1492</v>
      </c>
    </row>
    <row r="498" s="2" customFormat="1" ht="16.5" customHeight="1">
      <c r="A498" s="38"/>
      <c r="B498" s="39"/>
      <c r="C498" s="242" t="s">
        <v>1493</v>
      </c>
      <c r="D498" s="242" t="s">
        <v>218</v>
      </c>
      <c r="E498" s="243" t="s">
        <v>1494</v>
      </c>
      <c r="F498" s="244" t="s">
        <v>1495</v>
      </c>
      <c r="G498" s="245" t="s">
        <v>265</v>
      </c>
      <c r="H498" s="246">
        <v>2</v>
      </c>
      <c r="I498" s="247"/>
      <c r="J498" s="248">
        <f>ROUND(I498*H498,2)</f>
        <v>0</v>
      </c>
      <c r="K498" s="244" t="s">
        <v>19</v>
      </c>
      <c r="L498" s="249"/>
      <c r="M498" s="250" t="s">
        <v>19</v>
      </c>
      <c r="N498" s="251" t="s">
        <v>44</v>
      </c>
      <c r="O498" s="84"/>
      <c r="P498" s="221">
        <f>O498*H498</f>
        <v>0</v>
      </c>
      <c r="Q498" s="221">
        <v>0.12</v>
      </c>
      <c r="R498" s="221">
        <f>Q498*H498</f>
        <v>0.23999999999999999</v>
      </c>
      <c r="S498" s="221">
        <v>0</v>
      </c>
      <c r="T498" s="222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3" t="s">
        <v>221</v>
      </c>
      <c r="AT498" s="223" t="s">
        <v>218</v>
      </c>
      <c r="AU498" s="223" t="s">
        <v>83</v>
      </c>
      <c r="AY498" s="17" t="s">
        <v>150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208</v>
      </c>
      <c r="BM498" s="223" t="s">
        <v>1496</v>
      </c>
    </row>
    <row r="499" s="2" customFormat="1" ht="21.75" customHeight="1">
      <c r="A499" s="38"/>
      <c r="B499" s="39"/>
      <c r="C499" s="212" t="s">
        <v>1497</v>
      </c>
      <c r="D499" s="212" t="s">
        <v>153</v>
      </c>
      <c r="E499" s="213" t="s">
        <v>1498</v>
      </c>
      <c r="F499" s="214" t="s">
        <v>1499</v>
      </c>
      <c r="G499" s="215" t="s">
        <v>265</v>
      </c>
      <c r="H499" s="216">
        <v>3</v>
      </c>
      <c r="I499" s="217"/>
      <c r="J499" s="218">
        <f>ROUND(I499*H499,2)</f>
        <v>0</v>
      </c>
      <c r="K499" s="214" t="s">
        <v>157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0.0043299999999999996</v>
      </c>
      <c r="R499" s="221">
        <f>Q499*H499</f>
        <v>0.012989999999999998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354</v>
      </c>
      <c r="AT499" s="223" t="s">
        <v>153</v>
      </c>
      <c r="AU499" s="223" t="s">
        <v>83</v>
      </c>
      <c r="AY499" s="17" t="s">
        <v>150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354</v>
      </c>
      <c r="BM499" s="223" t="s">
        <v>1500</v>
      </c>
    </row>
    <row r="500" s="2" customFormat="1">
      <c r="A500" s="38"/>
      <c r="B500" s="39"/>
      <c r="C500" s="40"/>
      <c r="D500" s="225" t="s">
        <v>159</v>
      </c>
      <c r="E500" s="40"/>
      <c r="F500" s="226" t="s">
        <v>1501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83</v>
      </c>
    </row>
    <row r="501" s="2" customFormat="1" ht="16.5" customHeight="1">
      <c r="A501" s="38"/>
      <c r="B501" s="39"/>
      <c r="C501" s="242" t="s">
        <v>1502</v>
      </c>
      <c r="D501" s="242" t="s">
        <v>218</v>
      </c>
      <c r="E501" s="243" t="s">
        <v>1503</v>
      </c>
      <c r="F501" s="244" t="s">
        <v>1504</v>
      </c>
      <c r="G501" s="245" t="s">
        <v>265</v>
      </c>
      <c r="H501" s="246">
        <v>3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4"/>
      <c r="P501" s="221">
        <f>O501*H501</f>
        <v>0</v>
      </c>
      <c r="Q501" s="221">
        <v>0.32300000000000001</v>
      </c>
      <c r="R501" s="221">
        <f>Q501*H501</f>
        <v>0.96900000000000008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221</v>
      </c>
      <c r="AT501" s="223" t="s">
        <v>218</v>
      </c>
      <c r="AU501" s="223" t="s">
        <v>83</v>
      </c>
      <c r="AY501" s="17" t="s">
        <v>150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208</v>
      </c>
      <c r="BM501" s="223" t="s">
        <v>1505</v>
      </c>
    </row>
    <row r="502" s="2" customFormat="1" ht="16.5" customHeight="1">
      <c r="A502" s="38"/>
      <c r="B502" s="39"/>
      <c r="C502" s="212" t="s">
        <v>1506</v>
      </c>
      <c r="D502" s="212" t="s">
        <v>153</v>
      </c>
      <c r="E502" s="213" t="s">
        <v>1507</v>
      </c>
      <c r="F502" s="214" t="s">
        <v>1508</v>
      </c>
      <c r="G502" s="215" t="s">
        <v>265</v>
      </c>
      <c r="H502" s="216">
        <v>2</v>
      </c>
      <c r="I502" s="217"/>
      <c r="J502" s="218">
        <f>ROUND(I502*H502,2)</f>
        <v>0</v>
      </c>
      <c r="K502" s="214" t="s">
        <v>157</v>
      </c>
      <c r="L502" s="44"/>
      <c r="M502" s="219" t="s">
        <v>19</v>
      </c>
      <c r="N502" s="220" t="s">
        <v>44</v>
      </c>
      <c r="O502" s="84"/>
      <c r="P502" s="221">
        <f>O502*H502</f>
        <v>0</v>
      </c>
      <c r="Q502" s="221">
        <v>0</v>
      </c>
      <c r="R502" s="221">
        <f>Q502*H502</f>
        <v>0</v>
      </c>
      <c r="S502" s="221">
        <v>0</v>
      </c>
      <c r="T502" s="222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23" t="s">
        <v>354</v>
      </c>
      <c r="AT502" s="223" t="s">
        <v>153</v>
      </c>
      <c r="AU502" s="223" t="s">
        <v>83</v>
      </c>
      <c r="AY502" s="17" t="s">
        <v>150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354</v>
      </c>
      <c r="BM502" s="223" t="s">
        <v>1509</v>
      </c>
    </row>
    <row r="503" s="2" customFormat="1">
      <c r="A503" s="38"/>
      <c r="B503" s="39"/>
      <c r="C503" s="40"/>
      <c r="D503" s="225" t="s">
        <v>159</v>
      </c>
      <c r="E503" s="40"/>
      <c r="F503" s="226" t="s">
        <v>1510</v>
      </c>
      <c r="G503" s="40"/>
      <c r="H503" s="40"/>
      <c r="I503" s="227"/>
      <c r="J503" s="40"/>
      <c r="K503" s="40"/>
      <c r="L503" s="44"/>
      <c r="M503" s="228"/>
      <c r="N503" s="229"/>
      <c r="O503" s="84"/>
      <c r="P503" s="84"/>
      <c r="Q503" s="84"/>
      <c r="R503" s="84"/>
      <c r="S503" s="84"/>
      <c r="T503" s="85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159</v>
      </c>
      <c r="AU503" s="17" t="s">
        <v>83</v>
      </c>
    </row>
    <row r="504" s="2" customFormat="1" ht="16.5" customHeight="1">
      <c r="A504" s="38"/>
      <c r="B504" s="39"/>
      <c r="C504" s="212" t="s">
        <v>1511</v>
      </c>
      <c r="D504" s="212" t="s">
        <v>153</v>
      </c>
      <c r="E504" s="213" t="s">
        <v>1512</v>
      </c>
      <c r="F504" s="214" t="s">
        <v>1513</v>
      </c>
      <c r="G504" s="215" t="s">
        <v>265</v>
      </c>
      <c r="H504" s="216">
        <v>2</v>
      </c>
      <c r="I504" s="217"/>
      <c r="J504" s="218">
        <f>ROUND(I504*H504,2)</f>
        <v>0</v>
      </c>
      <c r="K504" s="214" t="s">
        <v>157</v>
      </c>
      <c r="L504" s="44"/>
      <c r="M504" s="219" t="s">
        <v>19</v>
      </c>
      <c r="N504" s="220" t="s">
        <v>44</v>
      </c>
      <c r="O504" s="84"/>
      <c r="P504" s="221">
        <f>O504*H504</f>
        <v>0</v>
      </c>
      <c r="Q504" s="221">
        <v>0</v>
      </c>
      <c r="R504" s="221">
        <f>Q504*H504</f>
        <v>0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354</v>
      </c>
      <c r="AT504" s="223" t="s">
        <v>153</v>
      </c>
      <c r="AU504" s="223" t="s">
        <v>83</v>
      </c>
      <c r="AY504" s="17" t="s">
        <v>150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354</v>
      </c>
      <c r="BM504" s="223" t="s">
        <v>1514</v>
      </c>
    </row>
    <row r="505" s="2" customFormat="1">
      <c r="A505" s="38"/>
      <c r="B505" s="39"/>
      <c r="C505" s="40"/>
      <c r="D505" s="225" t="s">
        <v>159</v>
      </c>
      <c r="E505" s="40"/>
      <c r="F505" s="226" t="s">
        <v>1515</v>
      </c>
      <c r="G505" s="40"/>
      <c r="H505" s="40"/>
      <c r="I505" s="227"/>
      <c r="J505" s="40"/>
      <c r="K505" s="40"/>
      <c r="L505" s="44"/>
      <c r="M505" s="228"/>
      <c r="N505" s="229"/>
      <c r="O505" s="84"/>
      <c r="P505" s="84"/>
      <c r="Q505" s="84"/>
      <c r="R505" s="84"/>
      <c r="S505" s="84"/>
      <c r="T505" s="85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159</v>
      </c>
      <c r="AU505" s="17" t="s">
        <v>83</v>
      </c>
    </row>
    <row r="506" s="2" customFormat="1" ht="16.5" customHeight="1">
      <c r="A506" s="38"/>
      <c r="B506" s="39"/>
      <c r="C506" s="212" t="s">
        <v>1516</v>
      </c>
      <c r="D506" s="212" t="s">
        <v>153</v>
      </c>
      <c r="E506" s="213" t="s">
        <v>1517</v>
      </c>
      <c r="F506" s="214" t="s">
        <v>1518</v>
      </c>
      <c r="G506" s="215" t="s">
        <v>265</v>
      </c>
      <c r="H506" s="216">
        <v>18</v>
      </c>
      <c r="I506" s="217"/>
      <c r="J506" s="218">
        <f>ROUND(I506*H506,2)</f>
        <v>0</v>
      </c>
      <c r="K506" s="214" t="s">
        <v>157</v>
      </c>
      <c r="L506" s="44"/>
      <c r="M506" s="219" t="s">
        <v>19</v>
      </c>
      <c r="N506" s="220" t="s">
        <v>44</v>
      </c>
      <c r="O506" s="84"/>
      <c r="P506" s="221">
        <f>O506*H506</f>
        <v>0</v>
      </c>
      <c r="Q506" s="221">
        <v>0</v>
      </c>
      <c r="R506" s="221">
        <f>Q506*H506</f>
        <v>0</v>
      </c>
      <c r="S506" s="221">
        <v>0</v>
      </c>
      <c r="T506" s="222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3" t="s">
        <v>354</v>
      </c>
      <c r="AT506" s="223" t="s">
        <v>153</v>
      </c>
      <c r="AU506" s="223" t="s">
        <v>83</v>
      </c>
      <c r="AY506" s="17" t="s">
        <v>150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354</v>
      </c>
      <c r="BM506" s="223" t="s">
        <v>1519</v>
      </c>
    </row>
    <row r="507" s="2" customFormat="1">
      <c r="A507" s="38"/>
      <c r="B507" s="39"/>
      <c r="C507" s="40"/>
      <c r="D507" s="225" t="s">
        <v>159</v>
      </c>
      <c r="E507" s="40"/>
      <c r="F507" s="226" t="s">
        <v>1520</v>
      </c>
      <c r="G507" s="40"/>
      <c r="H507" s="40"/>
      <c r="I507" s="227"/>
      <c r="J507" s="40"/>
      <c r="K507" s="40"/>
      <c r="L507" s="44"/>
      <c r="M507" s="228"/>
      <c r="N507" s="229"/>
      <c r="O507" s="84"/>
      <c r="P507" s="84"/>
      <c r="Q507" s="84"/>
      <c r="R507" s="84"/>
      <c r="S507" s="84"/>
      <c r="T507" s="85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T507" s="17" t="s">
        <v>159</v>
      </c>
      <c r="AU507" s="17" t="s">
        <v>83</v>
      </c>
    </row>
    <row r="508" s="2" customFormat="1" ht="16.5" customHeight="1">
      <c r="A508" s="38"/>
      <c r="B508" s="39"/>
      <c r="C508" s="212" t="s">
        <v>1521</v>
      </c>
      <c r="D508" s="212" t="s">
        <v>153</v>
      </c>
      <c r="E508" s="213" t="s">
        <v>1522</v>
      </c>
      <c r="F508" s="214" t="s">
        <v>1523</v>
      </c>
      <c r="G508" s="215" t="s">
        <v>265</v>
      </c>
      <c r="H508" s="216">
        <v>5</v>
      </c>
      <c r="I508" s="217"/>
      <c r="J508" s="218">
        <f>ROUND(I508*H508,2)</f>
        <v>0</v>
      </c>
      <c r="K508" s="214" t="s">
        <v>157</v>
      </c>
      <c r="L508" s="44"/>
      <c r="M508" s="219" t="s">
        <v>19</v>
      </c>
      <c r="N508" s="220" t="s">
        <v>44</v>
      </c>
      <c r="O508" s="84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3" t="s">
        <v>354</v>
      </c>
      <c r="AT508" s="223" t="s">
        <v>153</v>
      </c>
      <c r="AU508" s="223" t="s">
        <v>83</v>
      </c>
      <c r="AY508" s="17" t="s">
        <v>150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354</v>
      </c>
      <c r="BM508" s="223" t="s">
        <v>1524</v>
      </c>
    </row>
    <row r="509" s="2" customFormat="1">
      <c r="A509" s="38"/>
      <c r="B509" s="39"/>
      <c r="C509" s="40"/>
      <c r="D509" s="225" t="s">
        <v>159</v>
      </c>
      <c r="E509" s="40"/>
      <c r="F509" s="226" t="s">
        <v>1525</v>
      </c>
      <c r="G509" s="40"/>
      <c r="H509" s="40"/>
      <c r="I509" s="227"/>
      <c r="J509" s="40"/>
      <c r="K509" s="40"/>
      <c r="L509" s="44"/>
      <c r="M509" s="228"/>
      <c r="N509" s="229"/>
      <c r="O509" s="84"/>
      <c r="P509" s="84"/>
      <c r="Q509" s="84"/>
      <c r="R509" s="84"/>
      <c r="S509" s="84"/>
      <c r="T509" s="85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159</v>
      </c>
      <c r="AU509" s="17" t="s">
        <v>83</v>
      </c>
    </row>
    <row r="510" s="2" customFormat="1" ht="16.5" customHeight="1">
      <c r="A510" s="38"/>
      <c r="B510" s="39"/>
      <c r="C510" s="212" t="s">
        <v>1526</v>
      </c>
      <c r="D510" s="212" t="s">
        <v>153</v>
      </c>
      <c r="E510" s="213" t="s">
        <v>1527</v>
      </c>
      <c r="F510" s="214" t="s">
        <v>1528</v>
      </c>
      <c r="G510" s="215" t="s">
        <v>265</v>
      </c>
      <c r="H510" s="216">
        <v>2</v>
      </c>
      <c r="I510" s="217"/>
      <c r="J510" s="218">
        <f>ROUND(I510*H510,2)</f>
        <v>0</v>
      </c>
      <c r="K510" s="214" t="s">
        <v>157</v>
      </c>
      <c r="L510" s="44"/>
      <c r="M510" s="219" t="s">
        <v>19</v>
      </c>
      <c r="N510" s="220" t="s">
        <v>44</v>
      </c>
      <c r="O510" s="84"/>
      <c r="P510" s="221">
        <f>O510*H510</f>
        <v>0</v>
      </c>
      <c r="Q510" s="221">
        <v>0</v>
      </c>
      <c r="R510" s="221">
        <f>Q510*H510</f>
        <v>0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354</v>
      </c>
      <c r="AT510" s="223" t="s">
        <v>153</v>
      </c>
      <c r="AU510" s="223" t="s">
        <v>83</v>
      </c>
      <c r="AY510" s="17" t="s">
        <v>150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354</v>
      </c>
      <c r="BM510" s="223" t="s">
        <v>1529</v>
      </c>
    </row>
    <row r="511" s="2" customFormat="1">
      <c r="A511" s="38"/>
      <c r="B511" s="39"/>
      <c r="C511" s="40"/>
      <c r="D511" s="225" t="s">
        <v>159</v>
      </c>
      <c r="E511" s="40"/>
      <c r="F511" s="226" t="s">
        <v>1530</v>
      </c>
      <c r="G511" s="40"/>
      <c r="H511" s="40"/>
      <c r="I511" s="227"/>
      <c r="J511" s="40"/>
      <c r="K511" s="40"/>
      <c r="L511" s="44"/>
      <c r="M511" s="228"/>
      <c r="N511" s="229"/>
      <c r="O511" s="84"/>
      <c r="P511" s="84"/>
      <c r="Q511" s="84"/>
      <c r="R511" s="84"/>
      <c r="S511" s="84"/>
      <c r="T511" s="85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7" t="s">
        <v>159</v>
      </c>
      <c r="AU511" s="17" t="s">
        <v>83</v>
      </c>
    </row>
    <row r="512" s="2" customFormat="1" ht="16.5" customHeight="1">
      <c r="A512" s="38"/>
      <c r="B512" s="39"/>
      <c r="C512" s="212" t="s">
        <v>1531</v>
      </c>
      <c r="D512" s="212" t="s">
        <v>153</v>
      </c>
      <c r="E512" s="213" t="s">
        <v>1532</v>
      </c>
      <c r="F512" s="214" t="s">
        <v>1533</v>
      </c>
      <c r="G512" s="215" t="s">
        <v>265</v>
      </c>
      <c r="H512" s="216">
        <v>9</v>
      </c>
      <c r="I512" s="217"/>
      <c r="J512" s="218">
        <f>ROUND(I512*H512,2)</f>
        <v>0</v>
      </c>
      <c r="K512" s="214" t="s">
        <v>157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354</v>
      </c>
      <c r="AT512" s="223" t="s">
        <v>153</v>
      </c>
      <c r="AU512" s="223" t="s">
        <v>83</v>
      </c>
      <c r="AY512" s="17" t="s">
        <v>150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354</v>
      </c>
      <c r="BM512" s="223" t="s">
        <v>1534</v>
      </c>
    </row>
    <row r="513" s="2" customFormat="1">
      <c r="A513" s="38"/>
      <c r="B513" s="39"/>
      <c r="C513" s="40"/>
      <c r="D513" s="225" t="s">
        <v>159</v>
      </c>
      <c r="E513" s="40"/>
      <c r="F513" s="226" t="s">
        <v>1535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159</v>
      </c>
      <c r="AU513" s="17" t="s">
        <v>83</v>
      </c>
    </row>
    <row r="514" s="2" customFormat="1" ht="16.5" customHeight="1">
      <c r="A514" s="38"/>
      <c r="B514" s="39"/>
      <c r="C514" s="212" t="s">
        <v>1536</v>
      </c>
      <c r="D514" s="212" t="s">
        <v>153</v>
      </c>
      <c r="E514" s="213" t="s">
        <v>1537</v>
      </c>
      <c r="F514" s="214" t="s">
        <v>1538</v>
      </c>
      <c r="G514" s="215" t="s">
        <v>265</v>
      </c>
      <c r="H514" s="216">
        <v>6</v>
      </c>
      <c r="I514" s="217"/>
      <c r="J514" s="218">
        <f>ROUND(I514*H514,2)</f>
        <v>0</v>
      </c>
      <c r="K514" s="214" t="s">
        <v>157</v>
      </c>
      <c r="L514" s="44"/>
      <c r="M514" s="219" t="s">
        <v>19</v>
      </c>
      <c r="N514" s="220" t="s">
        <v>44</v>
      </c>
      <c r="O514" s="84"/>
      <c r="P514" s="221">
        <f>O514*H514</f>
        <v>0</v>
      </c>
      <c r="Q514" s="221">
        <v>0</v>
      </c>
      <c r="R514" s="221">
        <f>Q514*H514</f>
        <v>0</v>
      </c>
      <c r="S514" s="221">
        <v>0</v>
      </c>
      <c r="T514" s="222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3" t="s">
        <v>354</v>
      </c>
      <c r="AT514" s="223" t="s">
        <v>153</v>
      </c>
      <c r="AU514" s="223" t="s">
        <v>83</v>
      </c>
      <c r="AY514" s="17" t="s">
        <v>150</v>
      </c>
      <c r="BE514" s="224">
        <f>IF(N514="základní",J514,0)</f>
        <v>0</v>
      </c>
      <c r="BF514" s="224">
        <f>IF(N514="snížená",J514,0)</f>
        <v>0</v>
      </c>
      <c r="BG514" s="224">
        <f>IF(N514="zákl. přenesená",J514,0)</f>
        <v>0</v>
      </c>
      <c r="BH514" s="224">
        <f>IF(N514="sníž. přenesená",J514,0)</f>
        <v>0</v>
      </c>
      <c r="BI514" s="224">
        <f>IF(N514="nulová",J514,0)</f>
        <v>0</v>
      </c>
      <c r="BJ514" s="17" t="s">
        <v>81</v>
      </c>
      <c r="BK514" s="224">
        <f>ROUND(I514*H514,2)</f>
        <v>0</v>
      </c>
      <c r="BL514" s="17" t="s">
        <v>354</v>
      </c>
      <c r="BM514" s="223" t="s">
        <v>1539</v>
      </c>
    </row>
    <row r="515" s="2" customFormat="1">
      <c r="A515" s="38"/>
      <c r="B515" s="39"/>
      <c r="C515" s="40"/>
      <c r="D515" s="225" t="s">
        <v>159</v>
      </c>
      <c r="E515" s="40"/>
      <c r="F515" s="226" t="s">
        <v>1540</v>
      </c>
      <c r="G515" s="40"/>
      <c r="H515" s="40"/>
      <c r="I515" s="227"/>
      <c r="J515" s="40"/>
      <c r="K515" s="40"/>
      <c r="L515" s="44"/>
      <c r="M515" s="228"/>
      <c r="N515" s="229"/>
      <c r="O515" s="84"/>
      <c r="P515" s="84"/>
      <c r="Q515" s="84"/>
      <c r="R515" s="84"/>
      <c r="S515" s="84"/>
      <c r="T515" s="85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159</v>
      </c>
      <c r="AU515" s="17" t="s">
        <v>83</v>
      </c>
    </row>
    <row r="516" s="2" customFormat="1" ht="16.5" customHeight="1">
      <c r="A516" s="38"/>
      <c r="B516" s="39"/>
      <c r="C516" s="212" t="s">
        <v>1541</v>
      </c>
      <c r="D516" s="212" t="s">
        <v>153</v>
      </c>
      <c r="E516" s="213" t="s">
        <v>1542</v>
      </c>
      <c r="F516" s="214" t="s">
        <v>1543</v>
      </c>
      <c r="G516" s="215" t="s">
        <v>265</v>
      </c>
      <c r="H516" s="216">
        <v>21</v>
      </c>
      <c r="I516" s="217"/>
      <c r="J516" s="218">
        <f>ROUND(I516*H516,2)</f>
        <v>0</v>
      </c>
      <c r="K516" s="214" t="s">
        <v>157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</v>
      </c>
      <c r="R516" s="221">
        <f>Q516*H516</f>
        <v>0</v>
      </c>
      <c r="S516" s="221">
        <v>0</v>
      </c>
      <c r="T516" s="222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3" t="s">
        <v>354</v>
      </c>
      <c r="AT516" s="223" t="s">
        <v>153</v>
      </c>
      <c r="AU516" s="223" t="s">
        <v>83</v>
      </c>
      <c r="AY516" s="17" t="s">
        <v>150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7" t="s">
        <v>81</v>
      </c>
      <c r="BK516" s="224">
        <f>ROUND(I516*H516,2)</f>
        <v>0</v>
      </c>
      <c r="BL516" s="17" t="s">
        <v>354</v>
      </c>
      <c r="BM516" s="223" t="s">
        <v>1544</v>
      </c>
    </row>
    <row r="517" s="2" customFormat="1">
      <c r="A517" s="38"/>
      <c r="B517" s="39"/>
      <c r="C517" s="40"/>
      <c r="D517" s="225" t="s">
        <v>159</v>
      </c>
      <c r="E517" s="40"/>
      <c r="F517" s="226" t="s">
        <v>1545</v>
      </c>
      <c r="G517" s="40"/>
      <c r="H517" s="40"/>
      <c r="I517" s="227"/>
      <c r="J517" s="40"/>
      <c r="K517" s="40"/>
      <c r="L517" s="44"/>
      <c r="M517" s="228"/>
      <c r="N517" s="229"/>
      <c r="O517" s="84"/>
      <c r="P517" s="84"/>
      <c r="Q517" s="84"/>
      <c r="R517" s="84"/>
      <c r="S517" s="84"/>
      <c r="T517" s="85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T517" s="17" t="s">
        <v>159</v>
      </c>
      <c r="AU517" s="17" t="s">
        <v>83</v>
      </c>
    </row>
    <row r="518" s="2" customFormat="1" ht="16.5" customHeight="1">
      <c r="A518" s="38"/>
      <c r="B518" s="39"/>
      <c r="C518" s="212" t="s">
        <v>1546</v>
      </c>
      <c r="D518" s="212" t="s">
        <v>153</v>
      </c>
      <c r="E518" s="213" t="s">
        <v>1547</v>
      </c>
      <c r="F518" s="214" t="s">
        <v>1548</v>
      </c>
      <c r="G518" s="215" t="s">
        <v>265</v>
      </c>
      <c r="H518" s="216">
        <v>24</v>
      </c>
      <c r="I518" s="217"/>
      <c r="J518" s="218">
        <f>ROUND(I518*H518,2)</f>
        <v>0</v>
      </c>
      <c r="K518" s="214" t="s">
        <v>157</v>
      </c>
      <c r="L518" s="44"/>
      <c r="M518" s="219" t="s">
        <v>19</v>
      </c>
      <c r="N518" s="220" t="s">
        <v>44</v>
      </c>
      <c r="O518" s="84"/>
      <c r="P518" s="221">
        <f>O518*H518</f>
        <v>0</v>
      </c>
      <c r="Q518" s="221">
        <v>0</v>
      </c>
      <c r="R518" s="221">
        <f>Q518*H518</f>
        <v>0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354</v>
      </c>
      <c r="AT518" s="223" t="s">
        <v>153</v>
      </c>
      <c r="AU518" s="223" t="s">
        <v>83</v>
      </c>
      <c r="AY518" s="17" t="s">
        <v>150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354</v>
      </c>
      <c r="BM518" s="223" t="s">
        <v>1549</v>
      </c>
    </row>
    <row r="519" s="2" customFormat="1">
      <c r="A519" s="38"/>
      <c r="B519" s="39"/>
      <c r="C519" s="40"/>
      <c r="D519" s="225" t="s">
        <v>159</v>
      </c>
      <c r="E519" s="40"/>
      <c r="F519" s="226" t="s">
        <v>1550</v>
      </c>
      <c r="G519" s="40"/>
      <c r="H519" s="40"/>
      <c r="I519" s="227"/>
      <c r="J519" s="40"/>
      <c r="K519" s="40"/>
      <c r="L519" s="44"/>
      <c r="M519" s="228"/>
      <c r="N519" s="229"/>
      <c r="O519" s="84"/>
      <c r="P519" s="84"/>
      <c r="Q519" s="84"/>
      <c r="R519" s="84"/>
      <c r="S519" s="84"/>
      <c r="T519" s="85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T519" s="17" t="s">
        <v>159</v>
      </c>
      <c r="AU519" s="17" t="s">
        <v>83</v>
      </c>
    </row>
    <row r="520" s="2" customFormat="1" ht="16.5" customHeight="1">
      <c r="A520" s="38"/>
      <c r="B520" s="39"/>
      <c r="C520" s="212" t="s">
        <v>990</v>
      </c>
      <c r="D520" s="212" t="s">
        <v>153</v>
      </c>
      <c r="E520" s="213" t="s">
        <v>1551</v>
      </c>
      <c r="F520" s="214" t="s">
        <v>1552</v>
      </c>
      <c r="G520" s="215" t="s">
        <v>265</v>
      </c>
      <c r="H520" s="216">
        <v>32</v>
      </c>
      <c r="I520" s="217"/>
      <c r="J520" s="218">
        <f>ROUND(I520*H520,2)</f>
        <v>0</v>
      </c>
      <c r="K520" s="214" t="s">
        <v>157</v>
      </c>
      <c r="L520" s="44"/>
      <c r="M520" s="219" t="s">
        <v>19</v>
      </c>
      <c r="N520" s="220" t="s">
        <v>44</v>
      </c>
      <c r="O520" s="84"/>
      <c r="P520" s="221">
        <f>O520*H520</f>
        <v>0</v>
      </c>
      <c r="Q520" s="221">
        <v>0</v>
      </c>
      <c r="R520" s="221">
        <f>Q520*H520</f>
        <v>0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354</v>
      </c>
      <c r="AT520" s="223" t="s">
        <v>153</v>
      </c>
      <c r="AU520" s="223" t="s">
        <v>83</v>
      </c>
      <c r="AY520" s="17" t="s">
        <v>150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354</v>
      </c>
      <c r="BM520" s="223" t="s">
        <v>1553</v>
      </c>
    </row>
    <row r="521" s="2" customFormat="1">
      <c r="A521" s="38"/>
      <c r="B521" s="39"/>
      <c r="C521" s="40"/>
      <c r="D521" s="225" t="s">
        <v>159</v>
      </c>
      <c r="E521" s="40"/>
      <c r="F521" s="226" t="s">
        <v>1554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159</v>
      </c>
      <c r="AU521" s="17" t="s">
        <v>83</v>
      </c>
    </row>
    <row r="522" s="2" customFormat="1" ht="16.5" customHeight="1">
      <c r="A522" s="38"/>
      <c r="B522" s="39"/>
      <c r="C522" s="212" t="s">
        <v>1555</v>
      </c>
      <c r="D522" s="212" t="s">
        <v>153</v>
      </c>
      <c r="E522" s="213" t="s">
        <v>1556</v>
      </c>
      <c r="F522" s="214" t="s">
        <v>1557</v>
      </c>
      <c r="G522" s="215" t="s">
        <v>265</v>
      </c>
      <c r="H522" s="216">
        <v>58</v>
      </c>
      <c r="I522" s="217"/>
      <c r="J522" s="218">
        <f>ROUND(I522*H522,2)</f>
        <v>0</v>
      </c>
      <c r="K522" s="214" t="s">
        <v>157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</v>
      </c>
      <c r="R522" s="221">
        <f>Q522*H522</f>
        <v>0</v>
      </c>
      <c r="S522" s="221">
        <v>0</v>
      </c>
      <c r="T522" s="222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3" t="s">
        <v>354</v>
      </c>
      <c r="AT522" s="223" t="s">
        <v>153</v>
      </c>
      <c r="AU522" s="223" t="s">
        <v>83</v>
      </c>
      <c r="AY522" s="17" t="s">
        <v>150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354</v>
      </c>
      <c r="BM522" s="223" t="s">
        <v>1558</v>
      </c>
    </row>
    <row r="523" s="2" customFormat="1">
      <c r="A523" s="38"/>
      <c r="B523" s="39"/>
      <c r="C523" s="40"/>
      <c r="D523" s="225" t="s">
        <v>159</v>
      </c>
      <c r="E523" s="40"/>
      <c r="F523" s="226" t="s">
        <v>1559</v>
      </c>
      <c r="G523" s="40"/>
      <c r="H523" s="40"/>
      <c r="I523" s="227"/>
      <c r="J523" s="40"/>
      <c r="K523" s="40"/>
      <c r="L523" s="44"/>
      <c r="M523" s="228"/>
      <c r="N523" s="229"/>
      <c r="O523" s="84"/>
      <c r="P523" s="84"/>
      <c r="Q523" s="84"/>
      <c r="R523" s="84"/>
      <c r="S523" s="84"/>
      <c r="T523" s="85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T523" s="17" t="s">
        <v>159</v>
      </c>
      <c r="AU523" s="17" t="s">
        <v>83</v>
      </c>
    </row>
    <row r="524" s="2" customFormat="1" ht="16.5" customHeight="1">
      <c r="A524" s="38"/>
      <c r="B524" s="39"/>
      <c r="C524" s="212" t="s">
        <v>1560</v>
      </c>
      <c r="D524" s="212" t="s">
        <v>153</v>
      </c>
      <c r="E524" s="213" t="s">
        <v>1561</v>
      </c>
      <c r="F524" s="214" t="s">
        <v>1562</v>
      </c>
      <c r="G524" s="215" t="s">
        <v>265</v>
      </c>
      <c r="H524" s="216">
        <v>10</v>
      </c>
      <c r="I524" s="217"/>
      <c r="J524" s="218">
        <f>ROUND(I524*H524,2)</f>
        <v>0</v>
      </c>
      <c r="K524" s="214" t="s">
        <v>157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</v>
      </c>
      <c r="R524" s="221">
        <f>Q524*H524</f>
        <v>0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354</v>
      </c>
      <c r="AT524" s="223" t="s">
        <v>153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354</v>
      </c>
      <c r="BM524" s="223" t="s">
        <v>1563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1564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2" customFormat="1" ht="16.5" customHeight="1">
      <c r="A526" s="38"/>
      <c r="B526" s="39"/>
      <c r="C526" s="212" t="s">
        <v>1565</v>
      </c>
      <c r="D526" s="212" t="s">
        <v>153</v>
      </c>
      <c r="E526" s="213" t="s">
        <v>1566</v>
      </c>
      <c r="F526" s="214" t="s">
        <v>1567</v>
      </c>
      <c r="G526" s="215" t="s">
        <v>265</v>
      </c>
      <c r="H526" s="216">
        <v>12</v>
      </c>
      <c r="I526" s="217"/>
      <c r="J526" s="218">
        <f>ROUND(I526*H526,2)</f>
        <v>0</v>
      </c>
      <c r="K526" s="214" t="s">
        <v>157</v>
      </c>
      <c r="L526" s="44"/>
      <c r="M526" s="219" t="s">
        <v>19</v>
      </c>
      <c r="N526" s="220" t="s">
        <v>44</v>
      </c>
      <c r="O526" s="84"/>
      <c r="P526" s="221">
        <f>O526*H526</f>
        <v>0</v>
      </c>
      <c r="Q526" s="221">
        <v>0</v>
      </c>
      <c r="R526" s="221">
        <f>Q526*H526</f>
        <v>0</v>
      </c>
      <c r="S526" s="221">
        <v>0</v>
      </c>
      <c r="T526" s="222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3" t="s">
        <v>354</v>
      </c>
      <c r="AT526" s="223" t="s">
        <v>153</v>
      </c>
      <c r="AU526" s="223" t="s">
        <v>83</v>
      </c>
      <c r="AY526" s="17" t="s">
        <v>150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17" t="s">
        <v>81</v>
      </c>
      <c r="BK526" s="224">
        <f>ROUND(I526*H526,2)</f>
        <v>0</v>
      </c>
      <c r="BL526" s="17" t="s">
        <v>354</v>
      </c>
      <c r="BM526" s="223" t="s">
        <v>1568</v>
      </c>
    </row>
    <row r="527" s="2" customFormat="1">
      <c r="A527" s="38"/>
      <c r="B527" s="39"/>
      <c r="C527" s="40"/>
      <c r="D527" s="225" t="s">
        <v>159</v>
      </c>
      <c r="E527" s="40"/>
      <c r="F527" s="226" t="s">
        <v>1569</v>
      </c>
      <c r="G527" s="40"/>
      <c r="H527" s="40"/>
      <c r="I527" s="227"/>
      <c r="J527" s="40"/>
      <c r="K527" s="40"/>
      <c r="L527" s="44"/>
      <c r="M527" s="228"/>
      <c r="N527" s="229"/>
      <c r="O527" s="84"/>
      <c r="P527" s="84"/>
      <c r="Q527" s="84"/>
      <c r="R527" s="84"/>
      <c r="S527" s="84"/>
      <c r="T527" s="85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159</v>
      </c>
      <c r="AU527" s="17" t="s">
        <v>83</v>
      </c>
    </row>
    <row r="528" s="2" customFormat="1" ht="16.5" customHeight="1">
      <c r="A528" s="38"/>
      <c r="B528" s="39"/>
      <c r="C528" s="212" t="s">
        <v>1570</v>
      </c>
      <c r="D528" s="212" t="s">
        <v>153</v>
      </c>
      <c r="E528" s="213" t="s">
        <v>1571</v>
      </c>
      <c r="F528" s="214" t="s">
        <v>1572</v>
      </c>
      <c r="G528" s="215" t="s">
        <v>265</v>
      </c>
      <c r="H528" s="216">
        <v>48</v>
      </c>
      <c r="I528" s="217"/>
      <c r="J528" s="218">
        <f>ROUND(I528*H528,2)</f>
        <v>0</v>
      </c>
      <c r="K528" s="214" t="s">
        <v>157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</v>
      </c>
      <c r="R528" s="221">
        <f>Q528*H528</f>
        <v>0</v>
      </c>
      <c r="S528" s="221">
        <v>0</v>
      </c>
      <c r="T528" s="222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3" t="s">
        <v>354</v>
      </c>
      <c r="AT528" s="223" t="s">
        <v>153</v>
      </c>
      <c r="AU528" s="223" t="s">
        <v>83</v>
      </c>
      <c r="AY528" s="17" t="s">
        <v>150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81</v>
      </c>
      <c r="BK528" s="224">
        <f>ROUND(I528*H528,2)</f>
        <v>0</v>
      </c>
      <c r="BL528" s="17" t="s">
        <v>354</v>
      </c>
      <c r="BM528" s="223" t="s">
        <v>1573</v>
      </c>
    </row>
    <row r="529" s="2" customFormat="1">
      <c r="A529" s="38"/>
      <c r="B529" s="39"/>
      <c r="C529" s="40"/>
      <c r="D529" s="225" t="s">
        <v>159</v>
      </c>
      <c r="E529" s="40"/>
      <c r="F529" s="226" t="s">
        <v>1574</v>
      </c>
      <c r="G529" s="40"/>
      <c r="H529" s="40"/>
      <c r="I529" s="227"/>
      <c r="J529" s="40"/>
      <c r="K529" s="40"/>
      <c r="L529" s="44"/>
      <c r="M529" s="228"/>
      <c r="N529" s="229"/>
      <c r="O529" s="84"/>
      <c r="P529" s="84"/>
      <c r="Q529" s="84"/>
      <c r="R529" s="84"/>
      <c r="S529" s="84"/>
      <c r="T529" s="85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T529" s="17" t="s">
        <v>159</v>
      </c>
      <c r="AU529" s="17" t="s">
        <v>83</v>
      </c>
    </row>
    <row r="530" s="2" customFormat="1" ht="16.5" customHeight="1">
      <c r="A530" s="38"/>
      <c r="B530" s="39"/>
      <c r="C530" s="212" t="s">
        <v>1575</v>
      </c>
      <c r="D530" s="212" t="s">
        <v>153</v>
      </c>
      <c r="E530" s="213" t="s">
        <v>1576</v>
      </c>
      <c r="F530" s="214" t="s">
        <v>1577</v>
      </c>
      <c r="G530" s="215" t="s">
        <v>265</v>
      </c>
      <c r="H530" s="216">
        <v>9</v>
      </c>
      <c r="I530" s="217"/>
      <c r="J530" s="218">
        <f>ROUND(I530*H530,2)</f>
        <v>0</v>
      </c>
      <c r="K530" s="214" t="s">
        <v>157</v>
      </c>
      <c r="L530" s="44"/>
      <c r="M530" s="219" t="s">
        <v>19</v>
      </c>
      <c r="N530" s="220" t="s">
        <v>44</v>
      </c>
      <c r="O530" s="84"/>
      <c r="P530" s="221">
        <f>O530*H530</f>
        <v>0</v>
      </c>
      <c r="Q530" s="221">
        <v>0</v>
      </c>
      <c r="R530" s="221">
        <f>Q530*H530</f>
        <v>0</v>
      </c>
      <c r="S530" s="221">
        <v>0</v>
      </c>
      <c r="T530" s="222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23" t="s">
        <v>354</v>
      </c>
      <c r="AT530" s="223" t="s">
        <v>153</v>
      </c>
      <c r="AU530" s="223" t="s">
        <v>83</v>
      </c>
      <c r="AY530" s="17" t="s">
        <v>150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354</v>
      </c>
      <c r="BM530" s="223" t="s">
        <v>1578</v>
      </c>
    </row>
    <row r="531" s="2" customFormat="1">
      <c r="A531" s="38"/>
      <c r="B531" s="39"/>
      <c r="C531" s="40"/>
      <c r="D531" s="225" t="s">
        <v>159</v>
      </c>
      <c r="E531" s="40"/>
      <c r="F531" s="226" t="s">
        <v>1579</v>
      </c>
      <c r="G531" s="40"/>
      <c r="H531" s="40"/>
      <c r="I531" s="227"/>
      <c r="J531" s="40"/>
      <c r="K531" s="40"/>
      <c r="L531" s="44"/>
      <c r="M531" s="228"/>
      <c r="N531" s="229"/>
      <c r="O531" s="84"/>
      <c r="P531" s="84"/>
      <c r="Q531" s="84"/>
      <c r="R531" s="84"/>
      <c r="S531" s="84"/>
      <c r="T531" s="85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T531" s="17" t="s">
        <v>159</v>
      </c>
      <c r="AU531" s="17" t="s">
        <v>83</v>
      </c>
    </row>
    <row r="532" s="2" customFormat="1" ht="16.5" customHeight="1">
      <c r="A532" s="38"/>
      <c r="B532" s="39"/>
      <c r="C532" s="212" t="s">
        <v>1580</v>
      </c>
      <c r="D532" s="212" t="s">
        <v>153</v>
      </c>
      <c r="E532" s="213" t="s">
        <v>1581</v>
      </c>
      <c r="F532" s="214" t="s">
        <v>1582</v>
      </c>
      <c r="G532" s="215" t="s">
        <v>265</v>
      </c>
      <c r="H532" s="216">
        <v>15</v>
      </c>
      <c r="I532" s="217"/>
      <c r="J532" s="218">
        <f>ROUND(I532*H532,2)</f>
        <v>0</v>
      </c>
      <c r="K532" s="214" t="s">
        <v>157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</v>
      </c>
      <c r="R532" s="221">
        <f>Q532*H532</f>
        <v>0</v>
      </c>
      <c r="S532" s="221">
        <v>0</v>
      </c>
      <c r="T532" s="222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3" t="s">
        <v>354</v>
      </c>
      <c r="AT532" s="223" t="s">
        <v>153</v>
      </c>
      <c r="AU532" s="223" t="s">
        <v>83</v>
      </c>
      <c r="AY532" s="17" t="s">
        <v>150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7" t="s">
        <v>81</v>
      </c>
      <c r="BK532" s="224">
        <f>ROUND(I532*H532,2)</f>
        <v>0</v>
      </c>
      <c r="BL532" s="17" t="s">
        <v>354</v>
      </c>
      <c r="BM532" s="223" t="s">
        <v>1583</v>
      </c>
    </row>
    <row r="533" s="2" customFormat="1">
      <c r="A533" s="38"/>
      <c r="B533" s="39"/>
      <c r="C533" s="40"/>
      <c r="D533" s="225" t="s">
        <v>159</v>
      </c>
      <c r="E533" s="40"/>
      <c r="F533" s="226" t="s">
        <v>1584</v>
      </c>
      <c r="G533" s="40"/>
      <c r="H533" s="40"/>
      <c r="I533" s="227"/>
      <c r="J533" s="40"/>
      <c r="K533" s="40"/>
      <c r="L533" s="44"/>
      <c r="M533" s="228"/>
      <c r="N533" s="229"/>
      <c r="O533" s="84"/>
      <c r="P533" s="84"/>
      <c r="Q533" s="84"/>
      <c r="R533" s="84"/>
      <c r="S533" s="84"/>
      <c r="T533" s="85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159</v>
      </c>
      <c r="AU533" s="17" t="s">
        <v>83</v>
      </c>
    </row>
    <row r="534" s="2" customFormat="1" ht="16.5" customHeight="1">
      <c r="A534" s="38"/>
      <c r="B534" s="39"/>
      <c r="C534" s="212" t="s">
        <v>1585</v>
      </c>
      <c r="D534" s="212" t="s">
        <v>153</v>
      </c>
      <c r="E534" s="213" t="s">
        <v>1586</v>
      </c>
      <c r="F534" s="214" t="s">
        <v>1587</v>
      </c>
      <c r="G534" s="215" t="s">
        <v>265</v>
      </c>
      <c r="H534" s="216">
        <v>16</v>
      </c>
      <c r="I534" s="217"/>
      <c r="J534" s="218">
        <f>ROUND(I534*H534,2)</f>
        <v>0</v>
      </c>
      <c r="K534" s="214" t="s">
        <v>157</v>
      </c>
      <c r="L534" s="44"/>
      <c r="M534" s="219" t="s">
        <v>19</v>
      </c>
      <c r="N534" s="220" t="s">
        <v>44</v>
      </c>
      <c r="O534" s="84"/>
      <c r="P534" s="221">
        <f>O534*H534</f>
        <v>0</v>
      </c>
      <c r="Q534" s="221">
        <v>0</v>
      </c>
      <c r="R534" s="221">
        <f>Q534*H534</f>
        <v>0</v>
      </c>
      <c r="S534" s="221">
        <v>0</v>
      </c>
      <c r="T534" s="222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3" t="s">
        <v>354</v>
      </c>
      <c r="AT534" s="223" t="s">
        <v>153</v>
      </c>
      <c r="AU534" s="223" t="s">
        <v>83</v>
      </c>
      <c r="AY534" s="17" t="s">
        <v>150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354</v>
      </c>
      <c r="BM534" s="223" t="s">
        <v>1588</v>
      </c>
    </row>
    <row r="535" s="2" customFormat="1">
      <c r="A535" s="38"/>
      <c r="B535" s="39"/>
      <c r="C535" s="40"/>
      <c r="D535" s="225" t="s">
        <v>159</v>
      </c>
      <c r="E535" s="40"/>
      <c r="F535" s="226" t="s">
        <v>1589</v>
      </c>
      <c r="G535" s="40"/>
      <c r="H535" s="40"/>
      <c r="I535" s="227"/>
      <c r="J535" s="40"/>
      <c r="K535" s="40"/>
      <c r="L535" s="44"/>
      <c r="M535" s="228"/>
      <c r="N535" s="229"/>
      <c r="O535" s="84"/>
      <c r="P535" s="84"/>
      <c r="Q535" s="84"/>
      <c r="R535" s="84"/>
      <c r="S535" s="84"/>
      <c r="T535" s="85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T535" s="17" t="s">
        <v>159</v>
      </c>
      <c r="AU535" s="17" t="s">
        <v>83</v>
      </c>
    </row>
    <row r="536" s="2" customFormat="1" ht="16.5" customHeight="1">
      <c r="A536" s="38"/>
      <c r="B536" s="39"/>
      <c r="C536" s="212" t="s">
        <v>1590</v>
      </c>
      <c r="D536" s="212" t="s">
        <v>153</v>
      </c>
      <c r="E536" s="213" t="s">
        <v>1591</v>
      </c>
      <c r="F536" s="214" t="s">
        <v>1592</v>
      </c>
      <c r="G536" s="215" t="s">
        <v>265</v>
      </c>
      <c r="H536" s="216">
        <v>30</v>
      </c>
      <c r="I536" s="217"/>
      <c r="J536" s="218">
        <f>ROUND(I536*H536,2)</f>
        <v>0</v>
      </c>
      <c r="K536" s="214" t="s">
        <v>157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0</v>
      </c>
      <c r="R536" s="221">
        <f>Q536*H536</f>
        <v>0</v>
      </c>
      <c r="S536" s="221">
        <v>0</v>
      </c>
      <c r="T536" s="222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3" t="s">
        <v>354</v>
      </c>
      <c r="AT536" s="223" t="s">
        <v>153</v>
      </c>
      <c r="AU536" s="223" t="s">
        <v>83</v>
      </c>
      <c r="AY536" s="17" t="s">
        <v>150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354</v>
      </c>
      <c r="BM536" s="223" t="s">
        <v>1593</v>
      </c>
    </row>
    <row r="537" s="2" customFormat="1">
      <c r="A537" s="38"/>
      <c r="B537" s="39"/>
      <c r="C537" s="40"/>
      <c r="D537" s="225" t="s">
        <v>159</v>
      </c>
      <c r="E537" s="40"/>
      <c r="F537" s="226" t="s">
        <v>1594</v>
      </c>
      <c r="G537" s="40"/>
      <c r="H537" s="40"/>
      <c r="I537" s="227"/>
      <c r="J537" s="40"/>
      <c r="K537" s="40"/>
      <c r="L537" s="44"/>
      <c r="M537" s="228"/>
      <c r="N537" s="229"/>
      <c r="O537" s="84"/>
      <c r="P537" s="84"/>
      <c r="Q537" s="84"/>
      <c r="R537" s="84"/>
      <c r="S537" s="84"/>
      <c r="T537" s="85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159</v>
      </c>
      <c r="AU537" s="17" t="s">
        <v>83</v>
      </c>
    </row>
    <row r="538" s="13" customFormat="1">
      <c r="A538" s="13"/>
      <c r="B538" s="230"/>
      <c r="C538" s="231"/>
      <c r="D538" s="232" t="s">
        <v>161</v>
      </c>
      <c r="E538" s="233" t="s">
        <v>19</v>
      </c>
      <c r="F538" s="234" t="s">
        <v>1595</v>
      </c>
      <c r="G538" s="231"/>
      <c r="H538" s="235">
        <v>30</v>
      </c>
      <c r="I538" s="236"/>
      <c r="J538" s="231"/>
      <c r="K538" s="231"/>
      <c r="L538" s="237"/>
      <c r="M538" s="238"/>
      <c r="N538" s="239"/>
      <c r="O538" s="239"/>
      <c r="P538" s="239"/>
      <c r="Q538" s="239"/>
      <c r="R538" s="239"/>
      <c r="S538" s="239"/>
      <c r="T538" s="24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1" t="s">
        <v>161</v>
      </c>
      <c r="AU538" s="241" t="s">
        <v>83</v>
      </c>
      <c r="AV538" s="13" t="s">
        <v>83</v>
      </c>
      <c r="AW538" s="13" t="s">
        <v>35</v>
      </c>
      <c r="AX538" s="13" t="s">
        <v>81</v>
      </c>
      <c r="AY538" s="241" t="s">
        <v>150</v>
      </c>
    </row>
    <row r="539" s="2" customFormat="1" ht="16.5" customHeight="1">
      <c r="A539" s="38"/>
      <c r="B539" s="39"/>
      <c r="C539" s="212" t="s">
        <v>1596</v>
      </c>
      <c r="D539" s="212" t="s">
        <v>153</v>
      </c>
      <c r="E539" s="213" t="s">
        <v>1597</v>
      </c>
      <c r="F539" s="214" t="s">
        <v>1598</v>
      </c>
      <c r="G539" s="215" t="s">
        <v>265</v>
      </c>
      <c r="H539" s="216">
        <v>9</v>
      </c>
      <c r="I539" s="217"/>
      <c r="J539" s="218">
        <f>ROUND(I539*H539,2)</f>
        <v>0</v>
      </c>
      <c r="K539" s="214" t="s">
        <v>157</v>
      </c>
      <c r="L539" s="44"/>
      <c r="M539" s="219" t="s">
        <v>19</v>
      </c>
      <c r="N539" s="220" t="s">
        <v>44</v>
      </c>
      <c r="O539" s="84"/>
      <c r="P539" s="221">
        <f>O539*H539</f>
        <v>0</v>
      </c>
      <c r="Q539" s="221">
        <v>0</v>
      </c>
      <c r="R539" s="221">
        <f>Q539*H539</f>
        <v>0</v>
      </c>
      <c r="S539" s="221">
        <v>0</v>
      </c>
      <c r="T539" s="222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3" t="s">
        <v>354</v>
      </c>
      <c r="AT539" s="223" t="s">
        <v>153</v>
      </c>
      <c r="AU539" s="223" t="s">
        <v>83</v>
      </c>
      <c r="AY539" s="17" t="s">
        <v>150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7" t="s">
        <v>81</v>
      </c>
      <c r="BK539" s="224">
        <f>ROUND(I539*H539,2)</f>
        <v>0</v>
      </c>
      <c r="BL539" s="17" t="s">
        <v>354</v>
      </c>
      <c r="BM539" s="223" t="s">
        <v>1599</v>
      </c>
    </row>
    <row r="540" s="2" customFormat="1">
      <c r="A540" s="38"/>
      <c r="B540" s="39"/>
      <c r="C540" s="40"/>
      <c r="D540" s="225" t="s">
        <v>159</v>
      </c>
      <c r="E540" s="40"/>
      <c r="F540" s="226" t="s">
        <v>1600</v>
      </c>
      <c r="G540" s="40"/>
      <c r="H540" s="40"/>
      <c r="I540" s="227"/>
      <c r="J540" s="40"/>
      <c r="K540" s="40"/>
      <c r="L540" s="44"/>
      <c r="M540" s="228"/>
      <c r="N540" s="229"/>
      <c r="O540" s="84"/>
      <c r="P540" s="84"/>
      <c r="Q540" s="84"/>
      <c r="R540" s="84"/>
      <c r="S540" s="84"/>
      <c r="T540" s="85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159</v>
      </c>
      <c r="AU540" s="17" t="s">
        <v>83</v>
      </c>
    </row>
    <row r="541" s="2" customFormat="1" ht="16.5" customHeight="1">
      <c r="A541" s="38"/>
      <c r="B541" s="39"/>
      <c r="C541" s="212" t="s">
        <v>1601</v>
      </c>
      <c r="D541" s="212" t="s">
        <v>153</v>
      </c>
      <c r="E541" s="213" t="s">
        <v>1602</v>
      </c>
      <c r="F541" s="214" t="s">
        <v>1603</v>
      </c>
      <c r="G541" s="215" t="s">
        <v>1604</v>
      </c>
      <c r="H541" s="216">
        <v>2</v>
      </c>
      <c r="I541" s="217"/>
      <c r="J541" s="218">
        <f>ROUND(I541*H541,2)</f>
        <v>0</v>
      </c>
      <c r="K541" s="214" t="s">
        <v>157</v>
      </c>
      <c r="L541" s="44"/>
      <c r="M541" s="219" t="s">
        <v>19</v>
      </c>
      <c r="N541" s="220" t="s">
        <v>44</v>
      </c>
      <c r="O541" s="84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23" t="s">
        <v>354</v>
      </c>
      <c r="AT541" s="223" t="s">
        <v>153</v>
      </c>
      <c r="AU541" s="223" t="s">
        <v>83</v>
      </c>
      <c r="AY541" s="17" t="s">
        <v>150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354</v>
      </c>
      <c r="BM541" s="223" t="s">
        <v>1605</v>
      </c>
    </row>
    <row r="542" s="2" customFormat="1">
      <c r="A542" s="38"/>
      <c r="B542" s="39"/>
      <c r="C542" s="40"/>
      <c r="D542" s="225" t="s">
        <v>159</v>
      </c>
      <c r="E542" s="40"/>
      <c r="F542" s="226" t="s">
        <v>1606</v>
      </c>
      <c r="G542" s="40"/>
      <c r="H542" s="40"/>
      <c r="I542" s="227"/>
      <c r="J542" s="40"/>
      <c r="K542" s="40"/>
      <c r="L542" s="44"/>
      <c r="M542" s="228"/>
      <c r="N542" s="229"/>
      <c r="O542" s="84"/>
      <c r="P542" s="84"/>
      <c r="Q542" s="84"/>
      <c r="R542" s="84"/>
      <c r="S542" s="84"/>
      <c r="T542" s="85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159</v>
      </c>
      <c r="AU542" s="17" t="s">
        <v>83</v>
      </c>
    </row>
    <row r="543" s="2" customFormat="1" ht="16.5" customHeight="1">
      <c r="A543" s="38"/>
      <c r="B543" s="39"/>
      <c r="C543" s="212" t="s">
        <v>1607</v>
      </c>
      <c r="D543" s="212" t="s">
        <v>153</v>
      </c>
      <c r="E543" s="213" t="s">
        <v>1608</v>
      </c>
      <c r="F543" s="214" t="s">
        <v>1609</v>
      </c>
      <c r="G543" s="215" t="s">
        <v>207</v>
      </c>
      <c r="H543" s="216">
        <v>312</v>
      </c>
      <c r="I543" s="217"/>
      <c r="J543" s="218">
        <f>ROUND(I543*H543,2)</f>
        <v>0</v>
      </c>
      <c r="K543" s="214" t="s">
        <v>157</v>
      </c>
      <c r="L543" s="44"/>
      <c r="M543" s="219" t="s">
        <v>19</v>
      </c>
      <c r="N543" s="220" t="s">
        <v>44</v>
      </c>
      <c r="O543" s="84"/>
      <c r="P543" s="221">
        <f>O543*H543</f>
        <v>0</v>
      </c>
      <c r="Q543" s="221">
        <v>0</v>
      </c>
      <c r="R543" s="221">
        <f>Q543*H543</f>
        <v>0</v>
      </c>
      <c r="S543" s="221">
        <v>0</v>
      </c>
      <c r="T543" s="222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3" t="s">
        <v>354</v>
      </c>
      <c r="AT543" s="223" t="s">
        <v>153</v>
      </c>
      <c r="AU543" s="223" t="s">
        <v>83</v>
      </c>
      <c r="AY543" s="17" t="s">
        <v>150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354</v>
      </c>
      <c r="BM543" s="223" t="s">
        <v>1610</v>
      </c>
    </row>
    <row r="544" s="2" customFormat="1">
      <c r="A544" s="38"/>
      <c r="B544" s="39"/>
      <c r="C544" s="40"/>
      <c r="D544" s="225" t="s">
        <v>159</v>
      </c>
      <c r="E544" s="40"/>
      <c r="F544" s="226" t="s">
        <v>1611</v>
      </c>
      <c r="G544" s="40"/>
      <c r="H544" s="40"/>
      <c r="I544" s="227"/>
      <c r="J544" s="40"/>
      <c r="K544" s="40"/>
      <c r="L544" s="44"/>
      <c r="M544" s="228"/>
      <c r="N544" s="229"/>
      <c r="O544" s="84"/>
      <c r="P544" s="84"/>
      <c r="Q544" s="84"/>
      <c r="R544" s="84"/>
      <c r="S544" s="84"/>
      <c r="T544" s="85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159</v>
      </c>
      <c r="AU544" s="17" t="s">
        <v>83</v>
      </c>
    </row>
    <row r="545" s="2" customFormat="1" ht="16.5" customHeight="1">
      <c r="A545" s="38"/>
      <c r="B545" s="39"/>
      <c r="C545" s="212" t="s">
        <v>1612</v>
      </c>
      <c r="D545" s="212" t="s">
        <v>153</v>
      </c>
      <c r="E545" s="213" t="s">
        <v>1613</v>
      </c>
      <c r="F545" s="214" t="s">
        <v>1614</v>
      </c>
      <c r="G545" s="215" t="s">
        <v>207</v>
      </c>
      <c r="H545" s="216">
        <v>457</v>
      </c>
      <c r="I545" s="217"/>
      <c r="J545" s="218">
        <f>ROUND(I545*H545,2)</f>
        <v>0</v>
      </c>
      <c r="K545" s="214" t="s">
        <v>157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</v>
      </c>
      <c r="R545" s="221">
        <f>Q545*H545</f>
        <v>0</v>
      </c>
      <c r="S545" s="221">
        <v>0</v>
      </c>
      <c r="T545" s="222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23" t="s">
        <v>354</v>
      </c>
      <c r="AT545" s="223" t="s">
        <v>153</v>
      </c>
      <c r="AU545" s="223" t="s">
        <v>83</v>
      </c>
      <c r="AY545" s="17" t="s">
        <v>150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354</v>
      </c>
      <c r="BM545" s="223" t="s">
        <v>1615</v>
      </c>
    </row>
    <row r="546" s="2" customFormat="1">
      <c r="A546" s="38"/>
      <c r="B546" s="39"/>
      <c r="C546" s="40"/>
      <c r="D546" s="225" t="s">
        <v>159</v>
      </c>
      <c r="E546" s="40"/>
      <c r="F546" s="226" t="s">
        <v>1616</v>
      </c>
      <c r="G546" s="40"/>
      <c r="H546" s="40"/>
      <c r="I546" s="227"/>
      <c r="J546" s="40"/>
      <c r="K546" s="40"/>
      <c r="L546" s="44"/>
      <c r="M546" s="228"/>
      <c r="N546" s="229"/>
      <c r="O546" s="84"/>
      <c r="P546" s="84"/>
      <c r="Q546" s="84"/>
      <c r="R546" s="84"/>
      <c r="S546" s="84"/>
      <c r="T546" s="85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T546" s="17" t="s">
        <v>159</v>
      </c>
      <c r="AU546" s="17" t="s">
        <v>83</v>
      </c>
    </row>
    <row r="547" s="2" customFormat="1" ht="16.5" customHeight="1">
      <c r="A547" s="38"/>
      <c r="B547" s="39"/>
      <c r="C547" s="212" t="s">
        <v>1617</v>
      </c>
      <c r="D547" s="212" t="s">
        <v>153</v>
      </c>
      <c r="E547" s="213" t="s">
        <v>1618</v>
      </c>
      <c r="F547" s="214" t="s">
        <v>1619</v>
      </c>
      <c r="G547" s="215" t="s">
        <v>207</v>
      </c>
      <c r="H547" s="216">
        <v>95</v>
      </c>
      <c r="I547" s="217"/>
      <c r="J547" s="218">
        <f>ROUND(I547*H547,2)</f>
        <v>0</v>
      </c>
      <c r="K547" s="214" t="s">
        <v>157</v>
      </c>
      <c r="L547" s="44"/>
      <c r="M547" s="219" t="s">
        <v>19</v>
      </c>
      <c r="N547" s="220" t="s">
        <v>44</v>
      </c>
      <c r="O547" s="84"/>
      <c r="P547" s="221">
        <f>O547*H547</f>
        <v>0</v>
      </c>
      <c r="Q547" s="221">
        <v>0</v>
      </c>
      <c r="R547" s="221">
        <f>Q547*H547</f>
        <v>0</v>
      </c>
      <c r="S547" s="221">
        <v>0</v>
      </c>
      <c r="T547" s="222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23" t="s">
        <v>354</v>
      </c>
      <c r="AT547" s="223" t="s">
        <v>153</v>
      </c>
      <c r="AU547" s="223" t="s">
        <v>83</v>
      </c>
      <c r="AY547" s="17" t="s">
        <v>150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354</v>
      </c>
      <c r="BM547" s="223" t="s">
        <v>1620</v>
      </c>
    </row>
    <row r="548" s="2" customFormat="1">
      <c r="A548" s="38"/>
      <c r="B548" s="39"/>
      <c r="C548" s="40"/>
      <c r="D548" s="225" t="s">
        <v>159</v>
      </c>
      <c r="E548" s="40"/>
      <c r="F548" s="226" t="s">
        <v>1621</v>
      </c>
      <c r="G548" s="40"/>
      <c r="H548" s="40"/>
      <c r="I548" s="227"/>
      <c r="J548" s="40"/>
      <c r="K548" s="40"/>
      <c r="L548" s="44"/>
      <c r="M548" s="228"/>
      <c r="N548" s="229"/>
      <c r="O548" s="84"/>
      <c r="P548" s="84"/>
      <c r="Q548" s="84"/>
      <c r="R548" s="84"/>
      <c r="S548" s="84"/>
      <c r="T548" s="85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159</v>
      </c>
      <c r="AU548" s="17" t="s">
        <v>83</v>
      </c>
    </row>
    <row r="549" s="2" customFormat="1" ht="16.5" customHeight="1">
      <c r="A549" s="38"/>
      <c r="B549" s="39"/>
      <c r="C549" s="212" t="s">
        <v>1622</v>
      </c>
      <c r="D549" s="212" t="s">
        <v>153</v>
      </c>
      <c r="E549" s="213" t="s">
        <v>1623</v>
      </c>
      <c r="F549" s="214" t="s">
        <v>1624</v>
      </c>
      <c r="G549" s="215" t="s">
        <v>207</v>
      </c>
      <c r="H549" s="216">
        <v>370</v>
      </c>
      <c r="I549" s="217"/>
      <c r="J549" s="218">
        <f>ROUND(I549*H549,2)</f>
        <v>0</v>
      </c>
      <c r="K549" s="214" t="s">
        <v>157</v>
      </c>
      <c r="L549" s="44"/>
      <c r="M549" s="219" t="s">
        <v>19</v>
      </c>
      <c r="N549" s="220" t="s">
        <v>44</v>
      </c>
      <c r="O549" s="84"/>
      <c r="P549" s="221">
        <f>O549*H549</f>
        <v>0</v>
      </c>
      <c r="Q549" s="221">
        <v>0</v>
      </c>
      <c r="R549" s="221">
        <f>Q549*H549</f>
        <v>0</v>
      </c>
      <c r="S549" s="221">
        <v>0</v>
      </c>
      <c r="T549" s="222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3" t="s">
        <v>354</v>
      </c>
      <c r="AT549" s="223" t="s">
        <v>153</v>
      </c>
      <c r="AU549" s="223" t="s">
        <v>83</v>
      </c>
      <c r="AY549" s="17" t="s">
        <v>150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354</v>
      </c>
      <c r="BM549" s="223" t="s">
        <v>1625</v>
      </c>
    </row>
    <row r="550" s="2" customFormat="1">
      <c r="A550" s="38"/>
      <c r="B550" s="39"/>
      <c r="C550" s="40"/>
      <c r="D550" s="225" t="s">
        <v>159</v>
      </c>
      <c r="E550" s="40"/>
      <c r="F550" s="226" t="s">
        <v>1626</v>
      </c>
      <c r="G550" s="40"/>
      <c r="H550" s="40"/>
      <c r="I550" s="227"/>
      <c r="J550" s="40"/>
      <c r="K550" s="40"/>
      <c r="L550" s="44"/>
      <c r="M550" s="228"/>
      <c r="N550" s="229"/>
      <c r="O550" s="84"/>
      <c r="P550" s="84"/>
      <c r="Q550" s="84"/>
      <c r="R550" s="84"/>
      <c r="S550" s="84"/>
      <c r="T550" s="85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T550" s="17" t="s">
        <v>159</v>
      </c>
      <c r="AU550" s="17" t="s">
        <v>83</v>
      </c>
    </row>
    <row r="551" s="2" customFormat="1" ht="16.5" customHeight="1">
      <c r="A551" s="38"/>
      <c r="B551" s="39"/>
      <c r="C551" s="212" t="s">
        <v>1627</v>
      </c>
      <c r="D551" s="212" t="s">
        <v>153</v>
      </c>
      <c r="E551" s="213" t="s">
        <v>1628</v>
      </c>
      <c r="F551" s="214" t="s">
        <v>1629</v>
      </c>
      <c r="G551" s="215" t="s">
        <v>207</v>
      </c>
      <c r="H551" s="216">
        <v>100</v>
      </c>
      <c r="I551" s="217"/>
      <c r="J551" s="218">
        <f>ROUND(I551*H551,2)</f>
        <v>0</v>
      </c>
      <c r="K551" s="214" t="s">
        <v>157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354</v>
      </c>
      <c r="AT551" s="223" t="s">
        <v>153</v>
      </c>
      <c r="AU551" s="223" t="s">
        <v>83</v>
      </c>
      <c r="AY551" s="17" t="s">
        <v>150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354</v>
      </c>
      <c r="BM551" s="223" t="s">
        <v>1630</v>
      </c>
    </row>
    <row r="552" s="2" customFormat="1">
      <c r="A552" s="38"/>
      <c r="B552" s="39"/>
      <c r="C552" s="40"/>
      <c r="D552" s="225" t="s">
        <v>159</v>
      </c>
      <c r="E552" s="40"/>
      <c r="F552" s="226" t="s">
        <v>1631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83</v>
      </c>
    </row>
    <row r="553" s="2" customFormat="1" ht="16.5" customHeight="1">
      <c r="A553" s="38"/>
      <c r="B553" s="39"/>
      <c r="C553" s="212" t="s">
        <v>1632</v>
      </c>
      <c r="D553" s="212" t="s">
        <v>153</v>
      </c>
      <c r="E553" s="213" t="s">
        <v>1633</v>
      </c>
      <c r="F553" s="214" t="s">
        <v>1634</v>
      </c>
      <c r="G553" s="215" t="s">
        <v>156</v>
      </c>
      <c r="H553" s="216">
        <v>128.69999999999999</v>
      </c>
      <c r="I553" s="217"/>
      <c r="J553" s="218">
        <f>ROUND(I553*H553,2)</f>
        <v>0</v>
      </c>
      <c r="K553" s="214" t="s">
        <v>157</v>
      </c>
      <c r="L553" s="44"/>
      <c r="M553" s="219" t="s">
        <v>19</v>
      </c>
      <c r="N553" s="220" t="s">
        <v>44</v>
      </c>
      <c r="O553" s="84"/>
      <c r="P553" s="221">
        <f>O553*H553</f>
        <v>0</v>
      </c>
      <c r="Q553" s="221">
        <v>0.00058</v>
      </c>
      <c r="R553" s="221">
        <f>Q553*H553</f>
        <v>0.07464599999999999</v>
      </c>
      <c r="S553" s="221">
        <v>0</v>
      </c>
      <c r="T553" s="222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23" t="s">
        <v>354</v>
      </c>
      <c r="AT553" s="223" t="s">
        <v>153</v>
      </c>
      <c r="AU553" s="223" t="s">
        <v>83</v>
      </c>
      <c r="AY553" s="17" t="s">
        <v>150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354</v>
      </c>
      <c r="BM553" s="223" t="s">
        <v>1635</v>
      </c>
    </row>
    <row r="554" s="2" customFormat="1">
      <c r="A554" s="38"/>
      <c r="B554" s="39"/>
      <c r="C554" s="40"/>
      <c r="D554" s="225" t="s">
        <v>159</v>
      </c>
      <c r="E554" s="40"/>
      <c r="F554" s="226" t="s">
        <v>1636</v>
      </c>
      <c r="G554" s="40"/>
      <c r="H554" s="40"/>
      <c r="I554" s="227"/>
      <c r="J554" s="40"/>
      <c r="K554" s="40"/>
      <c r="L554" s="44"/>
      <c r="M554" s="228"/>
      <c r="N554" s="229"/>
      <c r="O554" s="84"/>
      <c r="P554" s="84"/>
      <c r="Q554" s="84"/>
      <c r="R554" s="84"/>
      <c r="S554" s="84"/>
      <c r="T554" s="85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159</v>
      </c>
      <c r="AU554" s="17" t="s">
        <v>83</v>
      </c>
    </row>
    <row r="555" s="2" customFormat="1">
      <c r="A555" s="38"/>
      <c r="B555" s="39"/>
      <c r="C555" s="40"/>
      <c r="D555" s="232" t="s">
        <v>246</v>
      </c>
      <c r="E555" s="40"/>
      <c r="F555" s="252" t="s">
        <v>1637</v>
      </c>
      <c r="G555" s="40"/>
      <c r="H555" s="40"/>
      <c r="I555" s="227"/>
      <c r="J555" s="40"/>
      <c r="K555" s="40"/>
      <c r="L555" s="44"/>
      <c r="M555" s="228"/>
      <c r="N555" s="229"/>
      <c r="O555" s="84"/>
      <c r="P555" s="84"/>
      <c r="Q555" s="84"/>
      <c r="R555" s="84"/>
      <c r="S555" s="84"/>
      <c r="T555" s="85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7" t="s">
        <v>246</v>
      </c>
      <c r="AU555" s="17" t="s">
        <v>83</v>
      </c>
    </row>
    <row r="556" s="13" customFormat="1">
      <c r="A556" s="13"/>
      <c r="B556" s="230"/>
      <c r="C556" s="231"/>
      <c r="D556" s="232" t="s">
        <v>161</v>
      </c>
      <c r="E556" s="233" t="s">
        <v>19</v>
      </c>
      <c r="F556" s="234" t="s">
        <v>1638</v>
      </c>
      <c r="G556" s="231"/>
      <c r="H556" s="235">
        <v>128.69999999999999</v>
      </c>
      <c r="I556" s="236"/>
      <c r="J556" s="231"/>
      <c r="K556" s="231"/>
      <c r="L556" s="237"/>
      <c r="M556" s="238"/>
      <c r="N556" s="239"/>
      <c r="O556" s="239"/>
      <c r="P556" s="239"/>
      <c r="Q556" s="239"/>
      <c r="R556" s="239"/>
      <c r="S556" s="239"/>
      <c r="T556" s="24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1" t="s">
        <v>161</v>
      </c>
      <c r="AU556" s="241" t="s">
        <v>83</v>
      </c>
      <c r="AV556" s="13" t="s">
        <v>83</v>
      </c>
      <c r="AW556" s="13" t="s">
        <v>35</v>
      </c>
      <c r="AX556" s="13" t="s">
        <v>81</v>
      </c>
      <c r="AY556" s="241" t="s">
        <v>150</v>
      </c>
    </row>
    <row r="557" s="2" customFormat="1" ht="16.5" customHeight="1">
      <c r="A557" s="38"/>
      <c r="B557" s="39"/>
      <c r="C557" s="242" t="s">
        <v>1639</v>
      </c>
      <c r="D557" s="242" t="s">
        <v>218</v>
      </c>
      <c r="E557" s="243" t="s">
        <v>1640</v>
      </c>
      <c r="F557" s="244" t="s">
        <v>1641</v>
      </c>
      <c r="G557" s="245" t="s">
        <v>265</v>
      </c>
      <c r="H557" s="246">
        <v>32</v>
      </c>
      <c r="I557" s="247"/>
      <c r="J557" s="248">
        <f>ROUND(I557*H557,2)</f>
        <v>0</v>
      </c>
      <c r="K557" s="244" t="s">
        <v>157</v>
      </c>
      <c r="L557" s="249"/>
      <c r="M557" s="250" t="s">
        <v>19</v>
      </c>
      <c r="N557" s="251" t="s">
        <v>44</v>
      </c>
      <c r="O557" s="84"/>
      <c r="P557" s="221">
        <f>O557*H557</f>
        <v>0</v>
      </c>
      <c r="Q557" s="221">
        <v>0.0075300000000000002</v>
      </c>
      <c r="R557" s="221">
        <f>Q557*H557</f>
        <v>0.24096000000000001</v>
      </c>
      <c r="S557" s="221">
        <v>0</v>
      </c>
      <c r="T557" s="222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23" t="s">
        <v>360</v>
      </c>
      <c r="AT557" s="223" t="s">
        <v>218</v>
      </c>
      <c r="AU557" s="223" t="s">
        <v>83</v>
      </c>
      <c r="AY557" s="17" t="s">
        <v>150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360</v>
      </c>
      <c r="BM557" s="223" t="s">
        <v>1642</v>
      </c>
    </row>
    <row r="558" s="2" customFormat="1" ht="16.5" customHeight="1">
      <c r="A558" s="38"/>
      <c r="B558" s="39"/>
      <c r="C558" s="242" t="s">
        <v>1643</v>
      </c>
      <c r="D558" s="242" t="s">
        <v>218</v>
      </c>
      <c r="E558" s="243" t="s">
        <v>1644</v>
      </c>
      <c r="F558" s="244" t="s">
        <v>1645</v>
      </c>
      <c r="G558" s="245" t="s">
        <v>265</v>
      </c>
      <c r="H558" s="246">
        <v>27</v>
      </c>
      <c r="I558" s="247"/>
      <c r="J558" s="248">
        <f>ROUND(I558*H558,2)</f>
        <v>0</v>
      </c>
      <c r="K558" s="244" t="s">
        <v>19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0.0082000000000000007</v>
      </c>
      <c r="R558" s="221">
        <f>Q558*H558</f>
        <v>0.22140000000000001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360</v>
      </c>
      <c r="AT558" s="223" t="s">
        <v>218</v>
      </c>
      <c r="AU558" s="223" t="s">
        <v>83</v>
      </c>
      <c r="AY558" s="17" t="s">
        <v>150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360</v>
      </c>
      <c r="BM558" s="223" t="s">
        <v>1646</v>
      </c>
    </row>
    <row r="559" s="2" customFormat="1" ht="16.5" customHeight="1">
      <c r="A559" s="38"/>
      <c r="B559" s="39"/>
      <c r="C559" s="242" t="s">
        <v>1647</v>
      </c>
      <c r="D559" s="242" t="s">
        <v>218</v>
      </c>
      <c r="E559" s="243" t="s">
        <v>1648</v>
      </c>
      <c r="F559" s="244" t="s">
        <v>1649</v>
      </c>
      <c r="G559" s="245" t="s">
        <v>265</v>
      </c>
      <c r="H559" s="246">
        <v>26</v>
      </c>
      <c r="I559" s="247"/>
      <c r="J559" s="248">
        <f>ROUND(I559*H559,2)</f>
        <v>0</v>
      </c>
      <c r="K559" s="244" t="s">
        <v>157</v>
      </c>
      <c r="L559" s="249"/>
      <c r="M559" s="250" t="s">
        <v>19</v>
      </c>
      <c r="N559" s="251" t="s">
        <v>44</v>
      </c>
      <c r="O559" s="84"/>
      <c r="P559" s="221">
        <f>O559*H559</f>
        <v>0</v>
      </c>
      <c r="Q559" s="221">
        <v>0.0085000000000000006</v>
      </c>
      <c r="R559" s="221">
        <f>Q559*H559</f>
        <v>0.22100000000000003</v>
      </c>
      <c r="S559" s="221">
        <v>0</v>
      </c>
      <c r="T559" s="222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23" t="s">
        <v>360</v>
      </c>
      <c r="AT559" s="223" t="s">
        <v>218</v>
      </c>
      <c r="AU559" s="223" t="s">
        <v>83</v>
      </c>
      <c r="AY559" s="17" t="s">
        <v>150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360</v>
      </c>
      <c r="BM559" s="223" t="s">
        <v>1650</v>
      </c>
    </row>
    <row r="560" s="2" customFormat="1" ht="24.15" customHeight="1">
      <c r="A560" s="38"/>
      <c r="B560" s="39"/>
      <c r="C560" s="242" t="s">
        <v>1651</v>
      </c>
      <c r="D560" s="242" t="s">
        <v>218</v>
      </c>
      <c r="E560" s="243" t="s">
        <v>1652</v>
      </c>
      <c r="F560" s="244" t="s">
        <v>1653</v>
      </c>
      <c r="G560" s="245" t="s">
        <v>265</v>
      </c>
      <c r="H560" s="246">
        <v>2</v>
      </c>
      <c r="I560" s="247"/>
      <c r="J560" s="248">
        <f>ROUND(I560*H560,2)</f>
        <v>0</v>
      </c>
      <c r="K560" s="244" t="s">
        <v>19</v>
      </c>
      <c r="L560" s="249"/>
      <c r="M560" s="250" t="s">
        <v>19</v>
      </c>
      <c r="N560" s="251" t="s">
        <v>44</v>
      </c>
      <c r="O560" s="84"/>
      <c r="P560" s="221">
        <f>O560*H560</f>
        <v>0</v>
      </c>
      <c r="Q560" s="221">
        <v>0.00080000000000000004</v>
      </c>
      <c r="R560" s="221">
        <f>Q560*H560</f>
        <v>0.0016000000000000001</v>
      </c>
      <c r="S560" s="221">
        <v>0</v>
      </c>
      <c r="T560" s="222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23" t="s">
        <v>360</v>
      </c>
      <c r="AT560" s="223" t="s">
        <v>218</v>
      </c>
      <c r="AU560" s="223" t="s">
        <v>83</v>
      </c>
      <c r="AY560" s="17" t="s">
        <v>150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360</v>
      </c>
      <c r="BM560" s="223" t="s">
        <v>1654</v>
      </c>
    </row>
    <row r="561" s="2" customFormat="1" ht="24.15" customHeight="1">
      <c r="A561" s="38"/>
      <c r="B561" s="39"/>
      <c r="C561" s="242" t="s">
        <v>1655</v>
      </c>
      <c r="D561" s="242" t="s">
        <v>218</v>
      </c>
      <c r="E561" s="243" t="s">
        <v>1656</v>
      </c>
      <c r="F561" s="244" t="s">
        <v>1657</v>
      </c>
      <c r="G561" s="245" t="s">
        <v>265</v>
      </c>
      <c r="H561" s="246">
        <v>2</v>
      </c>
      <c r="I561" s="247"/>
      <c r="J561" s="248">
        <f>ROUND(I561*H561,2)</f>
        <v>0</v>
      </c>
      <c r="K561" s="244" t="s">
        <v>19</v>
      </c>
      <c r="L561" s="249"/>
      <c r="M561" s="250" t="s">
        <v>19</v>
      </c>
      <c r="N561" s="251" t="s">
        <v>44</v>
      </c>
      <c r="O561" s="84"/>
      <c r="P561" s="221">
        <f>O561*H561</f>
        <v>0</v>
      </c>
      <c r="Q561" s="221">
        <v>0.001</v>
      </c>
      <c r="R561" s="221">
        <f>Q561*H561</f>
        <v>0.002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360</v>
      </c>
      <c r="AT561" s="223" t="s">
        <v>218</v>
      </c>
      <c r="AU561" s="223" t="s">
        <v>83</v>
      </c>
      <c r="AY561" s="17" t="s">
        <v>150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360</v>
      </c>
      <c r="BM561" s="223" t="s">
        <v>1658</v>
      </c>
    </row>
    <row r="562" s="2" customFormat="1" ht="16.5" customHeight="1">
      <c r="A562" s="38"/>
      <c r="B562" s="39"/>
      <c r="C562" s="212" t="s">
        <v>1659</v>
      </c>
      <c r="D562" s="212" t="s">
        <v>153</v>
      </c>
      <c r="E562" s="213" t="s">
        <v>1660</v>
      </c>
      <c r="F562" s="214" t="s">
        <v>1661</v>
      </c>
      <c r="G562" s="215" t="s">
        <v>333</v>
      </c>
      <c r="H562" s="216">
        <v>4400</v>
      </c>
      <c r="I562" s="217"/>
      <c r="J562" s="218">
        <f>ROUND(I562*H562,2)</f>
        <v>0</v>
      </c>
      <c r="K562" s="214" t="s">
        <v>157</v>
      </c>
      <c r="L562" s="44"/>
      <c r="M562" s="219" t="s">
        <v>19</v>
      </c>
      <c r="N562" s="220" t="s">
        <v>44</v>
      </c>
      <c r="O562" s="84"/>
      <c r="P562" s="221">
        <f>O562*H562</f>
        <v>0</v>
      </c>
      <c r="Q562" s="221">
        <v>0</v>
      </c>
      <c r="R562" s="221">
        <f>Q562*H562</f>
        <v>0</v>
      </c>
      <c r="S562" s="221">
        <v>0</v>
      </c>
      <c r="T562" s="222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23" t="s">
        <v>354</v>
      </c>
      <c r="AT562" s="223" t="s">
        <v>153</v>
      </c>
      <c r="AU562" s="223" t="s">
        <v>83</v>
      </c>
      <c r="AY562" s="17" t="s">
        <v>150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81</v>
      </c>
      <c r="BK562" s="224">
        <f>ROUND(I562*H562,2)</f>
        <v>0</v>
      </c>
      <c r="BL562" s="17" t="s">
        <v>354</v>
      </c>
      <c r="BM562" s="223" t="s">
        <v>1662</v>
      </c>
    </row>
    <row r="563" s="2" customFormat="1">
      <c r="A563" s="38"/>
      <c r="B563" s="39"/>
      <c r="C563" s="40"/>
      <c r="D563" s="225" t="s">
        <v>159</v>
      </c>
      <c r="E563" s="40"/>
      <c r="F563" s="226" t="s">
        <v>1663</v>
      </c>
      <c r="G563" s="40"/>
      <c r="H563" s="40"/>
      <c r="I563" s="227"/>
      <c r="J563" s="40"/>
      <c r="K563" s="40"/>
      <c r="L563" s="44"/>
      <c r="M563" s="228"/>
      <c r="N563" s="229"/>
      <c r="O563" s="84"/>
      <c r="P563" s="84"/>
      <c r="Q563" s="84"/>
      <c r="R563" s="84"/>
      <c r="S563" s="84"/>
      <c r="T563" s="85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T563" s="17" t="s">
        <v>159</v>
      </c>
      <c r="AU563" s="17" t="s">
        <v>83</v>
      </c>
    </row>
    <row r="564" s="2" customFormat="1" ht="16.5" customHeight="1">
      <c r="A564" s="38"/>
      <c r="B564" s="39"/>
      <c r="C564" s="242" t="s">
        <v>1664</v>
      </c>
      <c r="D564" s="242" t="s">
        <v>218</v>
      </c>
      <c r="E564" s="243" t="s">
        <v>426</v>
      </c>
      <c r="F564" s="244" t="s">
        <v>1665</v>
      </c>
      <c r="G564" s="245" t="s">
        <v>19</v>
      </c>
      <c r="H564" s="246">
        <v>4840</v>
      </c>
      <c r="I564" s="247"/>
      <c r="J564" s="248">
        <f>ROUND(I564*H564,2)</f>
        <v>0</v>
      </c>
      <c r="K564" s="244" t="s">
        <v>19</v>
      </c>
      <c r="L564" s="249"/>
      <c r="M564" s="250" t="s">
        <v>19</v>
      </c>
      <c r="N564" s="251" t="s">
        <v>44</v>
      </c>
      <c r="O564" s="84"/>
      <c r="P564" s="221">
        <f>O564*H564</f>
        <v>0</v>
      </c>
      <c r="Q564" s="221">
        <v>0</v>
      </c>
      <c r="R564" s="221">
        <f>Q564*H564</f>
        <v>0</v>
      </c>
      <c r="S564" s="221">
        <v>0</v>
      </c>
      <c r="T564" s="222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3" t="s">
        <v>360</v>
      </c>
      <c r="AT564" s="223" t="s">
        <v>218</v>
      </c>
      <c r="AU564" s="223" t="s">
        <v>83</v>
      </c>
      <c r="AY564" s="17" t="s">
        <v>150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360</v>
      </c>
      <c r="BM564" s="223" t="s">
        <v>1666</v>
      </c>
    </row>
    <row r="565" s="13" customFormat="1">
      <c r="A565" s="13"/>
      <c r="B565" s="230"/>
      <c r="C565" s="231"/>
      <c r="D565" s="232" t="s">
        <v>161</v>
      </c>
      <c r="E565" s="233" t="s">
        <v>19</v>
      </c>
      <c r="F565" s="234" t="s">
        <v>1667</v>
      </c>
      <c r="G565" s="231"/>
      <c r="H565" s="235">
        <v>4400</v>
      </c>
      <c r="I565" s="236"/>
      <c r="J565" s="231"/>
      <c r="K565" s="231"/>
      <c r="L565" s="237"/>
      <c r="M565" s="238"/>
      <c r="N565" s="239"/>
      <c r="O565" s="239"/>
      <c r="P565" s="239"/>
      <c r="Q565" s="239"/>
      <c r="R565" s="239"/>
      <c r="S565" s="239"/>
      <c r="T565" s="24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1" t="s">
        <v>161</v>
      </c>
      <c r="AU565" s="241" t="s">
        <v>83</v>
      </c>
      <c r="AV565" s="13" t="s">
        <v>83</v>
      </c>
      <c r="AW565" s="13" t="s">
        <v>35</v>
      </c>
      <c r="AX565" s="13" t="s">
        <v>81</v>
      </c>
      <c r="AY565" s="241" t="s">
        <v>150</v>
      </c>
    </row>
    <row r="566" s="13" customFormat="1">
      <c r="A566" s="13"/>
      <c r="B566" s="230"/>
      <c r="C566" s="231"/>
      <c r="D566" s="232" t="s">
        <v>161</v>
      </c>
      <c r="E566" s="231"/>
      <c r="F566" s="234" t="s">
        <v>1668</v>
      </c>
      <c r="G566" s="231"/>
      <c r="H566" s="235">
        <v>4840</v>
      </c>
      <c r="I566" s="236"/>
      <c r="J566" s="231"/>
      <c r="K566" s="231"/>
      <c r="L566" s="237"/>
      <c r="M566" s="238"/>
      <c r="N566" s="239"/>
      <c r="O566" s="239"/>
      <c r="P566" s="239"/>
      <c r="Q566" s="239"/>
      <c r="R566" s="239"/>
      <c r="S566" s="239"/>
      <c r="T566" s="24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1" t="s">
        <v>161</v>
      </c>
      <c r="AU566" s="241" t="s">
        <v>83</v>
      </c>
      <c r="AV566" s="13" t="s">
        <v>83</v>
      </c>
      <c r="AW566" s="13" t="s">
        <v>4</v>
      </c>
      <c r="AX566" s="13" t="s">
        <v>81</v>
      </c>
      <c r="AY566" s="241" t="s">
        <v>150</v>
      </c>
    </row>
    <row r="567" s="2" customFormat="1" ht="16.5" customHeight="1">
      <c r="A567" s="38"/>
      <c r="B567" s="39"/>
      <c r="C567" s="212" t="s">
        <v>1669</v>
      </c>
      <c r="D567" s="212" t="s">
        <v>153</v>
      </c>
      <c r="E567" s="213" t="s">
        <v>1670</v>
      </c>
      <c r="F567" s="214" t="s">
        <v>1671</v>
      </c>
      <c r="G567" s="215" t="s">
        <v>333</v>
      </c>
      <c r="H567" s="216">
        <v>8700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8.0000000000000007E-05</v>
      </c>
      <c r="R567" s="221">
        <f>Q567*H567</f>
        <v>0.69600000000000006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354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354</v>
      </c>
      <c r="BM567" s="223" t="s">
        <v>1672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1673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 ht="16.5" customHeight="1">
      <c r="A569" s="38"/>
      <c r="B569" s="39"/>
      <c r="C569" s="242" t="s">
        <v>1674</v>
      </c>
      <c r="D569" s="242" t="s">
        <v>218</v>
      </c>
      <c r="E569" s="243" t="s">
        <v>387</v>
      </c>
      <c r="F569" s="244" t="s">
        <v>1675</v>
      </c>
      <c r="G569" s="245" t="s">
        <v>19</v>
      </c>
      <c r="H569" s="246">
        <v>9570</v>
      </c>
      <c r="I569" s="247"/>
      <c r="J569" s="248">
        <f>ROUND(I569*H569,2)</f>
        <v>0</v>
      </c>
      <c r="K569" s="244" t="s">
        <v>19</v>
      </c>
      <c r="L569" s="249"/>
      <c r="M569" s="250" t="s">
        <v>19</v>
      </c>
      <c r="N569" s="251" t="s">
        <v>44</v>
      </c>
      <c r="O569" s="84"/>
      <c r="P569" s="221">
        <f>O569*H569</f>
        <v>0</v>
      </c>
      <c r="Q569" s="221">
        <v>0</v>
      </c>
      <c r="R569" s="221">
        <f>Q569*H569</f>
        <v>0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360</v>
      </c>
      <c r="AT569" s="223" t="s">
        <v>218</v>
      </c>
      <c r="AU569" s="223" t="s">
        <v>83</v>
      </c>
      <c r="AY569" s="17" t="s">
        <v>150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360</v>
      </c>
      <c r="BM569" s="223" t="s">
        <v>1676</v>
      </c>
    </row>
    <row r="570" s="13" customFormat="1">
      <c r="A570" s="13"/>
      <c r="B570" s="230"/>
      <c r="C570" s="231"/>
      <c r="D570" s="232" t="s">
        <v>161</v>
      </c>
      <c r="E570" s="233" t="s">
        <v>19</v>
      </c>
      <c r="F570" s="234" t="s">
        <v>1677</v>
      </c>
      <c r="G570" s="231"/>
      <c r="H570" s="235">
        <v>8700</v>
      </c>
      <c r="I570" s="236"/>
      <c r="J570" s="231"/>
      <c r="K570" s="231"/>
      <c r="L570" s="237"/>
      <c r="M570" s="238"/>
      <c r="N570" s="239"/>
      <c r="O570" s="239"/>
      <c r="P570" s="239"/>
      <c r="Q570" s="239"/>
      <c r="R570" s="239"/>
      <c r="S570" s="239"/>
      <c r="T570" s="24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1" t="s">
        <v>161</v>
      </c>
      <c r="AU570" s="241" t="s">
        <v>83</v>
      </c>
      <c r="AV570" s="13" t="s">
        <v>83</v>
      </c>
      <c r="AW570" s="13" t="s">
        <v>35</v>
      </c>
      <c r="AX570" s="13" t="s">
        <v>81</v>
      </c>
      <c r="AY570" s="241" t="s">
        <v>150</v>
      </c>
    </row>
    <row r="571" s="13" customFormat="1">
      <c r="A571" s="13"/>
      <c r="B571" s="230"/>
      <c r="C571" s="231"/>
      <c r="D571" s="232" t="s">
        <v>161</v>
      </c>
      <c r="E571" s="231"/>
      <c r="F571" s="234" t="s">
        <v>1678</v>
      </c>
      <c r="G571" s="231"/>
      <c r="H571" s="235">
        <v>9570</v>
      </c>
      <c r="I571" s="236"/>
      <c r="J571" s="231"/>
      <c r="K571" s="231"/>
      <c r="L571" s="237"/>
      <c r="M571" s="238"/>
      <c r="N571" s="239"/>
      <c r="O571" s="239"/>
      <c r="P571" s="239"/>
      <c r="Q571" s="239"/>
      <c r="R571" s="239"/>
      <c r="S571" s="239"/>
      <c r="T571" s="24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1" t="s">
        <v>161</v>
      </c>
      <c r="AU571" s="241" t="s">
        <v>83</v>
      </c>
      <c r="AV571" s="13" t="s">
        <v>83</v>
      </c>
      <c r="AW571" s="13" t="s">
        <v>4</v>
      </c>
      <c r="AX571" s="13" t="s">
        <v>81</v>
      </c>
      <c r="AY571" s="241" t="s">
        <v>150</v>
      </c>
    </row>
    <row r="572" s="12" customFormat="1" ht="22.8" customHeight="1">
      <c r="A572" s="12"/>
      <c r="B572" s="196"/>
      <c r="C572" s="197"/>
      <c r="D572" s="198" t="s">
        <v>72</v>
      </c>
      <c r="E572" s="210" t="s">
        <v>1679</v>
      </c>
      <c r="F572" s="210" t="s">
        <v>1680</v>
      </c>
      <c r="G572" s="197"/>
      <c r="H572" s="197"/>
      <c r="I572" s="200"/>
      <c r="J572" s="211">
        <f>BK572</f>
        <v>0</v>
      </c>
      <c r="K572" s="197"/>
      <c r="L572" s="202"/>
      <c r="M572" s="203"/>
      <c r="N572" s="204"/>
      <c r="O572" s="204"/>
      <c r="P572" s="205">
        <f>SUM(P573:P576)</f>
        <v>0</v>
      </c>
      <c r="Q572" s="204"/>
      <c r="R572" s="205">
        <f>SUM(R573:R576)</f>
        <v>0</v>
      </c>
      <c r="S572" s="204"/>
      <c r="T572" s="206">
        <f>SUM(T573:T576)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7" t="s">
        <v>168</v>
      </c>
      <c r="AT572" s="208" t="s">
        <v>72</v>
      </c>
      <c r="AU572" s="208" t="s">
        <v>81</v>
      </c>
      <c r="AY572" s="207" t="s">
        <v>150</v>
      </c>
      <c r="BK572" s="209">
        <f>SUM(BK573:BK576)</f>
        <v>0</v>
      </c>
    </row>
    <row r="573" s="2" customFormat="1" ht="16.5" customHeight="1">
      <c r="A573" s="38"/>
      <c r="B573" s="39"/>
      <c r="C573" s="212" t="s">
        <v>1681</v>
      </c>
      <c r="D573" s="212" t="s">
        <v>153</v>
      </c>
      <c r="E573" s="213" t="s">
        <v>1682</v>
      </c>
      <c r="F573" s="214" t="s">
        <v>1683</v>
      </c>
      <c r="G573" s="215" t="s">
        <v>265</v>
      </c>
      <c r="H573" s="216">
        <v>7</v>
      </c>
      <c r="I573" s="217"/>
      <c r="J573" s="218">
        <f>ROUND(I573*H573,2)</f>
        <v>0</v>
      </c>
      <c r="K573" s="214" t="s">
        <v>157</v>
      </c>
      <c r="L573" s="44"/>
      <c r="M573" s="219" t="s">
        <v>19</v>
      </c>
      <c r="N573" s="220" t="s">
        <v>44</v>
      </c>
      <c r="O573" s="84"/>
      <c r="P573" s="221">
        <f>O573*H573</f>
        <v>0</v>
      </c>
      <c r="Q573" s="221">
        <v>0</v>
      </c>
      <c r="R573" s="221">
        <f>Q573*H573</f>
        <v>0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354</v>
      </c>
      <c r="AT573" s="223" t="s">
        <v>153</v>
      </c>
      <c r="AU573" s="223" t="s">
        <v>83</v>
      </c>
      <c r="AY573" s="17" t="s">
        <v>150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354</v>
      </c>
      <c r="BM573" s="223" t="s">
        <v>1684</v>
      </c>
    </row>
    <row r="574" s="2" customFormat="1">
      <c r="A574" s="38"/>
      <c r="B574" s="39"/>
      <c r="C574" s="40"/>
      <c r="D574" s="225" t="s">
        <v>159</v>
      </c>
      <c r="E574" s="40"/>
      <c r="F574" s="226" t="s">
        <v>1685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159</v>
      </c>
      <c r="AU574" s="17" t="s">
        <v>83</v>
      </c>
    </row>
    <row r="575" s="2" customFormat="1" ht="16.5" customHeight="1">
      <c r="A575" s="38"/>
      <c r="B575" s="39"/>
      <c r="C575" s="212" t="s">
        <v>1686</v>
      </c>
      <c r="D575" s="212" t="s">
        <v>153</v>
      </c>
      <c r="E575" s="213" t="s">
        <v>1687</v>
      </c>
      <c r="F575" s="214" t="s">
        <v>1688</v>
      </c>
      <c r="G575" s="215" t="s">
        <v>265</v>
      </c>
      <c r="H575" s="216">
        <v>7</v>
      </c>
      <c r="I575" s="217"/>
      <c r="J575" s="218">
        <f>ROUND(I575*H575,2)</f>
        <v>0</v>
      </c>
      <c r="K575" s="214" t="s">
        <v>157</v>
      </c>
      <c r="L575" s="44"/>
      <c r="M575" s="219" t="s">
        <v>19</v>
      </c>
      <c r="N575" s="220" t="s">
        <v>44</v>
      </c>
      <c r="O575" s="84"/>
      <c r="P575" s="221">
        <f>O575*H575</f>
        <v>0</v>
      </c>
      <c r="Q575" s="221">
        <v>0</v>
      </c>
      <c r="R575" s="221">
        <f>Q575*H575</f>
        <v>0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354</v>
      </c>
      <c r="AT575" s="223" t="s">
        <v>153</v>
      </c>
      <c r="AU575" s="223" t="s">
        <v>83</v>
      </c>
      <c r="AY575" s="17" t="s">
        <v>150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354</v>
      </c>
      <c r="BM575" s="223" t="s">
        <v>1689</v>
      </c>
    </row>
    <row r="576" s="2" customFormat="1">
      <c r="A576" s="38"/>
      <c r="B576" s="39"/>
      <c r="C576" s="40"/>
      <c r="D576" s="225" t="s">
        <v>159</v>
      </c>
      <c r="E576" s="40"/>
      <c r="F576" s="226" t="s">
        <v>1690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159</v>
      </c>
      <c r="AU576" s="17" t="s">
        <v>83</v>
      </c>
    </row>
    <row r="577" s="12" customFormat="1" ht="25.92" customHeight="1">
      <c r="A577" s="12"/>
      <c r="B577" s="196"/>
      <c r="C577" s="197"/>
      <c r="D577" s="198" t="s">
        <v>72</v>
      </c>
      <c r="E577" s="199" t="s">
        <v>1691</v>
      </c>
      <c r="F577" s="199" t="s">
        <v>1692</v>
      </c>
      <c r="G577" s="197"/>
      <c r="H577" s="197"/>
      <c r="I577" s="200"/>
      <c r="J577" s="201">
        <f>BK577</f>
        <v>0</v>
      </c>
      <c r="K577" s="197"/>
      <c r="L577" s="202"/>
      <c r="M577" s="203"/>
      <c r="N577" s="204"/>
      <c r="O577" s="204"/>
      <c r="P577" s="205">
        <f>SUM(P578:P583)</f>
        <v>0</v>
      </c>
      <c r="Q577" s="204"/>
      <c r="R577" s="205">
        <f>SUM(R578:R583)</f>
        <v>0</v>
      </c>
      <c r="S577" s="204"/>
      <c r="T577" s="206">
        <f>SUM(T578:T583)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7" t="s">
        <v>175</v>
      </c>
      <c r="AT577" s="208" t="s">
        <v>72</v>
      </c>
      <c r="AU577" s="208" t="s">
        <v>73</v>
      </c>
      <c r="AY577" s="207" t="s">
        <v>150</v>
      </c>
      <c r="BK577" s="209">
        <f>SUM(BK578:BK583)</f>
        <v>0</v>
      </c>
    </row>
    <row r="578" s="2" customFormat="1" ht="16.5" customHeight="1">
      <c r="A578" s="38"/>
      <c r="B578" s="39"/>
      <c r="C578" s="212" t="s">
        <v>1693</v>
      </c>
      <c r="D578" s="212" t="s">
        <v>153</v>
      </c>
      <c r="E578" s="213" t="s">
        <v>1694</v>
      </c>
      <c r="F578" s="214" t="s">
        <v>1695</v>
      </c>
      <c r="G578" s="215" t="s">
        <v>1696</v>
      </c>
      <c r="H578" s="216">
        <v>60</v>
      </c>
      <c r="I578" s="217"/>
      <c r="J578" s="218">
        <f>ROUND(I578*H578,2)</f>
        <v>0</v>
      </c>
      <c r="K578" s="214" t="s">
        <v>157</v>
      </c>
      <c r="L578" s="44"/>
      <c r="M578" s="219" t="s">
        <v>19</v>
      </c>
      <c r="N578" s="220" t="s">
        <v>44</v>
      </c>
      <c r="O578" s="84"/>
      <c r="P578" s="221">
        <f>O578*H578</f>
        <v>0</v>
      </c>
      <c r="Q578" s="221">
        <v>0</v>
      </c>
      <c r="R578" s="221">
        <f>Q578*H578</f>
        <v>0</v>
      </c>
      <c r="S578" s="221">
        <v>0</v>
      </c>
      <c r="T578" s="222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23" t="s">
        <v>175</v>
      </c>
      <c r="AT578" s="223" t="s">
        <v>153</v>
      </c>
      <c r="AU578" s="223" t="s">
        <v>81</v>
      </c>
      <c r="AY578" s="17" t="s">
        <v>150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175</v>
      </c>
      <c r="BM578" s="223" t="s">
        <v>1697</v>
      </c>
    </row>
    <row r="579" s="2" customFormat="1">
      <c r="A579" s="38"/>
      <c r="B579" s="39"/>
      <c r="C579" s="40"/>
      <c r="D579" s="225" t="s">
        <v>159</v>
      </c>
      <c r="E579" s="40"/>
      <c r="F579" s="226" t="s">
        <v>1698</v>
      </c>
      <c r="G579" s="40"/>
      <c r="H579" s="40"/>
      <c r="I579" s="227"/>
      <c r="J579" s="40"/>
      <c r="K579" s="40"/>
      <c r="L579" s="44"/>
      <c r="M579" s="228"/>
      <c r="N579" s="229"/>
      <c r="O579" s="84"/>
      <c r="P579" s="84"/>
      <c r="Q579" s="84"/>
      <c r="R579" s="84"/>
      <c r="S579" s="84"/>
      <c r="T579" s="85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T579" s="17" t="s">
        <v>159</v>
      </c>
      <c r="AU579" s="17" t="s">
        <v>81</v>
      </c>
    </row>
    <row r="580" s="2" customFormat="1" ht="16.5" customHeight="1">
      <c r="A580" s="38"/>
      <c r="B580" s="39"/>
      <c r="C580" s="212" t="s">
        <v>1699</v>
      </c>
      <c r="D580" s="212" t="s">
        <v>153</v>
      </c>
      <c r="E580" s="213" t="s">
        <v>1700</v>
      </c>
      <c r="F580" s="214" t="s">
        <v>1695</v>
      </c>
      <c r="G580" s="215" t="s">
        <v>1696</v>
      </c>
      <c r="H580" s="216">
        <v>60</v>
      </c>
      <c r="I580" s="217"/>
      <c r="J580" s="218">
        <f>ROUND(I580*H580,2)</f>
        <v>0</v>
      </c>
      <c r="K580" s="214" t="s">
        <v>19</v>
      </c>
      <c r="L580" s="44"/>
      <c r="M580" s="219" t="s">
        <v>19</v>
      </c>
      <c r="N580" s="220" t="s">
        <v>44</v>
      </c>
      <c r="O580" s="84"/>
      <c r="P580" s="221">
        <f>O580*H580</f>
        <v>0</v>
      </c>
      <c r="Q580" s="221">
        <v>0</v>
      </c>
      <c r="R580" s="221">
        <f>Q580*H580</f>
        <v>0</v>
      </c>
      <c r="S580" s="221">
        <v>0</v>
      </c>
      <c r="T580" s="222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23" t="s">
        <v>175</v>
      </c>
      <c r="AT580" s="223" t="s">
        <v>153</v>
      </c>
      <c r="AU580" s="223" t="s">
        <v>81</v>
      </c>
      <c r="AY580" s="17" t="s">
        <v>150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175</v>
      </c>
      <c r="BM580" s="223" t="s">
        <v>1701</v>
      </c>
    </row>
    <row r="581" s="2" customFormat="1" ht="16.5" customHeight="1">
      <c r="A581" s="38"/>
      <c r="B581" s="39"/>
      <c r="C581" s="212" t="s">
        <v>1702</v>
      </c>
      <c r="D581" s="212" t="s">
        <v>153</v>
      </c>
      <c r="E581" s="213" t="s">
        <v>1703</v>
      </c>
      <c r="F581" s="214" t="s">
        <v>1704</v>
      </c>
      <c r="G581" s="215" t="s">
        <v>1696</v>
      </c>
      <c r="H581" s="216">
        <v>350</v>
      </c>
      <c r="I581" s="217"/>
      <c r="J581" s="218">
        <f>ROUND(I581*H581,2)</f>
        <v>0</v>
      </c>
      <c r="K581" s="214" t="s">
        <v>157</v>
      </c>
      <c r="L581" s="44"/>
      <c r="M581" s="219" t="s">
        <v>19</v>
      </c>
      <c r="N581" s="220" t="s">
        <v>44</v>
      </c>
      <c r="O581" s="84"/>
      <c r="P581" s="221">
        <f>O581*H581</f>
        <v>0</v>
      </c>
      <c r="Q581" s="221">
        <v>0</v>
      </c>
      <c r="R581" s="221">
        <f>Q581*H581</f>
        <v>0</v>
      </c>
      <c r="S581" s="221">
        <v>0</v>
      </c>
      <c r="T581" s="222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3" t="s">
        <v>1705</v>
      </c>
      <c r="AT581" s="223" t="s">
        <v>153</v>
      </c>
      <c r="AU581" s="223" t="s">
        <v>81</v>
      </c>
      <c r="AY581" s="17" t="s">
        <v>150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1705</v>
      </c>
      <c r="BM581" s="223" t="s">
        <v>1706</v>
      </c>
    </row>
    <row r="582" s="2" customFormat="1">
      <c r="A582" s="38"/>
      <c r="B582" s="39"/>
      <c r="C582" s="40"/>
      <c r="D582" s="225" t="s">
        <v>159</v>
      </c>
      <c r="E582" s="40"/>
      <c r="F582" s="226" t="s">
        <v>1707</v>
      </c>
      <c r="G582" s="40"/>
      <c r="H582" s="40"/>
      <c r="I582" s="227"/>
      <c r="J582" s="40"/>
      <c r="K582" s="40"/>
      <c r="L582" s="44"/>
      <c r="M582" s="228"/>
      <c r="N582" s="229"/>
      <c r="O582" s="84"/>
      <c r="P582" s="84"/>
      <c r="Q582" s="84"/>
      <c r="R582" s="84"/>
      <c r="S582" s="84"/>
      <c r="T582" s="85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T582" s="17" t="s">
        <v>159</v>
      </c>
      <c r="AU582" s="17" t="s">
        <v>81</v>
      </c>
    </row>
    <row r="583" s="2" customFormat="1">
      <c r="A583" s="38"/>
      <c r="B583" s="39"/>
      <c r="C583" s="40"/>
      <c r="D583" s="232" t="s">
        <v>246</v>
      </c>
      <c r="E583" s="40"/>
      <c r="F583" s="252" t="s">
        <v>1708</v>
      </c>
      <c r="G583" s="40"/>
      <c r="H583" s="40"/>
      <c r="I583" s="227"/>
      <c r="J583" s="40"/>
      <c r="K583" s="40"/>
      <c r="L583" s="44"/>
      <c r="M583" s="228"/>
      <c r="N583" s="229"/>
      <c r="O583" s="84"/>
      <c r="P583" s="84"/>
      <c r="Q583" s="84"/>
      <c r="R583" s="84"/>
      <c r="S583" s="84"/>
      <c r="T583" s="85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246</v>
      </c>
      <c r="AU583" s="17" t="s">
        <v>81</v>
      </c>
    </row>
    <row r="584" s="12" customFormat="1" ht="25.92" customHeight="1">
      <c r="A584" s="12"/>
      <c r="B584" s="196"/>
      <c r="C584" s="197"/>
      <c r="D584" s="198" t="s">
        <v>72</v>
      </c>
      <c r="E584" s="199" t="s">
        <v>113</v>
      </c>
      <c r="F584" s="199" t="s">
        <v>114</v>
      </c>
      <c r="G584" s="197"/>
      <c r="H584" s="197"/>
      <c r="I584" s="200"/>
      <c r="J584" s="201">
        <f>BK584</f>
        <v>0</v>
      </c>
      <c r="K584" s="197"/>
      <c r="L584" s="202"/>
      <c r="M584" s="203"/>
      <c r="N584" s="204"/>
      <c r="O584" s="204"/>
      <c r="P584" s="205">
        <f>P585</f>
        <v>0</v>
      </c>
      <c r="Q584" s="204"/>
      <c r="R584" s="205">
        <f>R585</f>
        <v>0</v>
      </c>
      <c r="S584" s="204"/>
      <c r="T584" s="206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07" t="s">
        <v>181</v>
      </c>
      <c r="AT584" s="208" t="s">
        <v>72</v>
      </c>
      <c r="AU584" s="208" t="s">
        <v>73</v>
      </c>
      <c r="AY584" s="207" t="s">
        <v>150</v>
      </c>
      <c r="BK584" s="209">
        <f>BK585</f>
        <v>0</v>
      </c>
    </row>
    <row r="585" s="12" customFormat="1" ht="22.8" customHeight="1">
      <c r="A585" s="12"/>
      <c r="B585" s="196"/>
      <c r="C585" s="197"/>
      <c r="D585" s="198" t="s">
        <v>72</v>
      </c>
      <c r="E585" s="210" t="s">
        <v>1709</v>
      </c>
      <c r="F585" s="210" t="s">
        <v>1710</v>
      </c>
      <c r="G585" s="197"/>
      <c r="H585" s="197"/>
      <c r="I585" s="200"/>
      <c r="J585" s="211">
        <f>BK585</f>
        <v>0</v>
      </c>
      <c r="K585" s="197"/>
      <c r="L585" s="202"/>
      <c r="M585" s="203"/>
      <c r="N585" s="204"/>
      <c r="O585" s="204"/>
      <c r="P585" s="205">
        <f>SUM(P586:P590)</f>
        <v>0</v>
      </c>
      <c r="Q585" s="204"/>
      <c r="R585" s="205">
        <f>SUM(R586:R590)</f>
        <v>0</v>
      </c>
      <c r="S585" s="204"/>
      <c r="T585" s="206">
        <f>SUM(T586:T590)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07" t="s">
        <v>181</v>
      </c>
      <c r="AT585" s="208" t="s">
        <v>72</v>
      </c>
      <c r="AU585" s="208" t="s">
        <v>81</v>
      </c>
      <c r="AY585" s="207" t="s">
        <v>150</v>
      </c>
      <c r="BK585" s="209">
        <f>SUM(BK586:BK590)</f>
        <v>0</v>
      </c>
    </row>
    <row r="586" s="2" customFormat="1" ht="16.5" customHeight="1">
      <c r="A586" s="38"/>
      <c r="B586" s="39"/>
      <c r="C586" s="212" t="s">
        <v>1711</v>
      </c>
      <c r="D586" s="212" t="s">
        <v>153</v>
      </c>
      <c r="E586" s="213" t="s">
        <v>1712</v>
      </c>
      <c r="F586" s="214" t="s">
        <v>1713</v>
      </c>
      <c r="G586" s="215" t="s">
        <v>1714</v>
      </c>
      <c r="H586" s="216">
        <v>150</v>
      </c>
      <c r="I586" s="217"/>
      <c r="J586" s="218">
        <f>ROUND(I586*H586,2)</f>
        <v>0</v>
      </c>
      <c r="K586" s="214" t="s">
        <v>157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1715</v>
      </c>
      <c r="AT586" s="223" t="s">
        <v>153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1715</v>
      </c>
      <c r="BM586" s="223" t="s">
        <v>1716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1717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2" customFormat="1" ht="16.5" customHeight="1">
      <c r="A588" s="38"/>
      <c r="B588" s="39"/>
      <c r="C588" s="212" t="s">
        <v>1718</v>
      </c>
      <c r="D588" s="212" t="s">
        <v>153</v>
      </c>
      <c r="E588" s="213" t="s">
        <v>1719</v>
      </c>
      <c r="F588" s="214" t="s">
        <v>1720</v>
      </c>
      <c r="G588" s="215" t="s">
        <v>1696</v>
      </c>
      <c r="H588" s="216">
        <v>32</v>
      </c>
      <c r="I588" s="217"/>
      <c r="J588" s="218">
        <f>ROUND(I588*H588,2)</f>
        <v>0</v>
      </c>
      <c r="K588" s="214" t="s">
        <v>19</v>
      </c>
      <c r="L588" s="44"/>
      <c r="M588" s="219" t="s">
        <v>19</v>
      </c>
      <c r="N588" s="220" t="s">
        <v>44</v>
      </c>
      <c r="O588" s="84"/>
      <c r="P588" s="221">
        <f>O588*H588</f>
        <v>0</v>
      </c>
      <c r="Q588" s="221">
        <v>0</v>
      </c>
      <c r="R588" s="221">
        <f>Q588*H588</f>
        <v>0</v>
      </c>
      <c r="S588" s="221">
        <v>0</v>
      </c>
      <c r="T588" s="222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23" t="s">
        <v>1715</v>
      </c>
      <c r="AT588" s="223" t="s">
        <v>153</v>
      </c>
      <c r="AU588" s="223" t="s">
        <v>83</v>
      </c>
      <c r="AY588" s="17" t="s">
        <v>150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1715</v>
      </c>
      <c r="BM588" s="223" t="s">
        <v>1721</v>
      </c>
    </row>
    <row r="589" s="2" customFormat="1">
      <c r="A589" s="38"/>
      <c r="B589" s="39"/>
      <c r="C589" s="40"/>
      <c r="D589" s="232" t="s">
        <v>246</v>
      </c>
      <c r="E589" s="40"/>
      <c r="F589" s="252" t="s">
        <v>1722</v>
      </c>
      <c r="G589" s="40"/>
      <c r="H589" s="40"/>
      <c r="I589" s="227"/>
      <c r="J589" s="40"/>
      <c r="K589" s="40"/>
      <c r="L589" s="44"/>
      <c r="M589" s="228"/>
      <c r="N589" s="229"/>
      <c r="O589" s="84"/>
      <c r="P589" s="84"/>
      <c r="Q589" s="84"/>
      <c r="R589" s="84"/>
      <c r="S589" s="84"/>
      <c r="T589" s="85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246</v>
      </c>
      <c r="AU589" s="17" t="s">
        <v>83</v>
      </c>
    </row>
    <row r="590" s="13" customFormat="1">
      <c r="A590" s="13"/>
      <c r="B590" s="230"/>
      <c r="C590" s="231"/>
      <c r="D590" s="232" t="s">
        <v>161</v>
      </c>
      <c r="E590" s="233" t="s">
        <v>19</v>
      </c>
      <c r="F590" s="234" t="s">
        <v>1723</v>
      </c>
      <c r="G590" s="231"/>
      <c r="H590" s="235">
        <v>32</v>
      </c>
      <c r="I590" s="236"/>
      <c r="J590" s="231"/>
      <c r="K590" s="231"/>
      <c r="L590" s="23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161</v>
      </c>
      <c r="AU590" s="241" t="s">
        <v>83</v>
      </c>
      <c r="AV590" s="13" t="s">
        <v>83</v>
      </c>
      <c r="AW590" s="13" t="s">
        <v>35</v>
      </c>
      <c r="AX590" s="13" t="s">
        <v>81</v>
      </c>
      <c r="AY590" s="241" t="s">
        <v>150</v>
      </c>
    </row>
    <row r="591" s="2" customFormat="1" ht="6.96" customHeight="1">
      <c r="A591" s="38"/>
      <c r="B591" s="59"/>
      <c r="C591" s="60"/>
      <c r="D591" s="60"/>
      <c r="E591" s="60"/>
      <c r="F591" s="60"/>
      <c r="G591" s="60"/>
      <c r="H591" s="60"/>
      <c r="I591" s="60"/>
      <c r="J591" s="60"/>
      <c r="K591" s="60"/>
      <c r="L591" s="44"/>
      <c r="M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</sheetData>
  <sheetProtection sheet="1" autoFilter="0" formatColumns="0" formatRows="0" objects="1" scenarios="1" spinCount="100000" saltValue="xj224gdwZWkz7QEJ2jSFl6WRfaqpdlvEMup6RzZhypwV3ZV5h3TKLv+Ack7maEEXKXzXjYVPCcWACT/urhuMdw==" hashValue="213aNHWayqi/yjRG9Og81NVHTushwfWsWbBGZFYHoCYQDYDMjU6sfnS1EtP6EyLPOzV3gOqPovu5Xjt9DhT2iw==" algorithmName="SHA-512" password="CC35"/>
  <autoFilter ref="C100:K5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4_01/945412112"/>
    <hyperlink ref="F108" r:id="rId2" display="https://podminky.urs.cz/item/CS_URS_2024_01/997013814"/>
    <hyperlink ref="F112" r:id="rId3" display="https://podminky.urs.cz/item/CS_URS_2024_01/713351312"/>
    <hyperlink ref="F117" r:id="rId4" display="https://podminky.urs.cz/item/CS_URS_2024_01/713391112"/>
    <hyperlink ref="F121" r:id="rId5" display="https://podminky.urs.cz/item/CS_URS_2024_01/713491111"/>
    <hyperlink ref="F126" r:id="rId6" display="https://podminky.urs.cz/item/CS_URS_2024_01/713411112"/>
    <hyperlink ref="F146" r:id="rId7" display="https://podminky.urs.cz/item/CS_URS_2024_01/713420813"/>
    <hyperlink ref="F148" r:id="rId8" display="https://podminky.urs.cz/item/CS_URS_2024_01/713460813"/>
    <hyperlink ref="F150" r:id="rId9" display="https://podminky.urs.cz/item/CS_URS_2024_01/713463111"/>
    <hyperlink ref="F156" r:id="rId10" display="https://podminky.urs.cz/item/CS_URS_2024_01/713490811"/>
    <hyperlink ref="F158" r:id="rId11" display="https://podminky.urs.cz/item/CS_URS_2024_01/713471212"/>
    <hyperlink ref="F167" r:id="rId12" display="https://podminky.urs.cz/item/CS_URS_2024_01/998713123"/>
    <hyperlink ref="F171" r:id="rId13" display="https://podminky.urs.cz/item/CS_URS_2024_01/732420816"/>
    <hyperlink ref="F181" r:id="rId14" display="https://podminky.urs.cz/item/CS_URS_2024_01/732429229"/>
    <hyperlink ref="F195" r:id="rId15" display="https://podminky.urs.cz/item/CS_URS_2024_01/998732101"/>
    <hyperlink ref="F198" r:id="rId16" display="https://podminky.urs.cz/item/CS_URS_2024_01/733120832"/>
    <hyperlink ref="F201" r:id="rId17" display="https://podminky.urs.cz/item/CS_URS_2024_01/733120839"/>
    <hyperlink ref="F203" r:id="rId18" display="https://podminky.urs.cz/item/CS_URS_2024_01/733120842"/>
    <hyperlink ref="F205" r:id="rId19" display="https://podminky.urs.cz/item/CS_URS_2024_01/733120843"/>
    <hyperlink ref="F223" r:id="rId20" display="https://podminky.urs.cz/item/CS_URS_2024_01/733121244"/>
    <hyperlink ref="F244" r:id="rId21" display="https://podminky.urs.cz/item/CS_URS_2024_01/998733102"/>
    <hyperlink ref="F247" r:id="rId22" display="https://podminky.urs.cz/item/CS_URS_2024_01/734109213"/>
    <hyperlink ref="F250" r:id="rId23" display="https://podminky.urs.cz/item/CS_URS_2024_01/734109311"/>
    <hyperlink ref="F253" r:id="rId24" display="https://podminky.urs.cz/item/CS_URS_2024_01/734109316"/>
    <hyperlink ref="F257" r:id="rId25" display="https://podminky.urs.cz/item/CS_URS_2024_01/734109217"/>
    <hyperlink ref="F260" r:id="rId26" display="https://podminky.urs.cz/item/CS_URS_2024_01/734109219"/>
    <hyperlink ref="F263" r:id="rId27" display="https://podminky.urs.cz/item/CS_URS_2024_01/734109220"/>
    <hyperlink ref="F269" r:id="rId28" display="https://podminky.urs.cz/item/CS_URS_2024_01/734109222"/>
    <hyperlink ref="F274" r:id="rId29" display="https://podminky.urs.cz/item/CS_URS_2024_01/734109317"/>
    <hyperlink ref="F278" r:id="rId30" display="https://podminky.urs.cz/item/CS_URS_2024_01/734109319"/>
    <hyperlink ref="F282" r:id="rId31" display="https://podminky.urs.cz/item/CS_URS_2024_01/734109320"/>
    <hyperlink ref="F285" r:id="rId32" display="https://podminky.urs.cz/item/CS_URS_2024_01/734109221"/>
    <hyperlink ref="F293" r:id="rId33" display="https://podminky.urs.cz/item/CS_URS_2024_01/734190909"/>
    <hyperlink ref="F295" r:id="rId34" display="https://podminky.urs.cz/item/CS_URS_2024_01/734190914"/>
    <hyperlink ref="F297" r:id="rId35" display="https://podminky.urs.cz/item/CS_URS_2024_01/734190934"/>
    <hyperlink ref="F300" r:id="rId36" display="https://podminky.urs.cz/item/CS_URS_2024_01/734209111"/>
    <hyperlink ref="F303" r:id="rId37" display="https://podminky.urs.cz/item/CS_URS_2024_01/734292718"/>
    <hyperlink ref="F305" r:id="rId38" display="https://podminky.urs.cz/item/CS_URS_2024_01/734411127"/>
    <hyperlink ref="F307" r:id="rId39" display="https://podminky.urs.cz/item/CS_URS_2024_01/734411601"/>
    <hyperlink ref="F309" r:id="rId40" display="https://podminky.urs.cz/item/CS_URS_2024_01/734419111"/>
    <hyperlink ref="F311" r:id="rId41" display="https://podminky.urs.cz/item/CS_URS_2024_01/734494213"/>
    <hyperlink ref="F314" r:id="rId42" display="https://podminky.urs.cz/item/CS_URS_2024_01/734499211"/>
    <hyperlink ref="F316" r:id="rId43" display="https://podminky.urs.cz/item/CS_URS_2024_01/751614110"/>
    <hyperlink ref="F320" r:id="rId44" display="https://podminky.urs.cz/item/CS_URS_2024_01/998734102"/>
    <hyperlink ref="F323" r:id="rId45" display="https://podminky.urs.cz/item/CS_URS_2024_01/767996701"/>
    <hyperlink ref="F325" r:id="rId46" display="https://podminky.urs.cz/item/CS_URS_2024_01/998767101"/>
    <hyperlink ref="F328" r:id="rId47" display="https://podminky.urs.cz/item/CS_URS_2024_01/783314101"/>
    <hyperlink ref="F331" r:id="rId48" display="https://podminky.urs.cz/item/CS_URS_2024_01/783317101"/>
    <hyperlink ref="F334" r:id="rId49" display="https://podminky.urs.cz/item/CS_URS_2024_01/783647691"/>
    <hyperlink ref="F339" r:id="rId50" display="https://podminky.urs.cz/item/CS_URS_2024_01/230011101"/>
    <hyperlink ref="F343" r:id="rId51" display="https://podminky.urs.cz/item/CS_URS_2024_01/230011121"/>
    <hyperlink ref="F349" r:id="rId52" display="https://podminky.urs.cz/item/CS_URS_2024_01/230020627"/>
    <hyperlink ref="F351" r:id="rId53" display="https://podminky.urs.cz/item/CS_URS_2024_01/230020639"/>
    <hyperlink ref="F353" r:id="rId54" display="https://podminky.urs.cz/item/CS_URS_2024_01/230020649"/>
    <hyperlink ref="F355" r:id="rId55" display="https://podminky.urs.cz/item/CS_URS_2024_01/230020664"/>
    <hyperlink ref="F357" r:id="rId56" display="https://podminky.urs.cz/item/CS_URS_2024_01/230020674"/>
    <hyperlink ref="F359" r:id="rId57" display="https://podminky.urs.cz/item/CS_URS_2024_01/230020684"/>
    <hyperlink ref="F361" r:id="rId58" display="https://podminky.urs.cz/item/CS_URS_2024_01/230020718"/>
    <hyperlink ref="F363" r:id="rId59" display="https://podminky.urs.cz/item/CS_URS_2024_01/230020728"/>
    <hyperlink ref="F365" r:id="rId60" display="https://podminky.urs.cz/item/CS_URS_2024_01/230020738"/>
    <hyperlink ref="F367" r:id="rId61" display="https://podminky.urs.cz/item/CS_URS_2024_01/230020757"/>
    <hyperlink ref="F369" r:id="rId62" display="https://podminky.urs.cz/item/CS_URS_2024_01/230020765"/>
    <hyperlink ref="F371" r:id="rId63" display="https://podminky.urs.cz/item/CS_URS_2024_01/230021008"/>
    <hyperlink ref="F376" r:id="rId64" display="https://podminky.urs.cz/item/CS_URS_2024_01/230021048"/>
    <hyperlink ref="F380" r:id="rId65" display="https://podminky.urs.cz/item/CS_URS_2024_01/230022088"/>
    <hyperlink ref="F383" r:id="rId66" display="https://podminky.urs.cz/item/CS_URS_2024_01/230022031"/>
    <hyperlink ref="F388" r:id="rId67" display="https://podminky.urs.cz/item/CS_URS_2024_01/230022067"/>
    <hyperlink ref="F391" r:id="rId68" display="https://podminky.urs.cz/item/CS_URS_2024_01/230023008"/>
    <hyperlink ref="F396" r:id="rId69" display="https://podminky.urs.cz/item/CS_URS_2024_01/230023021"/>
    <hyperlink ref="F400" r:id="rId70" display="https://podminky.urs.cz/item/CS_URS_2024_01/230023037"/>
    <hyperlink ref="F403" r:id="rId71" display="https://podminky.urs.cz/item/CS_URS_2024_01/230023048"/>
    <hyperlink ref="F408" r:id="rId72" display="https://podminky.urs.cz/item/CS_URS_2024_01/230023057"/>
    <hyperlink ref="F415" r:id="rId73" display="https://podminky.urs.cz/item/CS_URS_2024_01/230023077"/>
    <hyperlink ref="F418" r:id="rId74" display="https://podminky.urs.cz/item/CS_URS_2024_01/230023101"/>
    <hyperlink ref="F422" r:id="rId75" display="https://podminky.urs.cz/item/CS_URS_2024_01/230024058"/>
    <hyperlink ref="F425" r:id="rId76" display="https://podminky.urs.cz/item/CS_URS_2024_01/230023067"/>
    <hyperlink ref="F431" r:id="rId77" display="https://podminky.urs.cz/item/CS_URS_2024_01/230024088"/>
    <hyperlink ref="F437" r:id="rId78" display="https://podminky.urs.cz/item/CS_URS_2024_01/230024101"/>
    <hyperlink ref="F444" r:id="rId79" display="https://podminky.urs.cz/item/CS_URS_2024_01/230023058"/>
    <hyperlink ref="F447" r:id="rId80" display="https://podminky.urs.cz/item/CS_URS_2024_01/230023113"/>
    <hyperlink ref="F452" r:id="rId81" display="https://podminky.urs.cz/item/CS_URS_2024_01/230024113"/>
    <hyperlink ref="F459" r:id="rId82" display="https://podminky.urs.cz/item/CS_URS_2024_01/230025113"/>
    <hyperlink ref="F464" r:id="rId83" display="https://podminky.urs.cz/item/CS_URS_2024_01/230025121"/>
    <hyperlink ref="F473" r:id="rId84" display="https://podminky.urs.cz/item/CS_URS_2024_01/230024123"/>
    <hyperlink ref="F477" r:id="rId85" display="https://podminky.urs.cz/item/CS_URS_2024_01/230024144"/>
    <hyperlink ref="F482" r:id="rId86" display="https://podminky.urs.cz/item/CS_URS_2024_01/230023122"/>
    <hyperlink ref="F486" r:id="rId87" display="https://podminky.urs.cz/item/CS_URS_2024_01/230024142"/>
    <hyperlink ref="F489" r:id="rId88" display="https://podminky.urs.cz/item/CS_URS_2024_01/230024165"/>
    <hyperlink ref="F493" r:id="rId89" display="https://podminky.urs.cz/item/CS_URS_2024_01/230024175"/>
    <hyperlink ref="F496" r:id="rId90" display="https://podminky.urs.cz/item/CS_URS_2024_01/230025144"/>
    <hyperlink ref="F500" r:id="rId91" display="https://podminky.urs.cz/item/CS_URS_2024_01/230026167"/>
    <hyperlink ref="F503" r:id="rId92" display="https://podminky.urs.cz/item/CS_URS_2024_01/230031028"/>
    <hyperlink ref="F505" r:id="rId93" display="https://podminky.urs.cz/item/CS_URS_2024_01/230031029"/>
    <hyperlink ref="F507" r:id="rId94" display="https://podminky.urs.cz/item/CS_URS_2024_01/230032026"/>
    <hyperlink ref="F509" r:id="rId95" display="https://podminky.urs.cz/item/CS_URS_2024_01/230032028"/>
    <hyperlink ref="F511" r:id="rId96" display="https://podminky.urs.cz/item/CS_URS_2024_01/230032029"/>
    <hyperlink ref="F513" r:id="rId97" display="https://podminky.urs.cz/item/CS_URS_2024_01/230032030"/>
    <hyperlink ref="F515" r:id="rId98" display="https://podminky.urs.cz/item/CS_URS_2024_01/230032031"/>
    <hyperlink ref="F517" r:id="rId99" display="https://podminky.urs.cz/item/CS_URS_2024_01/230032032"/>
    <hyperlink ref="F519" r:id="rId100" display="https://podminky.urs.cz/item/CS_URS_2024_01/230032033"/>
    <hyperlink ref="F521" r:id="rId101" display="https://podminky.urs.cz/item/CS_URS_2024_01/230032034"/>
    <hyperlink ref="F523" r:id="rId102" display="https://podminky.urs.cz/item/CS_URS_2024_01/230032035"/>
    <hyperlink ref="F525" r:id="rId103" display="https://podminky.urs.cz/item/CS_URS_2024_01/230032037"/>
    <hyperlink ref="F527" r:id="rId104" display="https://podminky.urs.cz/item/CS_URS_2024_01/230033022"/>
    <hyperlink ref="F529" r:id="rId105" display="https://podminky.urs.cz/item/CS_URS_2024_01/230033026"/>
    <hyperlink ref="F531" r:id="rId106" display="https://podminky.urs.cz/item/CS_URS_2024_01/230033029"/>
    <hyperlink ref="F533" r:id="rId107" display="https://podminky.urs.cz/item/CS_URS_2024_01/230033030"/>
    <hyperlink ref="F535" r:id="rId108" display="https://podminky.urs.cz/item/CS_URS_2024_01/230033032"/>
    <hyperlink ref="F537" r:id="rId109" display="https://podminky.urs.cz/item/CS_URS_2024_01/230033033"/>
    <hyperlink ref="F540" r:id="rId110" display="https://podminky.urs.cz/item/CS_URS_2024_01/230033034"/>
    <hyperlink ref="F542" r:id="rId111" display="https://podminky.urs.cz/item/CS_URS_2024_01/230170006"/>
    <hyperlink ref="F544" r:id="rId112" display="https://podminky.urs.cz/item/CS_URS_2024_01/230170012"/>
    <hyperlink ref="F546" r:id="rId113" display="https://podminky.urs.cz/item/CS_URS_2024_01/230170013"/>
    <hyperlink ref="F548" r:id="rId114" display="https://podminky.urs.cz/item/CS_URS_2024_01/230170014"/>
    <hyperlink ref="F550" r:id="rId115" display="https://podminky.urs.cz/item/CS_URS_2024_01/230170015"/>
    <hyperlink ref="F552" r:id="rId116" display="https://podminky.urs.cz/item/CS_URS_2024_01/230170016"/>
    <hyperlink ref="F554" r:id="rId117" display="https://podminky.urs.cz/item/CS_URS_2024_01/230210011"/>
    <hyperlink ref="F563" r:id="rId118" display="https://podminky.urs.cz/item/CS_URS_2024_01/230050004"/>
    <hyperlink ref="F568" r:id="rId119" display="https://podminky.urs.cz/item/CS_URS_2024_01/230050031"/>
    <hyperlink ref="F574" r:id="rId120" display="https://podminky.urs.cz/item/CS_URS_2024_01/580203005"/>
    <hyperlink ref="F576" r:id="rId121" display="https://podminky.urs.cz/item/CS_URS_2024_01/580204005"/>
    <hyperlink ref="F579" r:id="rId122" display="https://podminky.urs.cz/item/CS_URS_2024_01/HZS4132"/>
    <hyperlink ref="F582" r:id="rId123" display="https://podminky.urs.cz/item/CS_URS_2024_01/HZS4212"/>
    <hyperlink ref="F587" r:id="rId124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1724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1725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1726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1725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1726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ROUND(J96,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ROUND((SUM(BE96:BE410)),  2)</f>
        <v>0</v>
      </c>
      <c r="G35" s="38"/>
      <c r="H35" s="38"/>
      <c r="I35" s="157">
        <v>0.20999999999999999</v>
      </c>
      <c r="J35" s="156">
        <f>ROUND(((SUM(BE96:BE410))*I35),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ROUND((SUM(BF96:BF410)),  2)</f>
        <v>0</v>
      </c>
      <c r="G36" s="38"/>
      <c r="H36" s="38"/>
      <c r="I36" s="157">
        <v>0.12</v>
      </c>
      <c r="J36" s="156">
        <f>ROUND(((SUM(BF96:BF410))*I36),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ROUND((SUM(BG96:BG410)),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ROUND((SUM(BH96:BH410)),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ROUND((SUM(BI96:BI410)),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PS371 - PVS v OKP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J96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127</v>
      </c>
      <c r="E64" s="177"/>
      <c r="F64" s="177"/>
      <c r="G64" s="177"/>
      <c r="H64" s="177"/>
      <c r="I64" s="177"/>
      <c r="J64" s="178">
        <f>J97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128</v>
      </c>
      <c r="E65" s="182"/>
      <c r="F65" s="182"/>
      <c r="G65" s="182"/>
      <c r="H65" s="182"/>
      <c r="I65" s="182"/>
      <c r="J65" s="183">
        <f>J98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444</v>
      </c>
      <c r="E66" s="182"/>
      <c r="F66" s="182"/>
      <c r="G66" s="182"/>
      <c r="H66" s="182"/>
      <c r="I66" s="182"/>
      <c r="J66" s="183">
        <f>J149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129</v>
      </c>
      <c r="E67" s="182"/>
      <c r="F67" s="182"/>
      <c r="G67" s="182"/>
      <c r="H67" s="182"/>
      <c r="I67" s="182"/>
      <c r="J67" s="183">
        <f>J159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130</v>
      </c>
      <c r="E68" s="182"/>
      <c r="F68" s="182"/>
      <c r="G68" s="182"/>
      <c r="H68" s="182"/>
      <c r="I68" s="182"/>
      <c r="J68" s="183">
        <f>J194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1727</v>
      </c>
      <c r="E69" s="182"/>
      <c r="F69" s="182"/>
      <c r="G69" s="182"/>
      <c r="H69" s="182"/>
      <c r="I69" s="182"/>
      <c r="J69" s="183">
        <f>J336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132</v>
      </c>
      <c r="E70" s="182"/>
      <c r="F70" s="182"/>
      <c r="G70" s="182"/>
      <c r="H70" s="182"/>
      <c r="I70" s="182"/>
      <c r="J70" s="183">
        <f>J342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133</v>
      </c>
      <c r="E71" s="177"/>
      <c r="F71" s="177"/>
      <c r="G71" s="177"/>
      <c r="H71" s="177"/>
      <c r="I71" s="177"/>
      <c r="J71" s="178">
        <f>J351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0"/>
      <c r="C72" s="125"/>
      <c r="D72" s="181" t="s">
        <v>134</v>
      </c>
      <c r="E72" s="182"/>
      <c r="F72" s="182"/>
      <c r="G72" s="182"/>
      <c r="H72" s="182"/>
      <c r="I72" s="182"/>
      <c r="J72" s="183">
        <f>J352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449</v>
      </c>
      <c r="E73" s="177"/>
      <c r="F73" s="177"/>
      <c r="G73" s="177"/>
      <c r="H73" s="177"/>
      <c r="I73" s="177"/>
      <c r="J73" s="178">
        <f>J405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450</v>
      </c>
      <c r="E74" s="182"/>
      <c r="F74" s="182"/>
      <c r="G74" s="182"/>
      <c r="H74" s="182"/>
      <c r="I74" s="182"/>
      <c r="J74" s="183">
        <f>J406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9"/>
      <c r="C76" s="60"/>
      <c r="D76" s="60"/>
      <c r="E76" s="60"/>
      <c r="F76" s="60"/>
      <c r="G76" s="60"/>
      <c r="H76" s="60"/>
      <c r="I76" s="60"/>
      <c r="J76" s="60"/>
      <c r="K76" s="6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135</v>
      </c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69" t="str">
        <f>E7</f>
        <v>Revitalizace CZT Liberec - GreenNet III- D10 Úprava zdroje</v>
      </c>
      <c r="F84" s="32"/>
      <c r="G84" s="32"/>
      <c r="H84" s="32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118</v>
      </c>
      <c r="D85" s="22"/>
      <c r="E85" s="22"/>
      <c r="F85" s="22"/>
      <c r="G85" s="22"/>
      <c r="H85" s="22"/>
      <c r="I85" s="22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69" t="s">
        <v>441</v>
      </c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442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E11</f>
        <v>D10.2.1 - PS371 - PVS v OKP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F14</f>
        <v>Liberec</v>
      </c>
      <c r="G90" s="40"/>
      <c r="H90" s="40"/>
      <c r="I90" s="32" t="s">
        <v>23</v>
      </c>
      <c r="J90" s="72" t="str">
        <f>IF(J14="","",J14)</f>
        <v>21. 6. 2024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E17</f>
        <v>Teplárna Liberec, a.s.</v>
      </c>
      <c r="G92" s="40"/>
      <c r="H92" s="40"/>
      <c r="I92" s="32" t="s">
        <v>32</v>
      </c>
      <c r="J92" s="36" t="str">
        <f>E23</f>
        <v xml:space="preserve">Process Automation Solutions s.r.o. 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30</v>
      </c>
      <c r="D93" s="40"/>
      <c r="E93" s="40"/>
      <c r="F93" s="27" t="str">
        <f>IF(E20="","",E20)</f>
        <v>Vyplň údaj</v>
      </c>
      <c r="G93" s="40"/>
      <c r="H93" s="40"/>
      <c r="I93" s="32" t="s">
        <v>36</v>
      </c>
      <c r="J93" s="36" t="str">
        <f>E26</f>
        <v xml:space="preserve">Process Automation Solutions s.r.o. 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5"/>
      <c r="B95" s="186"/>
      <c r="C95" s="187" t="s">
        <v>136</v>
      </c>
      <c r="D95" s="188" t="s">
        <v>58</v>
      </c>
      <c r="E95" s="188" t="s">
        <v>54</v>
      </c>
      <c r="F95" s="188" t="s">
        <v>55</v>
      </c>
      <c r="G95" s="188" t="s">
        <v>137</v>
      </c>
      <c r="H95" s="188" t="s">
        <v>138</v>
      </c>
      <c r="I95" s="188" t="s">
        <v>139</v>
      </c>
      <c r="J95" s="188" t="s">
        <v>122</v>
      </c>
      <c r="K95" s="189" t="s">
        <v>140</v>
      </c>
      <c r="L95" s="190"/>
      <c r="M95" s="92" t="s">
        <v>19</v>
      </c>
      <c r="N95" s="93" t="s">
        <v>43</v>
      </c>
      <c r="O95" s="93" t="s">
        <v>141</v>
      </c>
      <c r="P95" s="93" t="s">
        <v>142</v>
      </c>
      <c r="Q95" s="93" t="s">
        <v>143</v>
      </c>
      <c r="R95" s="93" t="s">
        <v>144</v>
      </c>
      <c r="S95" s="93" t="s">
        <v>145</v>
      </c>
      <c r="T95" s="94" t="s">
        <v>146</v>
      </c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</row>
    <row r="96" s="2" customFormat="1" ht="22.8" customHeight="1">
      <c r="A96" s="38"/>
      <c r="B96" s="39"/>
      <c r="C96" s="99" t="s">
        <v>147</v>
      </c>
      <c r="D96" s="40"/>
      <c r="E96" s="40"/>
      <c r="F96" s="40"/>
      <c r="G96" s="40"/>
      <c r="H96" s="40"/>
      <c r="I96" s="40"/>
      <c r="J96" s="191">
        <f>BK96</f>
        <v>0</v>
      </c>
      <c r="K96" s="40"/>
      <c r="L96" s="44"/>
      <c r="M96" s="95"/>
      <c r="N96" s="192"/>
      <c r="O96" s="96"/>
      <c r="P96" s="193">
        <f>P97+P351+P405</f>
        <v>0</v>
      </c>
      <c r="Q96" s="96"/>
      <c r="R96" s="193">
        <f>R97+R351+R405</f>
        <v>5.9687670000000006</v>
      </c>
      <c r="S96" s="96"/>
      <c r="T96" s="194">
        <f>T97+T351+T405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72</v>
      </c>
      <c r="AU96" s="17" t="s">
        <v>123</v>
      </c>
      <c r="BK96" s="195">
        <f>BK97+BK351+BK405</f>
        <v>0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201</v>
      </c>
      <c r="F97" s="199" t="s">
        <v>202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P98+P149+P159+P194+P336+P342</f>
        <v>0</v>
      </c>
      <c r="Q97" s="204"/>
      <c r="R97" s="205">
        <f>R98+R149+R159+R194+R336+R342</f>
        <v>5.6513970000000002</v>
      </c>
      <c r="S97" s="204"/>
      <c r="T97" s="206">
        <f>T98+T149+T159+T194+T336+T342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83</v>
      </c>
      <c r="AT97" s="208" t="s">
        <v>72</v>
      </c>
      <c r="AU97" s="208" t="s">
        <v>73</v>
      </c>
      <c r="AY97" s="207" t="s">
        <v>150</v>
      </c>
      <c r="BK97" s="209">
        <f>BK98+BK149+BK159+BK194+BK336+BK342</f>
        <v>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203</v>
      </c>
      <c r="F98" s="210" t="s">
        <v>204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SUM(P99:P148)</f>
        <v>0</v>
      </c>
      <c r="Q98" s="204"/>
      <c r="R98" s="205">
        <f>SUM(R99:R148)</f>
        <v>0.26866300000000004</v>
      </c>
      <c r="S98" s="204"/>
      <c r="T98" s="206">
        <f>SUM(T99:T148)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81</v>
      </c>
      <c r="AY98" s="207" t="s">
        <v>150</v>
      </c>
      <c r="BK98" s="209">
        <f>SUM(BK99:BK148)</f>
        <v>0</v>
      </c>
    </row>
    <row r="99" s="2" customFormat="1" ht="44.25" customHeight="1">
      <c r="A99" s="38"/>
      <c r="B99" s="39"/>
      <c r="C99" s="212" t="s">
        <v>81</v>
      </c>
      <c r="D99" s="212" t="s">
        <v>153</v>
      </c>
      <c r="E99" s="213" t="s">
        <v>1728</v>
      </c>
      <c r="F99" s="214" t="s">
        <v>1729</v>
      </c>
      <c r="G99" s="215" t="s">
        <v>156</v>
      </c>
      <c r="H99" s="216">
        <v>9</v>
      </c>
      <c r="I99" s="217"/>
      <c r="J99" s="218">
        <f>ROUND(I99*H99,2)</f>
        <v>0</v>
      </c>
      <c r="K99" s="214" t="s">
        <v>157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0.0021099999999999999</v>
      </c>
      <c r="R99" s="221">
        <f>Q99*H99</f>
        <v>0.01899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208</v>
      </c>
      <c r="AT99" s="223" t="s">
        <v>153</v>
      </c>
      <c r="AU99" s="223" t="s">
        <v>83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208</v>
      </c>
      <c r="BM99" s="223" t="s">
        <v>1730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1731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83</v>
      </c>
    </row>
    <row r="101" s="2" customFormat="1" ht="16.5" customHeight="1">
      <c r="A101" s="38"/>
      <c r="B101" s="39"/>
      <c r="C101" s="212" t="s">
        <v>83</v>
      </c>
      <c r="D101" s="212" t="s">
        <v>153</v>
      </c>
      <c r="E101" s="213" t="s">
        <v>1732</v>
      </c>
      <c r="F101" s="214" t="s">
        <v>1733</v>
      </c>
      <c r="G101" s="215" t="s">
        <v>156</v>
      </c>
      <c r="H101" s="216">
        <v>9.4499999999999993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0.0050000000000000001</v>
      </c>
      <c r="R101" s="221">
        <f>Q101*H101</f>
        <v>0.04725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354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354</v>
      </c>
      <c r="BM101" s="223" t="s">
        <v>1734</v>
      </c>
    </row>
    <row r="102" s="13" customFormat="1">
      <c r="A102" s="13"/>
      <c r="B102" s="230"/>
      <c r="C102" s="231"/>
      <c r="D102" s="232" t="s">
        <v>161</v>
      </c>
      <c r="E102" s="231"/>
      <c r="F102" s="234" t="s">
        <v>1735</v>
      </c>
      <c r="G102" s="231"/>
      <c r="H102" s="235">
        <v>9.4499999999999993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161</v>
      </c>
      <c r="AU102" s="241" t="s">
        <v>83</v>
      </c>
      <c r="AV102" s="13" t="s">
        <v>83</v>
      </c>
      <c r="AW102" s="13" t="s">
        <v>4</v>
      </c>
      <c r="AX102" s="13" t="s">
        <v>81</v>
      </c>
      <c r="AY102" s="241" t="s">
        <v>150</v>
      </c>
    </row>
    <row r="103" s="2" customFormat="1" ht="37.8" customHeight="1">
      <c r="A103" s="38"/>
      <c r="B103" s="39"/>
      <c r="C103" s="212" t="s">
        <v>168</v>
      </c>
      <c r="D103" s="212" t="s">
        <v>153</v>
      </c>
      <c r="E103" s="213" t="s">
        <v>1736</v>
      </c>
      <c r="F103" s="214" t="s">
        <v>1737</v>
      </c>
      <c r="G103" s="215" t="s">
        <v>156</v>
      </c>
      <c r="H103" s="216">
        <v>9.5</v>
      </c>
      <c r="I103" s="217"/>
      <c r="J103" s="218">
        <f>ROUND(I103*H103,2)</f>
        <v>0</v>
      </c>
      <c r="K103" s="214" t="s">
        <v>157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0.0015900000000000001</v>
      </c>
      <c r="R103" s="221">
        <f>Q103*H103</f>
        <v>0.015105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208</v>
      </c>
      <c r="AT103" s="223" t="s">
        <v>153</v>
      </c>
      <c r="AU103" s="223" t="s">
        <v>83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208</v>
      </c>
      <c r="BM103" s="223" t="s">
        <v>1738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1739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83</v>
      </c>
    </row>
    <row r="105" s="13" customFormat="1">
      <c r="A105" s="13"/>
      <c r="B105" s="230"/>
      <c r="C105" s="231"/>
      <c r="D105" s="232" t="s">
        <v>161</v>
      </c>
      <c r="E105" s="231"/>
      <c r="F105" s="234" t="s">
        <v>1740</v>
      </c>
      <c r="G105" s="231"/>
      <c r="H105" s="235">
        <v>9.5</v>
      </c>
      <c r="I105" s="236"/>
      <c r="J105" s="231"/>
      <c r="K105" s="231"/>
      <c r="L105" s="237"/>
      <c r="M105" s="238"/>
      <c r="N105" s="239"/>
      <c r="O105" s="239"/>
      <c r="P105" s="239"/>
      <c r="Q105" s="239"/>
      <c r="R105" s="239"/>
      <c r="S105" s="239"/>
      <c r="T105" s="24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1" t="s">
        <v>161</v>
      </c>
      <c r="AU105" s="241" t="s">
        <v>83</v>
      </c>
      <c r="AV105" s="13" t="s">
        <v>83</v>
      </c>
      <c r="AW105" s="13" t="s">
        <v>4</v>
      </c>
      <c r="AX105" s="13" t="s">
        <v>81</v>
      </c>
      <c r="AY105" s="241" t="s">
        <v>150</v>
      </c>
    </row>
    <row r="106" s="2" customFormat="1" ht="16.5" customHeight="1">
      <c r="A106" s="38"/>
      <c r="B106" s="39"/>
      <c r="C106" s="212" t="s">
        <v>175</v>
      </c>
      <c r="D106" s="212" t="s">
        <v>153</v>
      </c>
      <c r="E106" s="213" t="s">
        <v>1741</v>
      </c>
      <c r="F106" s="214" t="s">
        <v>1742</v>
      </c>
      <c r="G106" s="215" t="s">
        <v>156</v>
      </c>
      <c r="H106" s="216">
        <v>15.960000000000001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0.0040000000000000001</v>
      </c>
      <c r="R106" s="221">
        <f>Q106*H106</f>
        <v>0.063840000000000008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354</v>
      </c>
      <c r="AT106" s="223" t="s">
        <v>153</v>
      </c>
      <c r="AU106" s="223" t="s">
        <v>83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354</v>
      </c>
      <c r="BM106" s="223" t="s">
        <v>1743</v>
      </c>
    </row>
    <row r="107" s="13" customFormat="1">
      <c r="A107" s="13"/>
      <c r="B107" s="230"/>
      <c r="C107" s="231"/>
      <c r="D107" s="232" t="s">
        <v>161</v>
      </c>
      <c r="E107" s="231"/>
      <c r="F107" s="234" t="s">
        <v>1744</v>
      </c>
      <c r="G107" s="231"/>
      <c r="H107" s="235">
        <v>15.960000000000001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161</v>
      </c>
      <c r="AU107" s="241" t="s">
        <v>83</v>
      </c>
      <c r="AV107" s="13" t="s">
        <v>83</v>
      </c>
      <c r="AW107" s="13" t="s">
        <v>4</v>
      </c>
      <c r="AX107" s="13" t="s">
        <v>81</v>
      </c>
      <c r="AY107" s="241" t="s">
        <v>150</v>
      </c>
    </row>
    <row r="108" s="2" customFormat="1" ht="37.8" customHeight="1">
      <c r="A108" s="38"/>
      <c r="B108" s="39"/>
      <c r="C108" s="212" t="s">
        <v>181</v>
      </c>
      <c r="D108" s="212" t="s">
        <v>153</v>
      </c>
      <c r="E108" s="213" t="s">
        <v>1745</v>
      </c>
      <c r="F108" s="214" t="s">
        <v>1746</v>
      </c>
      <c r="G108" s="215" t="s">
        <v>207</v>
      </c>
      <c r="H108" s="216">
        <v>25</v>
      </c>
      <c r="I108" s="217"/>
      <c r="J108" s="218">
        <f>ROUND(I108*H108,2)</f>
        <v>0</v>
      </c>
      <c r="K108" s="214" t="s">
        <v>157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0.00027</v>
      </c>
      <c r="R108" s="221">
        <f>Q108*H108</f>
        <v>0.0067499999999999999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208</v>
      </c>
      <c r="AT108" s="223" t="s">
        <v>153</v>
      </c>
      <c r="AU108" s="223" t="s">
        <v>83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208</v>
      </c>
      <c r="BM108" s="223" t="s">
        <v>1747</v>
      </c>
    </row>
    <row r="109" s="2" customFormat="1">
      <c r="A109" s="38"/>
      <c r="B109" s="39"/>
      <c r="C109" s="40"/>
      <c r="D109" s="225" t="s">
        <v>159</v>
      </c>
      <c r="E109" s="40"/>
      <c r="F109" s="226" t="s">
        <v>1748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159</v>
      </c>
      <c r="AU109" s="17" t="s">
        <v>83</v>
      </c>
    </row>
    <row r="110" s="2" customFormat="1" ht="16.5" customHeight="1">
      <c r="A110" s="38"/>
      <c r="B110" s="39"/>
      <c r="C110" s="212" t="s">
        <v>186</v>
      </c>
      <c r="D110" s="212" t="s">
        <v>153</v>
      </c>
      <c r="E110" s="213" t="s">
        <v>1749</v>
      </c>
      <c r="F110" s="214" t="s">
        <v>1750</v>
      </c>
      <c r="G110" s="215" t="s">
        <v>207</v>
      </c>
      <c r="H110" s="216">
        <v>4.2000000000000002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0.0010100000000000001</v>
      </c>
      <c r="R110" s="221">
        <f>Q110*H110</f>
        <v>0.0042420000000000001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354</v>
      </c>
      <c r="AT110" s="223" t="s">
        <v>153</v>
      </c>
      <c r="AU110" s="223" t="s">
        <v>83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354</v>
      </c>
      <c r="BM110" s="223" t="s">
        <v>1751</v>
      </c>
    </row>
    <row r="111" s="13" customFormat="1">
      <c r="A111" s="13"/>
      <c r="B111" s="230"/>
      <c r="C111" s="231"/>
      <c r="D111" s="232" t="s">
        <v>161</v>
      </c>
      <c r="E111" s="231"/>
      <c r="F111" s="234" t="s">
        <v>1752</v>
      </c>
      <c r="G111" s="231"/>
      <c r="H111" s="235">
        <v>4.2000000000000002</v>
      </c>
      <c r="I111" s="236"/>
      <c r="J111" s="231"/>
      <c r="K111" s="231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161</v>
      </c>
      <c r="AU111" s="241" t="s">
        <v>83</v>
      </c>
      <c r="AV111" s="13" t="s">
        <v>83</v>
      </c>
      <c r="AW111" s="13" t="s">
        <v>4</v>
      </c>
      <c r="AX111" s="13" t="s">
        <v>81</v>
      </c>
      <c r="AY111" s="241" t="s">
        <v>150</v>
      </c>
    </row>
    <row r="112" s="2" customFormat="1" ht="16.5" customHeight="1">
      <c r="A112" s="38"/>
      <c r="B112" s="39"/>
      <c r="C112" s="212" t="s">
        <v>191</v>
      </c>
      <c r="D112" s="212" t="s">
        <v>153</v>
      </c>
      <c r="E112" s="213" t="s">
        <v>1753</v>
      </c>
      <c r="F112" s="214" t="s">
        <v>1754</v>
      </c>
      <c r="G112" s="215" t="s">
        <v>207</v>
      </c>
      <c r="H112" s="216">
        <v>5.25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0.0012099999999999999</v>
      </c>
      <c r="R112" s="221">
        <f>Q112*H112</f>
        <v>0.0063524999999999996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354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354</v>
      </c>
      <c r="BM112" s="223" t="s">
        <v>1755</v>
      </c>
    </row>
    <row r="113" s="13" customFormat="1">
      <c r="A113" s="13"/>
      <c r="B113" s="230"/>
      <c r="C113" s="231"/>
      <c r="D113" s="232" t="s">
        <v>161</v>
      </c>
      <c r="E113" s="231"/>
      <c r="F113" s="234" t="s">
        <v>1756</v>
      </c>
      <c r="G113" s="231"/>
      <c r="H113" s="235">
        <v>5.25</v>
      </c>
      <c r="I113" s="236"/>
      <c r="J113" s="231"/>
      <c r="K113" s="231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161</v>
      </c>
      <c r="AU113" s="241" t="s">
        <v>83</v>
      </c>
      <c r="AV113" s="13" t="s">
        <v>83</v>
      </c>
      <c r="AW113" s="13" t="s">
        <v>4</v>
      </c>
      <c r="AX113" s="13" t="s">
        <v>81</v>
      </c>
      <c r="AY113" s="241" t="s">
        <v>150</v>
      </c>
    </row>
    <row r="114" s="2" customFormat="1" ht="16.5" customHeight="1">
      <c r="A114" s="38"/>
      <c r="B114" s="39"/>
      <c r="C114" s="212" t="s">
        <v>196</v>
      </c>
      <c r="D114" s="212" t="s">
        <v>153</v>
      </c>
      <c r="E114" s="213" t="s">
        <v>1757</v>
      </c>
      <c r="F114" s="214" t="s">
        <v>1758</v>
      </c>
      <c r="G114" s="215" t="s">
        <v>207</v>
      </c>
      <c r="H114" s="216">
        <v>8.4000000000000004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0.00139</v>
      </c>
      <c r="R114" s="221">
        <f>Q114*H114</f>
        <v>0.011676000000000001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354</v>
      </c>
      <c r="AT114" s="223" t="s">
        <v>153</v>
      </c>
      <c r="AU114" s="223" t="s">
        <v>83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354</v>
      </c>
      <c r="BM114" s="223" t="s">
        <v>1759</v>
      </c>
    </row>
    <row r="115" s="13" customFormat="1">
      <c r="A115" s="13"/>
      <c r="B115" s="230"/>
      <c r="C115" s="231"/>
      <c r="D115" s="232" t="s">
        <v>161</v>
      </c>
      <c r="E115" s="231"/>
      <c r="F115" s="234" t="s">
        <v>1760</v>
      </c>
      <c r="G115" s="231"/>
      <c r="H115" s="235">
        <v>8.4000000000000004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161</v>
      </c>
      <c r="AU115" s="241" t="s">
        <v>83</v>
      </c>
      <c r="AV115" s="13" t="s">
        <v>83</v>
      </c>
      <c r="AW115" s="13" t="s">
        <v>4</v>
      </c>
      <c r="AX115" s="13" t="s">
        <v>81</v>
      </c>
      <c r="AY115" s="241" t="s">
        <v>150</v>
      </c>
    </row>
    <row r="116" s="2" customFormat="1" ht="16.5" customHeight="1">
      <c r="A116" s="38"/>
      <c r="B116" s="39"/>
      <c r="C116" s="212" t="s">
        <v>151</v>
      </c>
      <c r="D116" s="212" t="s">
        <v>153</v>
      </c>
      <c r="E116" s="213" t="s">
        <v>1761</v>
      </c>
      <c r="F116" s="214" t="s">
        <v>1762</v>
      </c>
      <c r="G116" s="215" t="s">
        <v>207</v>
      </c>
      <c r="H116" s="216">
        <v>8.4000000000000004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0.0015100000000000001</v>
      </c>
      <c r="R116" s="221">
        <f>Q116*H116</f>
        <v>0.012684000000000001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354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354</v>
      </c>
      <c r="BM116" s="223" t="s">
        <v>1763</v>
      </c>
    </row>
    <row r="117" s="13" customFormat="1">
      <c r="A117" s="13"/>
      <c r="B117" s="230"/>
      <c r="C117" s="231"/>
      <c r="D117" s="232" t="s">
        <v>161</v>
      </c>
      <c r="E117" s="231"/>
      <c r="F117" s="234" t="s">
        <v>1760</v>
      </c>
      <c r="G117" s="231"/>
      <c r="H117" s="235">
        <v>8.4000000000000004</v>
      </c>
      <c r="I117" s="236"/>
      <c r="J117" s="231"/>
      <c r="K117" s="231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161</v>
      </c>
      <c r="AU117" s="241" t="s">
        <v>83</v>
      </c>
      <c r="AV117" s="13" t="s">
        <v>83</v>
      </c>
      <c r="AW117" s="13" t="s">
        <v>4</v>
      </c>
      <c r="AX117" s="13" t="s">
        <v>81</v>
      </c>
      <c r="AY117" s="241" t="s">
        <v>150</v>
      </c>
    </row>
    <row r="118" s="2" customFormat="1" ht="37.8" customHeight="1">
      <c r="A118" s="38"/>
      <c r="B118" s="39"/>
      <c r="C118" s="212" t="s">
        <v>212</v>
      </c>
      <c r="D118" s="212" t="s">
        <v>153</v>
      </c>
      <c r="E118" s="213" t="s">
        <v>1764</v>
      </c>
      <c r="F118" s="214" t="s">
        <v>1765</v>
      </c>
      <c r="G118" s="215" t="s">
        <v>207</v>
      </c>
      <c r="H118" s="216">
        <v>11</v>
      </c>
      <c r="I118" s="217"/>
      <c r="J118" s="218">
        <f>ROUND(I118*H118,2)</f>
        <v>0</v>
      </c>
      <c r="K118" s="214" t="s">
        <v>157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9.0000000000000006E-05</v>
      </c>
      <c r="R118" s="221">
        <f>Q118*H118</f>
        <v>0.00098999999999999999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208</v>
      </c>
      <c r="AT118" s="223" t="s">
        <v>153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208</v>
      </c>
      <c r="BM118" s="223" t="s">
        <v>1766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1767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2" customFormat="1" ht="16.5" customHeight="1">
      <c r="A120" s="38"/>
      <c r="B120" s="39"/>
      <c r="C120" s="212" t="s">
        <v>217</v>
      </c>
      <c r="D120" s="212" t="s">
        <v>153</v>
      </c>
      <c r="E120" s="213" t="s">
        <v>1768</v>
      </c>
      <c r="F120" s="214" t="s">
        <v>1769</v>
      </c>
      <c r="G120" s="215" t="s">
        <v>207</v>
      </c>
      <c r="H120" s="216">
        <v>7.3499999999999996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0.00064999999999999997</v>
      </c>
      <c r="R120" s="221">
        <f>Q120*H120</f>
        <v>0.0047774999999999996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354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354</v>
      </c>
      <c r="BM120" s="223" t="s">
        <v>1770</v>
      </c>
    </row>
    <row r="121" s="13" customFormat="1">
      <c r="A121" s="13"/>
      <c r="B121" s="230"/>
      <c r="C121" s="231"/>
      <c r="D121" s="232" t="s">
        <v>161</v>
      </c>
      <c r="E121" s="231"/>
      <c r="F121" s="234" t="s">
        <v>1771</v>
      </c>
      <c r="G121" s="231"/>
      <c r="H121" s="235">
        <v>7.3499999999999996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161</v>
      </c>
      <c r="AU121" s="241" t="s">
        <v>83</v>
      </c>
      <c r="AV121" s="13" t="s">
        <v>83</v>
      </c>
      <c r="AW121" s="13" t="s">
        <v>4</v>
      </c>
      <c r="AX121" s="13" t="s">
        <v>81</v>
      </c>
      <c r="AY121" s="241" t="s">
        <v>150</v>
      </c>
    </row>
    <row r="122" s="2" customFormat="1" ht="16.5" customHeight="1">
      <c r="A122" s="38"/>
      <c r="B122" s="39"/>
      <c r="C122" s="212" t="s">
        <v>8</v>
      </c>
      <c r="D122" s="212" t="s">
        <v>153</v>
      </c>
      <c r="E122" s="213" t="s">
        <v>1772</v>
      </c>
      <c r="F122" s="214" t="s">
        <v>1773</v>
      </c>
      <c r="G122" s="215" t="s">
        <v>207</v>
      </c>
      <c r="H122" s="216">
        <v>2.1000000000000001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0.00059000000000000003</v>
      </c>
      <c r="R122" s="221">
        <f>Q122*H122</f>
        <v>0.0012390000000000001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354</v>
      </c>
      <c r="AT122" s="223" t="s">
        <v>153</v>
      </c>
      <c r="AU122" s="223" t="s">
        <v>83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354</v>
      </c>
      <c r="BM122" s="223" t="s">
        <v>1774</v>
      </c>
    </row>
    <row r="123" s="13" customFormat="1">
      <c r="A123" s="13"/>
      <c r="B123" s="230"/>
      <c r="C123" s="231"/>
      <c r="D123" s="232" t="s">
        <v>161</v>
      </c>
      <c r="E123" s="231"/>
      <c r="F123" s="234" t="s">
        <v>1775</v>
      </c>
      <c r="G123" s="231"/>
      <c r="H123" s="235">
        <v>2.1000000000000001</v>
      </c>
      <c r="I123" s="236"/>
      <c r="J123" s="231"/>
      <c r="K123" s="231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161</v>
      </c>
      <c r="AU123" s="241" t="s">
        <v>83</v>
      </c>
      <c r="AV123" s="13" t="s">
        <v>83</v>
      </c>
      <c r="AW123" s="13" t="s">
        <v>4</v>
      </c>
      <c r="AX123" s="13" t="s">
        <v>81</v>
      </c>
      <c r="AY123" s="241" t="s">
        <v>150</v>
      </c>
    </row>
    <row r="124" s="2" customFormat="1" ht="16.5" customHeight="1">
      <c r="A124" s="38"/>
      <c r="B124" s="39"/>
      <c r="C124" s="212" t="s">
        <v>229</v>
      </c>
      <c r="D124" s="212" t="s">
        <v>153</v>
      </c>
      <c r="E124" s="213" t="s">
        <v>1776</v>
      </c>
      <c r="F124" s="214" t="s">
        <v>1777</v>
      </c>
      <c r="G124" s="215" t="s">
        <v>207</v>
      </c>
      <c r="H124" s="216">
        <v>2.1000000000000001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0.00054000000000000001</v>
      </c>
      <c r="R124" s="221">
        <f>Q124*H124</f>
        <v>0.001134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354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354</v>
      </c>
      <c r="BM124" s="223" t="s">
        <v>1778</v>
      </c>
    </row>
    <row r="125" s="13" customFormat="1">
      <c r="A125" s="13"/>
      <c r="B125" s="230"/>
      <c r="C125" s="231"/>
      <c r="D125" s="232" t="s">
        <v>161</v>
      </c>
      <c r="E125" s="231"/>
      <c r="F125" s="234" t="s">
        <v>1775</v>
      </c>
      <c r="G125" s="231"/>
      <c r="H125" s="235">
        <v>2.1000000000000001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161</v>
      </c>
      <c r="AU125" s="241" t="s">
        <v>83</v>
      </c>
      <c r="AV125" s="13" t="s">
        <v>83</v>
      </c>
      <c r="AW125" s="13" t="s">
        <v>4</v>
      </c>
      <c r="AX125" s="13" t="s">
        <v>81</v>
      </c>
      <c r="AY125" s="241" t="s">
        <v>150</v>
      </c>
    </row>
    <row r="126" s="2" customFormat="1" ht="37.8" customHeight="1">
      <c r="A126" s="38"/>
      <c r="B126" s="39"/>
      <c r="C126" s="212" t="s">
        <v>232</v>
      </c>
      <c r="D126" s="212" t="s">
        <v>153</v>
      </c>
      <c r="E126" s="213" t="s">
        <v>1779</v>
      </c>
      <c r="F126" s="214" t="s">
        <v>1780</v>
      </c>
      <c r="G126" s="215" t="s">
        <v>207</v>
      </c>
      <c r="H126" s="216">
        <v>33</v>
      </c>
      <c r="I126" s="217"/>
      <c r="J126" s="218">
        <f>ROUND(I126*H126,2)</f>
        <v>0</v>
      </c>
      <c r="K126" s="214" t="s">
        <v>157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0.00017000000000000001</v>
      </c>
      <c r="R126" s="221">
        <f>Q126*H126</f>
        <v>0.0056100000000000004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208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208</v>
      </c>
      <c r="BM126" s="223" t="s">
        <v>1781</v>
      </c>
    </row>
    <row r="127" s="2" customFormat="1">
      <c r="A127" s="38"/>
      <c r="B127" s="39"/>
      <c r="C127" s="40"/>
      <c r="D127" s="225" t="s">
        <v>159</v>
      </c>
      <c r="E127" s="40"/>
      <c r="F127" s="226" t="s">
        <v>1782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159</v>
      </c>
      <c r="AU127" s="17" t="s">
        <v>83</v>
      </c>
    </row>
    <row r="128" s="2" customFormat="1" ht="16.5" customHeight="1">
      <c r="A128" s="38"/>
      <c r="B128" s="39"/>
      <c r="C128" s="212" t="s">
        <v>238</v>
      </c>
      <c r="D128" s="212" t="s">
        <v>153</v>
      </c>
      <c r="E128" s="213" t="s">
        <v>387</v>
      </c>
      <c r="F128" s="214" t="s">
        <v>1783</v>
      </c>
      <c r="G128" s="215" t="s">
        <v>207</v>
      </c>
      <c r="H128" s="216">
        <v>18.899999999999999</v>
      </c>
      <c r="I128" s="217"/>
      <c r="J128" s="218">
        <f>ROUND(I128*H128,2)</f>
        <v>0</v>
      </c>
      <c r="K128" s="214" t="s">
        <v>19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354</v>
      </c>
      <c r="AT128" s="223" t="s">
        <v>153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354</v>
      </c>
      <c r="BM128" s="223" t="s">
        <v>1784</v>
      </c>
    </row>
    <row r="129" s="13" customFormat="1">
      <c r="A129" s="13"/>
      <c r="B129" s="230"/>
      <c r="C129" s="231"/>
      <c r="D129" s="232" t="s">
        <v>161</v>
      </c>
      <c r="E129" s="231"/>
      <c r="F129" s="234" t="s">
        <v>1785</v>
      </c>
      <c r="G129" s="231"/>
      <c r="H129" s="235">
        <v>18.899999999999999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161</v>
      </c>
      <c r="AU129" s="241" t="s">
        <v>83</v>
      </c>
      <c r="AV129" s="13" t="s">
        <v>83</v>
      </c>
      <c r="AW129" s="13" t="s">
        <v>4</v>
      </c>
      <c r="AX129" s="13" t="s">
        <v>81</v>
      </c>
      <c r="AY129" s="241" t="s">
        <v>150</v>
      </c>
    </row>
    <row r="130" s="2" customFormat="1" ht="16.5" customHeight="1">
      <c r="A130" s="38"/>
      <c r="B130" s="39"/>
      <c r="C130" s="212" t="s">
        <v>208</v>
      </c>
      <c r="D130" s="212" t="s">
        <v>153</v>
      </c>
      <c r="E130" s="213" t="s">
        <v>391</v>
      </c>
      <c r="F130" s="214" t="s">
        <v>1786</v>
      </c>
      <c r="G130" s="215" t="s">
        <v>207</v>
      </c>
      <c r="H130" s="216">
        <v>4.2000000000000002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354</v>
      </c>
      <c r="AT130" s="223" t="s">
        <v>153</v>
      </c>
      <c r="AU130" s="223" t="s">
        <v>83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354</v>
      </c>
      <c r="BM130" s="223" t="s">
        <v>1787</v>
      </c>
    </row>
    <row r="131" s="13" customFormat="1">
      <c r="A131" s="13"/>
      <c r="B131" s="230"/>
      <c r="C131" s="231"/>
      <c r="D131" s="232" t="s">
        <v>161</v>
      </c>
      <c r="E131" s="231"/>
      <c r="F131" s="234" t="s">
        <v>1752</v>
      </c>
      <c r="G131" s="231"/>
      <c r="H131" s="235">
        <v>4.2000000000000002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161</v>
      </c>
      <c r="AU131" s="241" t="s">
        <v>83</v>
      </c>
      <c r="AV131" s="13" t="s">
        <v>83</v>
      </c>
      <c r="AW131" s="13" t="s">
        <v>4</v>
      </c>
      <c r="AX131" s="13" t="s">
        <v>81</v>
      </c>
      <c r="AY131" s="241" t="s">
        <v>150</v>
      </c>
    </row>
    <row r="132" s="2" customFormat="1" ht="16.5" customHeight="1">
      <c r="A132" s="38"/>
      <c r="B132" s="39"/>
      <c r="C132" s="212" t="s">
        <v>250</v>
      </c>
      <c r="D132" s="212" t="s">
        <v>153</v>
      </c>
      <c r="E132" s="213" t="s">
        <v>417</v>
      </c>
      <c r="F132" s="214" t="s">
        <v>1788</v>
      </c>
      <c r="G132" s="215" t="s">
        <v>207</v>
      </c>
      <c r="H132" s="216">
        <v>9.4499999999999993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354</v>
      </c>
      <c r="AT132" s="223" t="s">
        <v>153</v>
      </c>
      <c r="AU132" s="223" t="s">
        <v>83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354</v>
      </c>
      <c r="BM132" s="223" t="s">
        <v>1789</v>
      </c>
    </row>
    <row r="133" s="13" customFormat="1">
      <c r="A133" s="13"/>
      <c r="B133" s="230"/>
      <c r="C133" s="231"/>
      <c r="D133" s="232" t="s">
        <v>161</v>
      </c>
      <c r="E133" s="231"/>
      <c r="F133" s="234" t="s">
        <v>1735</v>
      </c>
      <c r="G133" s="231"/>
      <c r="H133" s="235">
        <v>9.4499999999999993</v>
      </c>
      <c r="I133" s="236"/>
      <c r="J133" s="231"/>
      <c r="K133" s="231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161</v>
      </c>
      <c r="AU133" s="241" t="s">
        <v>83</v>
      </c>
      <c r="AV133" s="13" t="s">
        <v>83</v>
      </c>
      <c r="AW133" s="13" t="s">
        <v>4</v>
      </c>
      <c r="AX133" s="13" t="s">
        <v>81</v>
      </c>
      <c r="AY133" s="241" t="s">
        <v>150</v>
      </c>
    </row>
    <row r="134" s="2" customFormat="1" ht="16.5" customHeight="1">
      <c r="A134" s="38"/>
      <c r="B134" s="39"/>
      <c r="C134" s="212" t="s">
        <v>257</v>
      </c>
      <c r="D134" s="212" t="s">
        <v>153</v>
      </c>
      <c r="E134" s="213" t="s">
        <v>399</v>
      </c>
      <c r="F134" s="214" t="s">
        <v>1790</v>
      </c>
      <c r="G134" s="215" t="s">
        <v>207</v>
      </c>
      <c r="H134" s="216">
        <v>2.1000000000000001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354</v>
      </c>
      <c r="AT134" s="223" t="s">
        <v>153</v>
      </c>
      <c r="AU134" s="223" t="s">
        <v>83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354</v>
      </c>
      <c r="BM134" s="223" t="s">
        <v>1791</v>
      </c>
    </row>
    <row r="135" s="13" customFormat="1">
      <c r="A135" s="13"/>
      <c r="B135" s="230"/>
      <c r="C135" s="231"/>
      <c r="D135" s="232" t="s">
        <v>161</v>
      </c>
      <c r="E135" s="231"/>
      <c r="F135" s="234" t="s">
        <v>1775</v>
      </c>
      <c r="G135" s="231"/>
      <c r="H135" s="235">
        <v>2.1000000000000001</v>
      </c>
      <c r="I135" s="236"/>
      <c r="J135" s="231"/>
      <c r="K135" s="231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161</v>
      </c>
      <c r="AU135" s="241" t="s">
        <v>83</v>
      </c>
      <c r="AV135" s="13" t="s">
        <v>83</v>
      </c>
      <c r="AW135" s="13" t="s">
        <v>4</v>
      </c>
      <c r="AX135" s="13" t="s">
        <v>81</v>
      </c>
      <c r="AY135" s="241" t="s">
        <v>150</v>
      </c>
    </row>
    <row r="136" s="2" customFormat="1" ht="37.8" customHeight="1">
      <c r="A136" s="38"/>
      <c r="B136" s="39"/>
      <c r="C136" s="212" t="s">
        <v>262</v>
      </c>
      <c r="D136" s="212" t="s">
        <v>153</v>
      </c>
      <c r="E136" s="213" t="s">
        <v>1792</v>
      </c>
      <c r="F136" s="214" t="s">
        <v>1793</v>
      </c>
      <c r="G136" s="215" t="s">
        <v>156</v>
      </c>
      <c r="H136" s="216">
        <v>9.4499999999999993</v>
      </c>
      <c r="I136" s="217"/>
      <c r="J136" s="218">
        <f>ROUND(I136*H136,2)</f>
        <v>0</v>
      </c>
      <c r="K136" s="214" t="s">
        <v>157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0.0014400000000000001</v>
      </c>
      <c r="R136" s="221">
        <f>Q136*H136</f>
        <v>0.013608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208</v>
      </c>
      <c r="AT136" s="223" t="s">
        <v>153</v>
      </c>
      <c r="AU136" s="223" t="s">
        <v>83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208</v>
      </c>
      <c r="BM136" s="223" t="s">
        <v>1794</v>
      </c>
    </row>
    <row r="137" s="2" customFormat="1">
      <c r="A137" s="38"/>
      <c r="B137" s="39"/>
      <c r="C137" s="40"/>
      <c r="D137" s="225" t="s">
        <v>159</v>
      </c>
      <c r="E137" s="40"/>
      <c r="F137" s="226" t="s">
        <v>1795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159</v>
      </c>
      <c r="AU137" s="17" t="s">
        <v>83</v>
      </c>
    </row>
    <row r="138" s="13" customFormat="1">
      <c r="A138" s="13"/>
      <c r="B138" s="230"/>
      <c r="C138" s="231"/>
      <c r="D138" s="232" t="s">
        <v>161</v>
      </c>
      <c r="E138" s="231"/>
      <c r="F138" s="234" t="s">
        <v>1735</v>
      </c>
      <c r="G138" s="231"/>
      <c r="H138" s="235">
        <v>9.4499999999999993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161</v>
      </c>
      <c r="AU138" s="241" t="s">
        <v>83</v>
      </c>
      <c r="AV138" s="13" t="s">
        <v>83</v>
      </c>
      <c r="AW138" s="13" t="s">
        <v>4</v>
      </c>
      <c r="AX138" s="13" t="s">
        <v>81</v>
      </c>
      <c r="AY138" s="241" t="s">
        <v>150</v>
      </c>
    </row>
    <row r="139" s="2" customFormat="1" ht="16.5" customHeight="1">
      <c r="A139" s="38"/>
      <c r="B139" s="39"/>
      <c r="C139" s="212" t="s">
        <v>270</v>
      </c>
      <c r="D139" s="212" t="s">
        <v>153</v>
      </c>
      <c r="E139" s="213" t="s">
        <v>426</v>
      </c>
      <c r="F139" s="214" t="s">
        <v>1796</v>
      </c>
      <c r="G139" s="215" t="s">
        <v>19</v>
      </c>
      <c r="H139" s="216">
        <v>0.94499999999999995</v>
      </c>
      <c r="I139" s="217"/>
      <c r="J139" s="218">
        <f>ROUND(I139*H139,2)</f>
        <v>0</v>
      </c>
      <c r="K139" s="214" t="s">
        <v>19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0.001</v>
      </c>
      <c r="R139" s="221">
        <f>Q139*H139</f>
        <v>0.00094499999999999998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354</v>
      </c>
      <c r="AT139" s="223" t="s">
        <v>153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354</v>
      </c>
      <c r="BM139" s="223" t="s">
        <v>1797</v>
      </c>
    </row>
    <row r="140" s="2" customFormat="1" ht="16.5" customHeight="1">
      <c r="A140" s="38"/>
      <c r="B140" s="39"/>
      <c r="C140" s="212" t="s">
        <v>7</v>
      </c>
      <c r="D140" s="212" t="s">
        <v>153</v>
      </c>
      <c r="E140" s="213" t="s">
        <v>1798</v>
      </c>
      <c r="F140" s="214" t="s">
        <v>1799</v>
      </c>
      <c r="G140" s="215" t="s">
        <v>207</v>
      </c>
      <c r="H140" s="216">
        <v>6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0.00139</v>
      </c>
      <c r="R140" s="221">
        <f>Q140*H140</f>
        <v>0.0083400000000000002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354</v>
      </c>
      <c r="AT140" s="223" t="s">
        <v>153</v>
      </c>
      <c r="AU140" s="223" t="s">
        <v>83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354</v>
      </c>
      <c r="BM140" s="223" t="s">
        <v>1800</v>
      </c>
    </row>
    <row r="141" s="2" customFormat="1" ht="16.5" customHeight="1">
      <c r="A141" s="38"/>
      <c r="B141" s="39"/>
      <c r="C141" s="212" t="s">
        <v>278</v>
      </c>
      <c r="D141" s="212" t="s">
        <v>153</v>
      </c>
      <c r="E141" s="213" t="s">
        <v>1801</v>
      </c>
      <c r="F141" s="214" t="s">
        <v>1802</v>
      </c>
      <c r="G141" s="215" t="s">
        <v>207</v>
      </c>
      <c r="H141" s="216">
        <v>3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0.0012099999999999999</v>
      </c>
      <c r="R141" s="221">
        <f>Q141*H141</f>
        <v>0.0036299999999999995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354</v>
      </c>
      <c r="AT141" s="223" t="s">
        <v>153</v>
      </c>
      <c r="AU141" s="223" t="s">
        <v>83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354</v>
      </c>
      <c r="BM141" s="223" t="s">
        <v>1803</v>
      </c>
    </row>
    <row r="142" s="2" customFormat="1" ht="24.15" customHeight="1">
      <c r="A142" s="38"/>
      <c r="B142" s="39"/>
      <c r="C142" s="212" t="s">
        <v>285</v>
      </c>
      <c r="D142" s="212" t="s">
        <v>153</v>
      </c>
      <c r="E142" s="213" t="s">
        <v>540</v>
      </c>
      <c r="F142" s="214" t="s">
        <v>541</v>
      </c>
      <c r="G142" s="215" t="s">
        <v>265</v>
      </c>
      <c r="H142" s="216">
        <v>18</v>
      </c>
      <c r="I142" s="217"/>
      <c r="J142" s="218">
        <f>ROUND(I142*H142,2)</f>
        <v>0</v>
      </c>
      <c r="K142" s="214" t="s">
        <v>157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208</v>
      </c>
      <c r="AT142" s="223" t="s">
        <v>153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208</v>
      </c>
      <c r="BM142" s="223" t="s">
        <v>1804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543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83</v>
      </c>
    </row>
    <row r="144" s="2" customFormat="1" ht="16.5" customHeight="1">
      <c r="A144" s="38"/>
      <c r="B144" s="39"/>
      <c r="C144" s="212" t="s">
        <v>290</v>
      </c>
      <c r="D144" s="212" t="s">
        <v>153</v>
      </c>
      <c r="E144" s="213" t="s">
        <v>1805</v>
      </c>
      <c r="F144" s="214" t="s">
        <v>1806</v>
      </c>
      <c r="G144" s="215" t="s">
        <v>265</v>
      </c>
      <c r="H144" s="216">
        <v>4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0.0030500000000000002</v>
      </c>
      <c r="R144" s="221">
        <f>Q144*H144</f>
        <v>0.012200000000000001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354</v>
      </c>
      <c r="AT144" s="223" t="s">
        <v>153</v>
      </c>
      <c r="AU144" s="223" t="s">
        <v>83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354</v>
      </c>
      <c r="BM144" s="223" t="s">
        <v>1807</v>
      </c>
    </row>
    <row r="145" s="2" customFormat="1" ht="16.5" customHeight="1">
      <c r="A145" s="38"/>
      <c r="B145" s="39"/>
      <c r="C145" s="212" t="s">
        <v>295</v>
      </c>
      <c r="D145" s="212" t="s">
        <v>153</v>
      </c>
      <c r="E145" s="213" t="s">
        <v>1808</v>
      </c>
      <c r="F145" s="214" t="s">
        <v>1809</v>
      </c>
      <c r="G145" s="215" t="s">
        <v>265</v>
      </c>
      <c r="H145" s="216">
        <v>12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0.0022499999999999998</v>
      </c>
      <c r="R145" s="221">
        <f>Q145*H145</f>
        <v>0.026999999999999996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354</v>
      </c>
      <c r="AT145" s="223" t="s">
        <v>153</v>
      </c>
      <c r="AU145" s="223" t="s">
        <v>83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354</v>
      </c>
      <c r="BM145" s="223" t="s">
        <v>1810</v>
      </c>
    </row>
    <row r="146" s="2" customFormat="1" ht="16.5" customHeight="1">
      <c r="A146" s="38"/>
      <c r="B146" s="39"/>
      <c r="C146" s="212" t="s">
        <v>299</v>
      </c>
      <c r="D146" s="212" t="s">
        <v>153</v>
      </c>
      <c r="E146" s="213" t="s">
        <v>1811</v>
      </c>
      <c r="F146" s="214" t="s">
        <v>1812</v>
      </c>
      <c r="G146" s="215" t="s">
        <v>265</v>
      </c>
      <c r="H146" s="216">
        <v>2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0.00115</v>
      </c>
      <c r="R146" s="221">
        <f>Q146*H146</f>
        <v>0.0023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354</v>
      </c>
      <c r="AT146" s="223" t="s">
        <v>153</v>
      </c>
      <c r="AU146" s="223" t="s">
        <v>83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354</v>
      </c>
      <c r="BM146" s="223" t="s">
        <v>1813</v>
      </c>
    </row>
    <row r="147" s="2" customFormat="1" ht="24.15" customHeight="1">
      <c r="A147" s="38"/>
      <c r="B147" s="39"/>
      <c r="C147" s="212" t="s">
        <v>303</v>
      </c>
      <c r="D147" s="212" t="s">
        <v>153</v>
      </c>
      <c r="E147" s="213" t="s">
        <v>251</v>
      </c>
      <c r="F147" s="214" t="s">
        <v>252</v>
      </c>
      <c r="G147" s="215" t="s">
        <v>178</v>
      </c>
      <c r="H147" s="216">
        <v>0.060999999999999999</v>
      </c>
      <c r="I147" s="217"/>
      <c r="J147" s="218">
        <f>ROUND(I147*H147,2)</f>
        <v>0</v>
      </c>
      <c r="K147" s="214" t="s">
        <v>157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208</v>
      </c>
      <c r="AT147" s="223" t="s">
        <v>153</v>
      </c>
      <c r="AU147" s="223" t="s">
        <v>83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208</v>
      </c>
      <c r="BM147" s="223" t="s">
        <v>1814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254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83</v>
      </c>
    </row>
    <row r="149" s="12" customFormat="1" ht="22.8" customHeight="1">
      <c r="A149" s="12"/>
      <c r="B149" s="196"/>
      <c r="C149" s="197"/>
      <c r="D149" s="198" t="s">
        <v>72</v>
      </c>
      <c r="E149" s="210" t="s">
        <v>569</v>
      </c>
      <c r="F149" s="210" t="s">
        <v>570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SUM(P150:P158)</f>
        <v>0</v>
      </c>
      <c r="Q149" s="204"/>
      <c r="R149" s="205">
        <f>SUM(R150:R158)</f>
        <v>0.9143</v>
      </c>
      <c r="S149" s="204"/>
      <c r="T149" s="206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83</v>
      </c>
      <c r="AT149" s="208" t="s">
        <v>72</v>
      </c>
      <c r="AU149" s="208" t="s">
        <v>81</v>
      </c>
      <c r="AY149" s="207" t="s">
        <v>150</v>
      </c>
      <c r="BK149" s="209">
        <f>SUM(BK150:BK158)</f>
        <v>0</v>
      </c>
    </row>
    <row r="150" s="2" customFormat="1" ht="16.5" customHeight="1">
      <c r="A150" s="38"/>
      <c r="B150" s="39"/>
      <c r="C150" s="212" t="s">
        <v>308</v>
      </c>
      <c r="D150" s="212" t="s">
        <v>153</v>
      </c>
      <c r="E150" s="213" t="s">
        <v>578</v>
      </c>
      <c r="F150" s="214" t="s">
        <v>1815</v>
      </c>
      <c r="G150" s="215" t="s">
        <v>281</v>
      </c>
      <c r="H150" s="216">
        <v>3</v>
      </c>
      <c r="I150" s="217"/>
      <c r="J150" s="218">
        <f>ROUND(I150*H150,2)</f>
        <v>0</v>
      </c>
      <c r="K150" s="214" t="s">
        <v>19</v>
      </c>
      <c r="L150" s="44"/>
      <c r="M150" s="219" t="s">
        <v>19</v>
      </c>
      <c r="N150" s="220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208</v>
      </c>
      <c r="AT150" s="223" t="s">
        <v>153</v>
      </c>
      <c r="AU150" s="223" t="s">
        <v>83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208</v>
      </c>
      <c r="BM150" s="223" t="s">
        <v>1816</v>
      </c>
    </row>
    <row r="151" s="2" customFormat="1" ht="16.5" customHeight="1">
      <c r="A151" s="38"/>
      <c r="B151" s="39"/>
      <c r="C151" s="212" t="s">
        <v>312</v>
      </c>
      <c r="D151" s="212" t="s">
        <v>153</v>
      </c>
      <c r="E151" s="213" t="s">
        <v>581</v>
      </c>
      <c r="F151" s="214" t="s">
        <v>1817</v>
      </c>
      <c r="G151" s="215" t="s">
        <v>281</v>
      </c>
      <c r="H151" s="216">
        <v>3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0.20000000000000001</v>
      </c>
      <c r="R151" s="221">
        <f>Q151*H151</f>
        <v>0.60000000000000009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208</v>
      </c>
      <c r="AT151" s="223" t="s">
        <v>153</v>
      </c>
      <c r="AU151" s="223" t="s">
        <v>83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208</v>
      </c>
      <c r="BM151" s="223" t="s">
        <v>1818</v>
      </c>
    </row>
    <row r="152" s="2" customFormat="1">
      <c r="A152" s="38"/>
      <c r="B152" s="39"/>
      <c r="C152" s="40"/>
      <c r="D152" s="232" t="s">
        <v>246</v>
      </c>
      <c r="E152" s="40"/>
      <c r="F152" s="252" t="s">
        <v>1819</v>
      </c>
      <c r="G152" s="40"/>
      <c r="H152" s="40"/>
      <c r="I152" s="227"/>
      <c r="J152" s="40"/>
      <c r="K152" s="40"/>
      <c r="L152" s="44"/>
      <c r="M152" s="228"/>
      <c r="N152" s="229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246</v>
      </c>
      <c r="AU152" s="17" t="s">
        <v>83</v>
      </c>
    </row>
    <row r="153" s="2" customFormat="1" ht="16.5" customHeight="1">
      <c r="A153" s="38"/>
      <c r="B153" s="39"/>
      <c r="C153" s="212" t="s">
        <v>317</v>
      </c>
      <c r="D153" s="212" t="s">
        <v>153</v>
      </c>
      <c r="E153" s="213" t="s">
        <v>1820</v>
      </c>
      <c r="F153" s="214" t="s">
        <v>1821</v>
      </c>
      <c r="G153" s="215" t="s">
        <v>281</v>
      </c>
      <c r="H153" s="216">
        <v>1</v>
      </c>
      <c r="I153" s="217"/>
      <c r="J153" s="218">
        <f>ROUND(I153*H153,2)</f>
        <v>0</v>
      </c>
      <c r="K153" s="214" t="s">
        <v>157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0.22400000000000001</v>
      </c>
      <c r="R153" s="221">
        <f>Q153*H153</f>
        <v>0.22400000000000001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208</v>
      </c>
      <c r="AT153" s="223" t="s">
        <v>153</v>
      </c>
      <c r="AU153" s="223" t="s">
        <v>83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208</v>
      </c>
      <c r="BM153" s="223" t="s">
        <v>1822</v>
      </c>
    </row>
    <row r="154" s="2" customFormat="1">
      <c r="A154" s="38"/>
      <c r="B154" s="39"/>
      <c r="C154" s="40"/>
      <c r="D154" s="225" t="s">
        <v>159</v>
      </c>
      <c r="E154" s="40"/>
      <c r="F154" s="226" t="s">
        <v>1823</v>
      </c>
      <c r="G154" s="40"/>
      <c r="H154" s="40"/>
      <c r="I154" s="227"/>
      <c r="J154" s="40"/>
      <c r="K154" s="40"/>
      <c r="L154" s="44"/>
      <c r="M154" s="228"/>
      <c r="N154" s="229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159</v>
      </c>
      <c r="AU154" s="17" t="s">
        <v>83</v>
      </c>
    </row>
    <row r="155" s="2" customFormat="1" ht="21.75" customHeight="1">
      <c r="A155" s="38"/>
      <c r="B155" s="39"/>
      <c r="C155" s="212" t="s">
        <v>321</v>
      </c>
      <c r="D155" s="212" t="s">
        <v>153</v>
      </c>
      <c r="E155" s="213" t="s">
        <v>1824</v>
      </c>
      <c r="F155" s="214" t="s">
        <v>1825</v>
      </c>
      <c r="G155" s="215" t="s">
        <v>281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0.01272</v>
      </c>
      <c r="R155" s="221">
        <f>Q155*H155</f>
        <v>0.01272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208</v>
      </c>
      <c r="AT155" s="223" t="s">
        <v>153</v>
      </c>
      <c r="AU155" s="223" t="s">
        <v>83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208</v>
      </c>
      <c r="BM155" s="223" t="s">
        <v>1826</v>
      </c>
    </row>
    <row r="156" s="2" customFormat="1" ht="16.5" customHeight="1">
      <c r="A156" s="38"/>
      <c r="B156" s="39"/>
      <c r="C156" s="212" t="s">
        <v>221</v>
      </c>
      <c r="D156" s="212" t="s">
        <v>153</v>
      </c>
      <c r="E156" s="213" t="s">
        <v>1827</v>
      </c>
      <c r="F156" s="214" t="s">
        <v>1828</v>
      </c>
      <c r="G156" s="215" t="s">
        <v>281</v>
      </c>
      <c r="H156" s="216">
        <v>2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0.038789999999999998</v>
      </c>
      <c r="R156" s="221">
        <f>Q156*H156</f>
        <v>0.077579999999999996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208</v>
      </c>
      <c r="AT156" s="223" t="s">
        <v>153</v>
      </c>
      <c r="AU156" s="223" t="s">
        <v>83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208</v>
      </c>
      <c r="BM156" s="223" t="s">
        <v>1829</v>
      </c>
    </row>
    <row r="157" s="2" customFormat="1" ht="24.15" customHeight="1">
      <c r="A157" s="38"/>
      <c r="B157" s="39"/>
      <c r="C157" s="212" t="s">
        <v>330</v>
      </c>
      <c r="D157" s="212" t="s">
        <v>153</v>
      </c>
      <c r="E157" s="213" t="s">
        <v>628</v>
      </c>
      <c r="F157" s="214" t="s">
        <v>629</v>
      </c>
      <c r="G157" s="215" t="s">
        <v>178</v>
      </c>
      <c r="H157" s="216">
        <v>0.91400000000000003</v>
      </c>
      <c r="I157" s="217"/>
      <c r="J157" s="218">
        <f>ROUND(I157*H157,2)</f>
        <v>0</v>
      </c>
      <c r="K157" s="214" t="s">
        <v>157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208</v>
      </c>
      <c r="AT157" s="223" t="s">
        <v>153</v>
      </c>
      <c r="AU157" s="223" t="s">
        <v>83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208</v>
      </c>
      <c r="BM157" s="223" t="s">
        <v>1830</v>
      </c>
    </row>
    <row r="158" s="2" customFormat="1">
      <c r="A158" s="38"/>
      <c r="B158" s="39"/>
      <c r="C158" s="40"/>
      <c r="D158" s="225" t="s">
        <v>159</v>
      </c>
      <c r="E158" s="40"/>
      <c r="F158" s="226" t="s">
        <v>631</v>
      </c>
      <c r="G158" s="40"/>
      <c r="H158" s="40"/>
      <c r="I158" s="227"/>
      <c r="J158" s="40"/>
      <c r="K158" s="40"/>
      <c r="L158" s="44"/>
      <c r="M158" s="228"/>
      <c r="N158" s="229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159</v>
      </c>
      <c r="AU158" s="17" t="s">
        <v>83</v>
      </c>
    </row>
    <row r="159" s="12" customFormat="1" ht="22.8" customHeight="1">
      <c r="A159" s="12"/>
      <c r="B159" s="196"/>
      <c r="C159" s="197"/>
      <c r="D159" s="198" t="s">
        <v>72</v>
      </c>
      <c r="E159" s="210" t="s">
        <v>255</v>
      </c>
      <c r="F159" s="210" t="s">
        <v>256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SUM(P160:P193)</f>
        <v>0</v>
      </c>
      <c r="Q159" s="204"/>
      <c r="R159" s="205">
        <f>SUM(R160:R193)</f>
        <v>2.0927940000000005</v>
      </c>
      <c r="S159" s="204"/>
      <c r="T159" s="206">
        <f>SUM(T160:T193)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83</v>
      </c>
      <c r="AT159" s="208" t="s">
        <v>72</v>
      </c>
      <c r="AU159" s="208" t="s">
        <v>81</v>
      </c>
      <c r="AY159" s="207" t="s">
        <v>150</v>
      </c>
      <c r="BK159" s="209">
        <f>SUM(BK160:BK193)</f>
        <v>0</v>
      </c>
    </row>
    <row r="160" s="2" customFormat="1" ht="24.15" customHeight="1">
      <c r="A160" s="38"/>
      <c r="B160" s="39"/>
      <c r="C160" s="212" t="s">
        <v>338</v>
      </c>
      <c r="D160" s="212" t="s">
        <v>153</v>
      </c>
      <c r="E160" s="213" t="s">
        <v>1831</v>
      </c>
      <c r="F160" s="214" t="s">
        <v>1832</v>
      </c>
      <c r="G160" s="215" t="s">
        <v>207</v>
      </c>
      <c r="H160" s="216">
        <v>7.7000000000000002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0.0016999999999999999</v>
      </c>
      <c r="R160" s="221">
        <f>Q160*H160</f>
        <v>0.013089999999999999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208</v>
      </c>
      <c r="AT160" s="223" t="s">
        <v>153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208</v>
      </c>
      <c r="BM160" s="223" t="s">
        <v>1833</v>
      </c>
    </row>
    <row r="161" s="13" customFormat="1">
      <c r="A161" s="13"/>
      <c r="B161" s="230"/>
      <c r="C161" s="231"/>
      <c r="D161" s="232" t="s">
        <v>161</v>
      </c>
      <c r="E161" s="231"/>
      <c r="F161" s="234" t="s">
        <v>1834</v>
      </c>
      <c r="G161" s="231"/>
      <c r="H161" s="235">
        <v>7.7000000000000002</v>
      </c>
      <c r="I161" s="236"/>
      <c r="J161" s="231"/>
      <c r="K161" s="231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161</v>
      </c>
      <c r="AU161" s="241" t="s">
        <v>83</v>
      </c>
      <c r="AV161" s="13" t="s">
        <v>83</v>
      </c>
      <c r="AW161" s="13" t="s">
        <v>4</v>
      </c>
      <c r="AX161" s="13" t="s">
        <v>81</v>
      </c>
      <c r="AY161" s="241" t="s">
        <v>150</v>
      </c>
    </row>
    <row r="162" s="2" customFormat="1" ht="24.15" customHeight="1">
      <c r="A162" s="38"/>
      <c r="B162" s="39"/>
      <c r="C162" s="212" t="s">
        <v>343</v>
      </c>
      <c r="D162" s="212" t="s">
        <v>153</v>
      </c>
      <c r="E162" s="213" t="s">
        <v>1835</v>
      </c>
      <c r="F162" s="214" t="s">
        <v>1836</v>
      </c>
      <c r="G162" s="215" t="s">
        <v>207</v>
      </c>
      <c r="H162" s="216">
        <v>3.2999999999999998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0.0022000000000000001</v>
      </c>
      <c r="R162" s="221">
        <f>Q162*H162</f>
        <v>0.00726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208</v>
      </c>
      <c r="AT162" s="223" t="s">
        <v>153</v>
      </c>
      <c r="AU162" s="223" t="s">
        <v>83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208</v>
      </c>
      <c r="BM162" s="223" t="s">
        <v>1837</v>
      </c>
    </row>
    <row r="163" s="13" customFormat="1">
      <c r="A163" s="13"/>
      <c r="B163" s="230"/>
      <c r="C163" s="231"/>
      <c r="D163" s="232" t="s">
        <v>161</v>
      </c>
      <c r="E163" s="231"/>
      <c r="F163" s="234" t="s">
        <v>1838</v>
      </c>
      <c r="G163" s="231"/>
      <c r="H163" s="235">
        <v>3.2999999999999998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161</v>
      </c>
      <c r="AU163" s="241" t="s">
        <v>83</v>
      </c>
      <c r="AV163" s="13" t="s">
        <v>83</v>
      </c>
      <c r="AW163" s="13" t="s">
        <v>4</v>
      </c>
      <c r="AX163" s="13" t="s">
        <v>81</v>
      </c>
      <c r="AY163" s="241" t="s">
        <v>150</v>
      </c>
    </row>
    <row r="164" s="2" customFormat="1" ht="21.75" customHeight="1">
      <c r="A164" s="38"/>
      <c r="B164" s="39"/>
      <c r="C164" s="212" t="s">
        <v>351</v>
      </c>
      <c r="D164" s="212" t="s">
        <v>153</v>
      </c>
      <c r="E164" s="213" t="s">
        <v>1839</v>
      </c>
      <c r="F164" s="214" t="s">
        <v>1840</v>
      </c>
      <c r="G164" s="215" t="s">
        <v>207</v>
      </c>
      <c r="H164" s="216">
        <v>3.2999999999999998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0.0041599999999999996</v>
      </c>
      <c r="R164" s="221">
        <f>Q164*H164</f>
        <v>0.013727999999999999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208</v>
      </c>
      <c r="AT164" s="223" t="s">
        <v>153</v>
      </c>
      <c r="AU164" s="223" t="s">
        <v>83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208</v>
      </c>
      <c r="BM164" s="223" t="s">
        <v>1841</v>
      </c>
    </row>
    <row r="165" s="13" customFormat="1">
      <c r="A165" s="13"/>
      <c r="B165" s="230"/>
      <c r="C165" s="231"/>
      <c r="D165" s="232" t="s">
        <v>161</v>
      </c>
      <c r="E165" s="231"/>
      <c r="F165" s="234" t="s">
        <v>1838</v>
      </c>
      <c r="G165" s="231"/>
      <c r="H165" s="235">
        <v>3.2999999999999998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161</v>
      </c>
      <c r="AU165" s="241" t="s">
        <v>83</v>
      </c>
      <c r="AV165" s="13" t="s">
        <v>83</v>
      </c>
      <c r="AW165" s="13" t="s">
        <v>4</v>
      </c>
      <c r="AX165" s="13" t="s">
        <v>81</v>
      </c>
      <c r="AY165" s="241" t="s">
        <v>150</v>
      </c>
    </row>
    <row r="166" s="2" customFormat="1" ht="24.15" customHeight="1">
      <c r="A166" s="38"/>
      <c r="B166" s="39"/>
      <c r="C166" s="212" t="s">
        <v>357</v>
      </c>
      <c r="D166" s="212" t="s">
        <v>153</v>
      </c>
      <c r="E166" s="213" t="s">
        <v>1842</v>
      </c>
      <c r="F166" s="214" t="s">
        <v>1843</v>
      </c>
      <c r="G166" s="215" t="s">
        <v>207</v>
      </c>
      <c r="H166" s="216">
        <v>11</v>
      </c>
      <c r="I166" s="217"/>
      <c r="J166" s="218">
        <f>ROUND(I166*H166,2)</f>
        <v>0</v>
      </c>
      <c r="K166" s="214" t="s">
        <v>157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0.0051799999999999997</v>
      </c>
      <c r="R166" s="221">
        <f>Q166*H166</f>
        <v>0.056979999999999996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208</v>
      </c>
      <c r="AT166" s="223" t="s">
        <v>153</v>
      </c>
      <c r="AU166" s="223" t="s">
        <v>83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208</v>
      </c>
      <c r="BM166" s="223" t="s">
        <v>1844</v>
      </c>
    </row>
    <row r="167" s="2" customFormat="1">
      <c r="A167" s="38"/>
      <c r="B167" s="39"/>
      <c r="C167" s="40"/>
      <c r="D167" s="225" t="s">
        <v>159</v>
      </c>
      <c r="E167" s="40"/>
      <c r="F167" s="226" t="s">
        <v>1845</v>
      </c>
      <c r="G167" s="40"/>
      <c r="H167" s="40"/>
      <c r="I167" s="227"/>
      <c r="J167" s="40"/>
      <c r="K167" s="40"/>
      <c r="L167" s="44"/>
      <c r="M167" s="228"/>
      <c r="N167" s="229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159</v>
      </c>
      <c r="AU167" s="17" t="s">
        <v>83</v>
      </c>
    </row>
    <row r="168" s="13" customFormat="1">
      <c r="A168" s="13"/>
      <c r="B168" s="230"/>
      <c r="C168" s="231"/>
      <c r="D168" s="232" t="s">
        <v>161</v>
      </c>
      <c r="E168" s="231"/>
      <c r="F168" s="234" t="s">
        <v>678</v>
      </c>
      <c r="G168" s="231"/>
      <c r="H168" s="235">
        <v>11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161</v>
      </c>
      <c r="AU168" s="241" t="s">
        <v>83</v>
      </c>
      <c r="AV168" s="13" t="s">
        <v>83</v>
      </c>
      <c r="AW168" s="13" t="s">
        <v>4</v>
      </c>
      <c r="AX168" s="13" t="s">
        <v>81</v>
      </c>
      <c r="AY168" s="241" t="s">
        <v>150</v>
      </c>
    </row>
    <row r="169" s="2" customFormat="1" ht="24.15" customHeight="1">
      <c r="A169" s="38"/>
      <c r="B169" s="39"/>
      <c r="C169" s="212" t="s">
        <v>362</v>
      </c>
      <c r="D169" s="212" t="s">
        <v>153</v>
      </c>
      <c r="E169" s="213" t="s">
        <v>1846</v>
      </c>
      <c r="F169" s="214" t="s">
        <v>1847</v>
      </c>
      <c r="G169" s="215" t="s">
        <v>207</v>
      </c>
      <c r="H169" s="216">
        <v>11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0.0071399999999999996</v>
      </c>
      <c r="R169" s="221">
        <f>Q169*H169</f>
        <v>0.078539999999999999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208</v>
      </c>
      <c r="AT169" s="223" t="s">
        <v>153</v>
      </c>
      <c r="AU169" s="223" t="s">
        <v>83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208</v>
      </c>
      <c r="BM169" s="223" t="s">
        <v>1848</v>
      </c>
    </row>
    <row r="170" s="13" customFormat="1">
      <c r="A170" s="13"/>
      <c r="B170" s="230"/>
      <c r="C170" s="231"/>
      <c r="D170" s="232" t="s">
        <v>161</v>
      </c>
      <c r="E170" s="231"/>
      <c r="F170" s="234" t="s">
        <v>678</v>
      </c>
      <c r="G170" s="231"/>
      <c r="H170" s="235">
        <v>11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161</v>
      </c>
      <c r="AU170" s="241" t="s">
        <v>83</v>
      </c>
      <c r="AV170" s="13" t="s">
        <v>83</v>
      </c>
      <c r="AW170" s="13" t="s">
        <v>4</v>
      </c>
      <c r="AX170" s="13" t="s">
        <v>81</v>
      </c>
      <c r="AY170" s="241" t="s">
        <v>150</v>
      </c>
    </row>
    <row r="171" s="2" customFormat="1" ht="24.15" customHeight="1">
      <c r="A171" s="38"/>
      <c r="B171" s="39"/>
      <c r="C171" s="212" t="s">
        <v>367</v>
      </c>
      <c r="D171" s="212" t="s">
        <v>153</v>
      </c>
      <c r="E171" s="213" t="s">
        <v>1849</v>
      </c>
      <c r="F171" s="214" t="s">
        <v>1850</v>
      </c>
      <c r="G171" s="215" t="s">
        <v>207</v>
      </c>
      <c r="H171" s="216">
        <v>7.7000000000000002</v>
      </c>
      <c r="I171" s="217"/>
      <c r="J171" s="218">
        <f>ROUND(I171*H171,2)</f>
        <v>0</v>
      </c>
      <c r="K171" s="214" t="s">
        <v>157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0.00792</v>
      </c>
      <c r="R171" s="221">
        <f>Q171*H171</f>
        <v>0.060984000000000003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208</v>
      </c>
      <c r="AT171" s="223" t="s">
        <v>153</v>
      </c>
      <c r="AU171" s="223" t="s">
        <v>83</v>
      </c>
      <c r="AY171" s="17" t="s">
        <v>150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208</v>
      </c>
      <c r="BM171" s="223" t="s">
        <v>1851</v>
      </c>
    </row>
    <row r="172" s="2" customFormat="1">
      <c r="A172" s="38"/>
      <c r="B172" s="39"/>
      <c r="C172" s="40"/>
      <c r="D172" s="225" t="s">
        <v>159</v>
      </c>
      <c r="E172" s="40"/>
      <c r="F172" s="226" t="s">
        <v>1852</v>
      </c>
      <c r="G172" s="40"/>
      <c r="H172" s="40"/>
      <c r="I172" s="227"/>
      <c r="J172" s="40"/>
      <c r="K172" s="40"/>
      <c r="L172" s="44"/>
      <c r="M172" s="228"/>
      <c r="N172" s="229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159</v>
      </c>
      <c r="AU172" s="17" t="s">
        <v>83</v>
      </c>
    </row>
    <row r="173" s="13" customFormat="1">
      <c r="A173" s="13"/>
      <c r="B173" s="230"/>
      <c r="C173" s="231"/>
      <c r="D173" s="232" t="s">
        <v>161</v>
      </c>
      <c r="E173" s="231"/>
      <c r="F173" s="234" t="s">
        <v>1834</v>
      </c>
      <c r="G173" s="231"/>
      <c r="H173" s="235">
        <v>7.7000000000000002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161</v>
      </c>
      <c r="AU173" s="241" t="s">
        <v>83</v>
      </c>
      <c r="AV173" s="13" t="s">
        <v>83</v>
      </c>
      <c r="AW173" s="13" t="s">
        <v>4</v>
      </c>
      <c r="AX173" s="13" t="s">
        <v>81</v>
      </c>
      <c r="AY173" s="241" t="s">
        <v>150</v>
      </c>
    </row>
    <row r="174" s="2" customFormat="1" ht="24.15" customHeight="1">
      <c r="A174" s="38"/>
      <c r="B174" s="39"/>
      <c r="C174" s="212" t="s">
        <v>371</v>
      </c>
      <c r="D174" s="212" t="s">
        <v>153</v>
      </c>
      <c r="E174" s="213" t="s">
        <v>1853</v>
      </c>
      <c r="F174" s="214" t="s">
        <v>1854</v>
      </c>
      <c r="G174" s="215" t="s">
        <v>207</v>
      </c>
      <c r="H174" s="216">
        <v>8.8000000000000007</v>
      </c>
      <c r="I174" s="217"/>
      <c r="J174" s="218">
        <f>ROUND(I174*H174,2)</f>
        <v>0</v>
      </c>
      <c r="K174" s="214" t="s">
        <v>157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0.0095499999999999995</v>
      </c>
      <c r="R174" s="221">
        <f>Q174*H174</f>
        <v>0.084040000000000004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208</v>
      </c>
      <c r="AT174" s="223" t="s">
        <v>153</v>
      </c>
      <c r="AU174" s="223" t="s">
        <v>83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208</v>
      </c>
      <c r="BM174" s="223" t="s">
        <v>1855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1856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83</v>
      </c>
    </row>
    <row r="176" s="13" customFormat="1">
      <c r="A176" s="13"/>
      <c r="B176" s="230"/>
      <c r="C176" s="231"/>
      <c r="D176" s="232" t="s">
        <v>161</v>
      </c>
      <c r="E176" s="231"/>
      <c r="F176" s="234" t="s">
        <v>380</v>
      </c>
      <c r="G176" s="231"/>
      <c r="H176" s="235">
        <v>8.8000000000000007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161</v>
      </c>
      <c r="AU176" s="241" t="s">
        <v>83</v>
      </c>
      <c r="AV176" s="13" t="s">
        <v>83</v>
      </c>
      <c r="AW176" s="13" t="s">
        <v>4</v>
      </c>
      <c r="AX176" s="13" t="s">
        <v>81</v>
      </c>
      <c r="AY176" s="241" t="s">
        <v>150</v>
      </c>
    </row>
    <row r="177" s="2" customFormat="1" ht="24.15" customHeight="1">
      <c r="A177" s="38"/>
      <c r="B177" s="39"/>
      <c r="C177" s="212" t="s">
        <v>376</v>
      </c>
      <c r="D177" s="212" t="s">
        <v>153</v>
      </c>
      <c r="E177" s="213" t="s">
        <v>1857</v>
      </c>
      <c r="F177" s="214" t="s">
        <v>1858</v>
      </c>
      <c r="G177" s="215" t="s">
        <v>207</v>
      </c>
      <c r="H177" s="216">
        <v>5.5</v>
      </c>
      <c r="I177" s="217"/>
      <c r="J177" s="218">
        <f>ROUND(I177*H177,2)</f>
        <v>0</v>
      </c>
      <c r="K177" s="214" t="s">
        <v>157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0.013480000000000001</v>
      </c>
      <c r="R177" s="221">
        <f>Q177*H177</f>
        <v>0.074139999999999998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208</v>
      </c>
      <c r="AT177" s="223" t="s">
        <v>153</v>
      </c>
      <c r="AU177" s="223" t="s">
        <v>83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208</v>
      </c>
      <c r="BM177" s="223" t="s">
        <v>1859</v>
      </c>
    </row>
    <row r="178" s="2" customFormat="1">
      <c r="A178" s="38"/>
      <c r="B178" s="39"/>
      <c r="C178" s="40"/>
      <c r="D178" s="225" t="s">
        <v>159</v>
      </c>
      <c r="E178" s="40"/>
      <c r="F178" s="226" t="s">
        <v>1860</v>
      </c>
      <c r="G178" s="40"/>
      <c r="H178" s="40"/>
      <c r="I178" s="227"/>
      <c r="J178" s="40"/>
      <c r="K178" s="40"/>
      <c r="L178" s="44"/>
      <c r="M178" s="228"/>
      <c r="N178" s="229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159</v>
      </c>
      <c r="AU178" s="17" t="s">
        <v>83</v>
      </c>
    </row>
    <row r="179" s="13" customFormat="1">
      <c r="A179" s="13"/>
      <c r="B179" s="230"/>
      <c r="C179" s="231"/>
      <c r="D179" s="232" t="s">
        <v>161</v>
      </c>
      <c r="E179" s="231"/>
      <c r="F179" s="234" t="s">
        <v>717</v>
      </c>
      <c r="G179" s="231"/>
      <c r="H179" s="235">
        <v>5.5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161</v>
      </c>
      <c r="AU179" s="241" t="s">
        <v>83</v>
      </c>
      <c r="AV179" s="13" t="s">
        <v>83</v>
      </c>
      <c r="AW179" s="13" t="s">
        <v>4</v>
      </c>
      <c r="AX179" s="13" t="s">
        <v>81</v>
      </c>
      <c r="AY179" s="241" t="s">
        <v>150</v>
      </c>
    </row>
    <row r="180" s="2" customFormat="1" ht="16.5" customHeight="1">
      <c r="A180" s="38"/>
      <c r="B180" s="39"/>
      <c r="C180" s="212" t="s">
        <v>381</v>
      </c>
      <c r="D180" s="212" t="s">
        <v>153</v>
      </c>
      <c r="E180" s="213" t="s">
        <v>1861</v>
      </c>
      <c r="F180" s="214" t="s">
        <v>1862</v>
      </c>
      <c r="G180" s="215" t="s">
        <v>207</v>
      </c>
      <c r="H180" s="216">
        <v>13.199999999999999</v>
      </c>
      <c r="I180" s="217"/>
      <c r="J180" s="218">
        <f>ROUND(I180*H180,2)</f>
        <v>0</v>
      </c>
      <c r="K180" s="214" t="s">
        <v>157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0.01985</v>
      </c>
      <c r="R180" s="221">
        <f>Q180*H180</f>
        <v>0.26201999999999998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208</v>
      </c>
      <c r="AT180" s="223" t="s">
        <v>153</v>
      </c>
      <c r="AU180" s="223" t="s">
        <v>83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208</v>
      </c>
      <c r="BM180" s="223" t="s">
        <v>1863</v>
      </c>
    </row>
    <row r="181" s="2" customFormat="1">
      <c r="A181" s="38"/>
      <c r="B181" s="39"/>
      <c r="C181" s="40"/>
      <c r="D181" s="225" t="s">
        <v>159</v>
      </c>
      <c r="E181" s="40"/>
      <c r="F181" s="226" t="s">
        <v>1864</v>
      </c>
      <c r="G181" s="40"/>
      <c r="H181" s="40"/>
      <c r="I181" s="227"/>
      <c r="J181" s="40"/>
      <c r="K181" s="40"/>
      <c r="L181" s="44"/>
      <c r="M181" s="228"/>
      <c r="N181" s="229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159</v>
      </c>
      <c r="AU181" s="17" t="s">
        <v>83</v>
      </c>
    </row>
    <row r="182" s="13" customFormat="1">
      <c r="A182" s="13"/>
      <c r="B182" s="230"/>
      <c r="C182" s="231"/>
      <c r="D182" s="232" t="s">
        <v>161</v>
      </c>
      <c r="E182" s="231"/>
      <c r="F182" s="234" t="s">
        <v>1865</v>
      </c>
      <c r="G182" s="231"/>
      <c r="H182" s="235">
        <v>13.199999999999999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161</v>
      </c>
      <c r="AU182" s="241" t="s">
        <v>83</v>
      </c>
      <c r="AV182" s="13" t="s">
        <v>83</v>
      </c>
      <c r="AW182" s="13" t="s">
        <v>4</v>
      </c>
      <c r="AX182" s="13" t="s">
        <v>81</v>
      </c>
      <c r="AY182" s="241" t="s">
        <v>150</v>
      </c>
    </row>
    <row r="183" s="2" customFormat="1" ht="24.15" customHeight="1">
      <c r="A183" s="38"/>
      <c r="B183" s="39"/>
      <c r="C183" s="212" t="s">
        <v>386</v>
      </c>
      <c r="D183" s="212" t="s">
        <v>153</v>
      </c>
      <c r="E183" s="213" t="s">
        <v>1866</v>
      </c>
      <c r="F183" s="214" t="s">
        <v>1867</v>
      </c>
      <c r="G183" s="215" t="s">
        <v>207</v>
      </c>
      <c r="H183" s="216">
        <v>4.4000000000000004</v>
      </c>
      <c r="I183" s="217"/>
      <c r="J183" s="218">
        <f>ROUND(I183*H183,2)</f>
        <v>0</v>
      </c>
      <c r="K183" s="214" t="s">
        <v>157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0.031699999999999999</v>
      </c>
      <c r="R183" s="221">
        <f>Q183*H183</f>
        <v>0.13948000000000002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208</v>
      </c>
      <c r="AT183" s="223" t="s">
        <v>153</v>
      </c>
      <c r="AU183" s="223" t="s">
        <v>83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208</v>
      </c>
      <c r="BM183" s="223" t="s">
        <v>1868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1869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83</v>
      </c>
    </row>
    <row r="185" s="13" customFormat="1">
      <c r="A185" s="13"/>
      <c r="B185" s="230"/>
      <c r="C185" s="231"/>
      <c r="D185" s="232" t="s">
        <v>161</v>
      </c>
      <c r="E185" s="231"/>
      <c r="F185" s="234" t="s">
        <v>1870</v>
      </c>
      <c r="G185" s="231"/>
      <c r="H185" s="235">
        <v>4.4000000000000004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161</v>
      </c>
      <c r="AU185" s="241" t="s">
        <v>83</v>
      </c>
      <c r="AV185" s="13" t="s">
        <v>83</v>
      </c>
      <c r="AW185" s="13" t="s">
        <v>4</v>
      </c>
      <c r="AX185" s="13" t="s">
        <v>81</v>
      </c>
      <c r="AY185" s="241" t="s">
        <v>150</v>
      </c>
    </row>
    <row r="186" s="2" customFormat="1" ht="24.15" customHeight="1">
      <c r="A186" s="38"/>
      <c r="B186" s="39"/>
      <c r="C186" s="212" t="s">
        <v>390</v>
      </c>
      <c r="D186" s="212" t="s">
        <v>153</v>
      </c>
      <c r="E186" s="213" t="s">
        <v>1871</v>
      </c>
      <c r="F186" s="214" t="s">
        <v>1872</v>
      </c>
      <c r="G186" s="215" t="s">
        <v>207</v>
      </c>
      <c r="H186" s="216">
        <v>19.800000000000001</v>
      </c>
      <c r="I186" s="217"/>
      <c r="J186" s="218">
        <f>ROUND(I186*H186,2)</f>
        <v>0</v>
      </c>
      <c r="K186" s="214" t="s">
        <v>157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0.0511</v>
      </c>
      <c r="R186" s="221">
        <f>Q186*H186</f>
        <v>1.0117800000000001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208</v>
      </c>
      <c r="AT186" s="223" t="s">
        <v>153</v>
      </c>
      <c r="AU186" s="223" t="s">
        <v>83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208</v>
      </c>
      <c r="BM186" s="223" t="s">
        <v>1873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1874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83</v>
      </c>
    </row>
    <row r="188" s="13" customFormat="1">
      <c r="A188" s="13"/>
      <c r="B188" s="230"/>
      <c r="C188" s="231"/>
      <c r="D188" s="232" t="s">
        <v>161</v>
      </c>
      <c r="E188" s="231"/>
      <c r="F188" s="234" t="s">
        <v>1875</v>
      </c>
      <c r="G188" s="231"/>
      <c r="H188" s="235">
        <v>19.800000000000001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161</v>
      </c>
      <c r="AU188" s="241" t="s">
        <v>83</v>
      </c>
      <c r="AV188" s="13" t="s">
        <v>83</v>
      </c>
      <c r="AW188" s="13" t="s">
        <v>4</v>
      </c>
      <c r="AX188" s="13" t="s">
        <v>81</v>
      </c>
      <c r="AY188" s="241" t="s">
        <v>150</v>
      </c>
    </row>
    <row r="189" s="2" customFormat="1" ht="24.15" customHeight="1">
      <c r="A189" s="38"/>
      <c r="B189" s="39"/>
      <c r="C189" s="212" t="s">
        <v>393</v>
      </c>
      <c r="D189" s="212" t="s">
        <v>153</v>
      </c>
      <c r="E189" s="213" t="s">
        <v>685</v>
      </c>
      <c r="F189" s="214" t="s">
        <v>1876</v>
      </c>
      <c r="G189" s="215" t="s">
        <v>207</v>
      </c>
      <c r="H189" s="216">
        <v>4.4000000000000004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0.06608</v>
      </c>
      <c r="R189" s="221">
        <f>Q189*H189</f>
        <v>0.29075200000000001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208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208</v>
      </c>
      <c r="BM189" s="223" t="s">
        <v>1877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688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13" customFormat="1">
      <c r="A191" s="13"/>
      <c r="B191" s="230"/>
      <c r="C191" s="231"/>
      <c r="D191" s="232" t="s">
        <v>161</v>
      </c>
      <c r="E191" s="231"/>
      <c r="F191" s="234" t="s">
        <v>1870</v>
      </c>
      <c r="G191" s="231"/>
      <c r="H191" s="235">
        <v>4.4000000000000004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161</v>
      </c>
      <c r="AU191" s="241" t="s">
        <v>83</v>
      </c>
      <c r="AV191" s="13" t="s">
        <v>83</v>
      </c>
      <c r="AW191" s="13" t="s">
        <v>4</v>
      </c>
      <c r="AX191" s="13" t="s">
        <v>81</v>
      </c>
      <c r="AY191" s="241" t="s">
        <v>150</v>
      </c>
    </row>
    <row r="192" s="2" customFormat="1" ht="24.15" customHeight="1">
      <c r="A192" s="38"/>
      <c r="B192" s="39"/>
      <c r="C192" s="212" t="s">
        <v>398</v>
      </c>
      <c r="D192" s="212" t="s">
        <v>153</v>
      </c>
      <c r="E192" s="213" t="s">
        <v>1878</v>
      </c>
      <c r="F192" s="214" t="s">
        <v>1879</v>
      </c>
      <c r="G192" s="215" t="s">
        <v>178</v>
      </c>
      <c r="H192" s="216">
        <v>2.093</v>
      </c>
      <c r="I192" s="217"/>
      <c r="J192" s="218">
        <f>ROUND(I192*H192,2)</f>
        <v>0</v>
      </c>
      <c r="K192" s="214" t="s">
        <v>157</v>
      </c>
      <c r="L192" s="44"/>
      <c r="M192" s="219" t="s">
        <v>19</v>
      </c>
      <c r="N192" s="220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208</v>
      </c>
      <c r="AT192" s="223" t="s">
        <v>153</v>
      </c>
      <c r="AU192" s="223" t="s">
        <v>83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208</v>
      </c>
      <c r="BM192" s="223" t="s">
        <v>1880</v>
      </c>
    </row>
    <row r="193" s="2" customFormat="1">
      <c r="A193" s="38"/>
      <c r="B193" s="39"/>
      <c r="C193" s="40"/>
      <c r="D193" s="225" t="s">
        <v>159</v>
      </c>
      <c r="E193" s="40"/>
      <c r="F193" s="226" t="s">
        <v>1881</v>
      </c>
      <c r="G193" s="40"/>
      <c r="H193" s="40"/>
      <c r="I193" s="227"/>
      <c r="J193" s="40"/>
      <c r="K193" s="40"/>
      <c r="L193" s="44"/>
      <c r="M193" s="228"/>
      <c r="N193" s="229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159</v>
      </c>
      <c r="AU193" s="17" t="s">
        <v>83</v>
      </c>
    </row>
    <row r="194" s="12" customFormat="1" ht="22.8" customHeight="1">
      <c r="A194" s="12"/>
      <c r="B194" s="196"/>
      <c r="C194" s="197"/>
      <c r="D194" s="198" t="s">
        <v>72</v>
      </c>
      <c r="E194" s="210" t="s">
        <v>268</v>
      </c>
      <c r="F194" s="210" t="s">
        <v>269</v>
      </c>
      <c r="G194" s="197"/>
      <c r="H194" s="197"/>
      <c r="I194" s="200"/>
      <c r="J194" s="211">
        <f>BK194</f>
        <v>0</v>
      </c>
      <c r="K194" s="197"/>
      <c r="L194" s="202"/>
      <c r="M194" s="203"/>
      <c r="N194" s="204"/>
      <c r="O194" s="204"/>
      <c r="P194" s="205">
        <f>SUM(P195:P335)</f>
        <v>0</v>
      </c>
      <c r="Q194" s="204"/>
      <c r="R194" s="205">
        <f>SUM(R195:R335)</f>
        <v>2.3663800000000004</v>
      </c>
      <c r="S194" s="204"/>
      <c r="T194" s="206">
        <f>SUM(T195:T335)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7" t="s">
        <v>83</v>
      </c>
      <c r="AT194" s="208" t="s">
        <v>72</v>
      </c>
      <c r="AU194" s="208" t="s">
        <v>81</v>
      </c>
      <c r="AY194" s="207" t="s">
        <v>150</v>
      </c>
      <c r="BK194" s="209">
        <f>SUM(BK195:BK335)</f>
        <v>0</v>
      </c>
    </row>
    <row r="195" s="2" customFormat="1" ht="16.5" customHeight="1">
      <c r="A195" s="38"/>
      <c r="B195" s="39"/>
      <c r="C195" s="212" t="s">
        <v>402</v>
      </c>
      <c r="D195" s="212" t="s">
        <v>153</v>
      </c>
      <c r="E195" s="213" t="s">
        <v>1882</v>
      </c>
      <c r="F195" s="214" t="s">
        <v>1883</v>
      </c>
      <c r="G195" s="215" t="s">
        <v>281</v>
      </c>
      <c r="H195" s="216">
        <v>4</v>
      </c>
      <c r="I195" s="217"/>
      <c r="J195" s="218">
        <f>ROUND(I195*H195,2)</f>
        <v>0</v>
      </c>
      <c r="K195" s="214" t="s">
        <v>157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0.0032399999999999998</v>
      </c>
      <c r="R195" s="221">
        <f>Q195*H195</f>
        <v>0.012959999999999999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208</v>
      </c>
      <c r="AT195" s="223" t="s">
        <v>153</v>
      </c>
      <c r="AU195" s="223" t="s">
        <v>83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208</v>
      </c>
      <c r="BM195" s="223" t="s">
        <v>1884</v>
      </c>
    </row>
    <row r="196" s="2" customFormat="1">
      <c r="A196" s="38"/>
      <c r="B196" s="39"/>
      <c r="C196" s="40"/>
      <c r="D196" s="225" t="s">
        <v>159</v>
      </c>
      <c r="E196" s="40"/>
      <c r="F196" s="226" t="s">
        <v>1885</v>
      </c>
      <c r="G196" s="40"/>
      <c r="H196" s="40"/>
      <c r="I196" s="227"/>
      <c r="J196" s="40"/>
      <c r="K196" s="40"/>
      <c r="L196" s="44"/>
      <c r="M196" s="228"/>
      <c r="N196" s="229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159</v>
      </c>
      <c r="AU196" s="17" t="s">
        <v>83</v>
      </c>
    </row>
    <row r="197" s="2" customFormat="1" ht="16.5" customHeight="1">
      <c r="A197" s="38"/>
      <c r="B197" s="39"/>
      <c r="C197" s="212" t="s">
        <v>407</v>
      </c>
      <c r="D197" s="212" t="s">
        <v>153</v>
      </c>
      <c r="E197" s="213" t="s">
        <v>1886</v>
      </c>
      <c r="F197" s="214" t="s">
        <v>1887</v>
      </c>
      <c r="G197" s="215" t="s">
        <v>265</v>
      </c>
      <c r="H197" s="216">
        <v>4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0.0047999999999999996</v>
      </c>
      <c r="R197" s="221">
        <f>Q197*H197</f>
        <v>0.019199999999999998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354</v>
      </c>
      <c r="AT197" s="223" t="s">
        <v>153</v>
      </c>
      <c r="AU197" s="223" t="s">
        <v>83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354</v>
      </c>
      <c r="BM197" s="223" t="s">
        <v>1888</v>
      </c>
    </row>
    <row r="198" s="2" customFormat="1" ht="16.5" customHeight="1">
      <c r="A198" s="38"/>
      <c r="B198" s="39"/>
      <c r="C198" s="212" t="s">
        <v>411</v>
      </c>
      <c r="D198" s="212" t="s">
        <v>153</v>
      </c>
      <c r="E198" s="213" t="s">
        <v>1889</v>
      </c>
      <c r="F198" s="214" t="s">
        <v>1890</v>
      </c>
      <c r="G198" s="215" t="s">
        <v>281</v>
      </c>
      <c r="H198" s="216">
        <v>3</v>
      </c>
      <c r="I198" s="217"/>
      <c r="J198" s="218">
        <f>ROUND(I198*H198,2)</f>
        <v>0</v>
      </c>
      <c r="K198" s="214" t="s">
        <v>157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0.0044600000000000004</v>
      </c>
      <c r="R198" s="221">
        <f>Q198*H198</f>
        <v>0.013380000000000001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208</v>
      </c>
      <c r="AT198" s="223" t="s">
        <v>153</v>
      </c>
      <c r="AU198" s="223" t="s">
        <v>83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208</v>
      </c>
      <c r="BM198" s="223" t="s">
        <v>1891</v>
      </c>
    </row>
    <row r="199" s="2" customFormat="1">
      <c r="A199" s="38"/>
      <c r="B199" s="39"/>
      <c r="C199" s="40"/>
      <c r="D199" s="225" t="s">
        <v>159</v>
      </c>
      <c r="E199" s="40"/>
      <c r="F199" s="226" t="s">
        <v>1892</v>
      </c>
      <c r="G199" s="40"/>
      <c r="H199" s="40"/>
      <c r="I199" s="227"/>
      <c r="J199" s="40"/>
      <c r="K199" s="40"/>
      <c r="L199" s="44"/>
      <c r="M199" s="228"/>
      <c r="N199" s="229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159</v>
      </c>
      <c r="AU199" s="17" t="s">
        <v>83</v>
      </c>
    </row>
    <row r="200" s="2" customFormat="1" ht="16.5" customHeight="1">
      <c r="A200" s="38"/>
      <c r="B200" s="39"/>
      <c r="C200" s="212" t="s">
        <v>416</v>
      </c>
      <c r="D200" s="212" t="s">
        <v>153</v>
      </c>
      <c r="E200" s="213" t="s">
        <v>1893</v>
      </c>
      <c r="F200" s="214" t="s">
        <v>1894</v>
      </c>
      <c r="G200" s="215" t="s">
        <v>1895</v>
      </c>
      <c r="H200" s="216">
        <v>3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354</v>
      </c>
      <c r="AT200" s="223" t="s">
        <v>153</v>
      </c>
      <c r="AU200" s="223" t="s">
        <v>83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354</v>
      </c>
      <c r="BM200" s="223" t="s">
        <v>1896</v>
      </c>
    </row>
    <row r="201" s="2" customFormat="1" ht="16.5" customHeight="1">
      <c r="A201" s="38"/>
      <c r="B201" s="39"/>
      <c r="C201" s="212" t="s">
        <v>420</v>
      </c>
      <c r="D201" s="212" t="s">
        <v>153</v>
      </c>
      <c r="E201" s="213" t="s">
        <v>1897</v>
      </c>
      <c r="F201" s="214" t="s">
        <v>1898</v>
      </c>
      <c r="G201" s="215" t="s">
        <v>281</v>
      </c>
      <c r="H201" s="216">
        <v>1</v>
      </c>
      <c r="I201" s="217"/>
      <c r="J201" s="218">
        <f>ROUND(I201*H201,2)</f>
        <v>0</v>
      </c>
      <c r="K201" s="214" t="s">
        <v>157</v>
      </c>
      <c r="L201" s="44"/>
      <c r="M201" s="219" t="s">
        <v>19</v>
      </c>
      <c r="N201" s="220" t="s">
        <v>44</v>
      </c>
      <c r="O201" s="84"/>
      <c r="P201" s="221">
        <f>O201*H201</f>
        <v>0</v>
      </c>
      <c r="Q201" s="221">
        <v>0.0070400000000000003</v>
      </c>
      <c r="R201" s="221">
        <f>Q201*H201</f>
        <v>0.0070400000000000003</v>
      </c>
      <c r="S201" s="221">
        <v>0</v>
      </c>
      <c r="T201" s="22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3" t="s">
        <v>208</v>
      </c>
      <c r="AT201" s="223" t="s">
        <v>153</v>
      </c>
      <c r="AU201" s="223" t="s">
        <v>83</v>
      </c>
      <c r="AY201" s="17" t="s">
        <v>150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208</v>
      </c>
      <c r="BM201" s="223" t="s">
        <v>1899</v>
      </c>
    </row>
    <row r="202" s="2" customFormat="1">
      <c r="A202" s="38"/>
      <c r="B202" s="39"/>
      <c r="C202" s="40"/>
      <c r="D202" s="225" t="s">
        <v>159</v>
      </c>
      <c r="E202" s="40"/>
      <c r="F202" s="226" t="s">
        <v>1900</v>
      </c>
      <c r="G202" s="40"/>
      <c r="H202" s="40"/>
      <c r="I202" s="227"/>
      <c r="J202" s="40"/>
      <c r="K202" s="40"/>
      <c r="L202" s="44"/>
      <c r="M202" s="228"/>
      <c r="N202" s="229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159</v>
      </c>
      <c r="AU202" s="17" t="s">
        <v>83</v>
      </c>
    </row>
    <row r="203" s="2" customFormat="1" ht="16.5" customHeight="1">
      <c r="A203" s="38"/>
      <c r="B203" s="39"/>
      <c r="C203" s="212" t="s">
        <v>425</v>
      </c>
      <c r="D203" s="212" t="s">
        <v>153</v>
      </c>
      <c r="E203" s="213" t="s">
        <v>1901</v>
      </c>
      <c r="F203" s="214" t="s">
        <v>1902</v>
      </c>
      <c r="G203" s="215" t="s">
        <v>265</v>
      </c>
      <c r="H203" s="216">
        <v>1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354</v>
      </c>
      <c r="AT203" s="223" t="s">
        <v>153</v>
      </c>
      <c r="AU203" s="223" t="s">
        <v>83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354</v>
      </c>
      <c r="BM203" s="223" t="s">
        <v>1903</v>
      </c>
    </row>
    <row r="204" s="2" customFormat="1" ht="16.5" customHeight="1">
      <c r="A204" s="38"/>
      <c r="B204" s="39"/>
      <c r="C204" s="212" t="s">
        <v>429</v>
      </c>
      <c r="D204" s="212" t="s">
        <v>153</v>
      </c>
      <c r="E204" s="213" t="s">
        <v>1904</v>
      </c>
      <c r="F204" s="214" t="s">
        <v>1905</v>
      </c>
      <c r="G204" s="215" t="s">
        <v>281</v>
      </c>
      <c r="H204" s="216">
        <v>3</v>
      </c>
      <c r="I204" s="217"/>
      <c r="J204" s="218">
        <f>ROUND(I204*H204,2)</f>
        <v>0</v>
      </c>
      <c r="K204" s="214" t="s">
        <v>157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0.0093900000000000008</v>
      </c>
      <c r="R204" s="221">
        <f>Q204*H204</f>
        <v>0.028170000000000001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208</v>
      </c>
      <c r="AT204" s="223" t="s">
        <v>153</v>
      </c>
      <c r="AU204" s="223" t="s">
        <v>83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208</v>
      </c>
      <c r="BM204" s="223" t="s">
        <v>1906</v>
      </c>
    </row>
    <row r="205" s="2" customFormat="1">
      <c r="A205" s="38"/>
      <c r="B205" s="39"/>
      <c r="C205" s="40"/>
      <c r="D205" s="225" t="s">
        <v>159</v>
      </c>
      <c r="E205" s="40"/>
      <c r="F205" s="226" t="s">
        <v>1907</v>
      </c>
      <c r="G205" s="40"/>
      <c r="H205" s="40"/>
      <c r="I205" s="227"/>
      <c r="J205" s="40"/>
      <c r="K205" s="40"/>
      <c r="L205" s="44"/>
      <c r="M205" s="228"/>
      <c r="N205" s="229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159</v>
      </c>
      <c r="AU205" s="17" t="s">
        <v>83</v>
      </c>
    </row>
    <row r="206" s="2" customFormat="1" ht="16.5" customHeight="1">
      <c r="A206" s="38"/>
      <c r="B206" s="39"/>
      <c r="C206" s="212" t="s">
        <v>434</v>
      </c>
      <c r="D206" s="212" t="s">
        <v>153</v>
      </c>
      <c r="E206" s="213" t="s">
        <v>1908</v>
      </c>
      <c r="F206" s="214" t="s">
        <v>1909</v>
      </c>
      <c r="G206" s="215" t="s">
        <v>265</v>
      </c>
      <c r="H206" s="216">
        <v>3</v>
      </c>
      <c r="I206" s="217"/>
      <c r="J206" s="218">
        <f>ROUND(I206*H206,2)</f>
        <v>0</v>
      </c>
      <c r="K206" s="214" t="s">
        <v>19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0.018499999999999999</v>
      </c>
      <c r="R206" s="221">
        <f>Q206*H206</f>
        <v>0.055499999999999994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354</v>
      </c>
      <c r="AT206" s="223" t="s">
        <v>153</v>
      </c>
      <c r="AU206" s="223" t="s">
        <v>83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354</v>
      </c>
      <c r="BM206" s="223" t="s">
        <v>1910</v>
      </c>
    </row>
    <row r="207" s="2" customFormat="1" ht="16.5" customHeight="1">
      <c r="A207" s="38"/>
      <c r="B207" s="39"/>
      <c r="C207" s="212" t="s">
        <v>438</v>
      </c>
      <c r="D207" s="212" t="s">
        <v>153</v>
      </c>
      <c r="E207" s="213" t="s">
        <v>1911</v>
      </c>
      <c r="F207" s="214" t="s">
        <v>1912</v>
      </c>
      <c r="G207" s="215" t="s">
        <v>281</v>
      </c>
      <c r="H207" s="216">
        <v>1</v>
      </c>
      <c r="I207" s="217"/>
      <c r="J207" s="218">
        <f>ROUND(I207*H207,2)</f>
        <v>0</v>
      </c>
      <c r="K207" s="214" t="s">
        <v>157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0.01149</v>
      </c>
      <c r="R207" s="221">
        <f>Q207*H207</f>
        <v>0.01149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208</v>
      </c>
      <c r="AT207" s="223" t="s">
        <v>153</v>
      </c>
      <c r="AU207" s="223" t="s">
        <v>83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208</v>
      </c>
      <c r="BM207" s="223" t="s">
        <v>1913</v>
      </c>
    </row>
    <row r="208" s="2" customFormat="1">
      <c r="A208" s="38"/>
      <c r="B208" s="39"/>
      <c r="C208" s="40"/>
      <c r="D208" s="225" t="s">
        <v>159</v>
      </c>
      <c r="E208" s="40"/>
      <c r="F208" s="226" t="s">
        <v>1914</v>
      </c>
      <c r="G208" s="40"/>
      <c r="H208" s="40"/>
      <c r="I208" s="227"/>
      <c r="J208" s="40"/>
      <c r="K208" s="40"/>
      <c r="L208" s="44"/>
      <c r="M208" s="228"/>
      <c r="N208" s="229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159</v>
      </c>
      <c r="AU208" s="17" t="s">
        <v>83</v>
      </c>
    </row>
    <row r="209" s="2" customFormat="1" ht="16.5" customHeight="1">
      <c r="A209" s="38"/>
      <c r="B209" s="39"/>
      <c r="C209" s="212" t="s">
        <v>660</v>
      </c>
      <c r="D209" s="212" t="s">
        <v>153</v>
      </c>
      <c r="E209" s="213" t="s">
        <v>1915</v>
      </c>
      <c r="F209" s="214" t="s">
        <v>1916</v>
      </c>
      <c r="G209" s="215" t="s">
        <v>265</v>
      </c>
      <c r="H209" s="216">
        <v>1</v>
      </c>
      <c r="I209" s="217"/>
      <c r="J209" s="218">
        <f>ROUND(I209*H209,2)</f>
        <v>0</v>
      </c>
      <c r="K209" s="214" t="s">
        <v>19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0.024</v>
      </c>
      <c r="R209" s="221">
        <f>Q209*H209</f>
        <v>0.024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354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354</v>
      </c>
      <c r="BM209" s="223" t="s">
        <v>1917</v>
      </c>
    </row>
    <row r="210" s="2" customFormat="1" ht="16.5" customHeight="1">
      <c r="A210" s="38"/>
      <c r="B210" s="39"/>
      <c r="C210" s="212" t="s">
        <v>665</v>
      </c>
      <c r="D210" s="212" t="s">
        <v>153</v>
      </c>
      <c r="E210" s="213" t="s">
        <v>1918</v>
      </c>
      <c r="F210" s="214" t="s">
        <v>1919</v>
      </c>
      <c r="G210" s="215" t="s">
        <v>281</v>
      </c>
      <c r="H210" s="216">
        <v>3</v>
      </c>
      <c r="I210" s="217"/>
      <c r="J210" s="218">
        <f>ROUND(I210*H210,2)</f>
        <v>0</v>
      </c>
      <c r="K210" s="214" t="s">
        <v>157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0.01736</v>
      </c>
      <c r="R210" s="221">
        <f>Q210*H210</f>
        <v>0.052080000000000001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208</v>
      </c>
      <c r="AT210" s="223" t="s">
        <v>153</v>
      </c>
      <c r="AU210" s="223" t="s">
        <v>83</v>
      </c>
      <c r="AY210" s="17" t="s">
        <v>150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208</v>
      </c>
      <c r="BM210" s="223" t="s">
        <v>1920</v>
      </c>
    </row>
    <row r="211" s="2" customFormat="1">
      <c r="A211" s="38"/>
      <c r="B211" s="39"/>
      <c r="C211" s="40"/>
      <c r="D211" s="225" t="s">
        <v>159</v>
      </c>
      <c r="E211" s="40"/>
      <c r="F211" s="226" t="s">
        <v>1921</v>
      </c>
      <c r="G211" s="40"/>
      <c r="H211" s="40"/>
      <c r="I211" s="227"/>
      <c r="J211" s="40"/>
      <c r="K211" s="40"/>
      <c r="L211" s="44"/>
      <c r="M211" s="228"/>
      <c r="N211" s="229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159</v>
      </c>
      <c r="AU211" s="17" t="s">
        <v>83</v>
      </c>
    </row>
    <row r="212" s="2" customFormat="1" ht="16.5" customHeight="1">
      <c r="A212" s="38"/>
      <c r="B212" s="39"/>
      <c r="C212" s="212" t="s">
        <v>670</v>
      </c>
      <c r="D212" s="212" t="s">
        <v>153</v>
      </c>
      <c r="E212" s="213" t="s">
        <v>1922</v>
      </c>
      <c r="F212" s="214" t="s">
        <v>1923</v>
      </c>
      <c r="G212" s="215" t="s">
        <v>265</v>
      </c>
      <c r="H212" s="216">
        <v>3</v>
      </c>
      <c r="I212" s="217"/>
      <c r="J212" s="218">
        <f>ROUND(I212*H212,2)</f>
        <v>0</v>
      </c>
      <c r="K212" s="214" t="s">
        <v>19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0.050999999999999997</v>
      </c>
      <c r="R212" s="221">
        <f>Q212*H212</f>
        <v>0.153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354</v>
      </c>
      <c r="AT212" s="223" t="s">
        <v>153</v>
      </c>
      <c r="AU212" s="223" t="s">
        <v>83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354</v>
      </c>
      <c r="BM212" s="223" t="s">
        <v>1924</v>
      </c>
    </row>
    <row r="213" s="2" customFormat="1" ht="16.5" customHeight="1">
      <c r="A213" s="38"/>
      <c r="B213" s="39"/>
      <c r="C213" s="212" t="s">
        <v>674</v>
      </c>
      <c r="D213" s="212" t="s">
        <v>153</v>
      </c>
      <c r="E213" s="213" t="s">
        <v>279</v>
      </c>
      <c r="F213" s="214" t="s">
        <v>280</v>
      </c>
      <c r="G213" s="215" t="s">
        <v>281</v>
      </c>
      <c r="H213" s="216">
        <v>3</v>
      </c>
      <c r="I213" s="217"/>
      <c r="J213" s="218">
        <f>ROUND(I213*H213,2)</f>
        <v>0</v>
      </c>
      <c r="K213" s="214" t="s">
        <v>157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0.046710000000000002</v>
      </c>
      <c r="R213" s="221">
        <f>Q213*H213</f>
        <v>0.14013000000000001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208</v>
      </c>
      <c r="AT213" s="223" t="s">
        <v>153</v>
      </c>
      <c r="AU213" s="223" t="s">
        <v>83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208</v>
      </c>
      <c r="BM213" s="223" t="s">
        <v>1925</v>
      </c>
    </row>
    <row r="214" s="2" customFormat="1">
      <c r="A214" s="38"/>
      <c r="B214" s="39"/>
      <c r="C214" s="40"/>
      <c r="D214" s="225" t="s">
        <v>159</v>
      </c>
      <c r="E214" s="40"/>
      <c r="F214" s="226" t="s">
        <v>283</v>
      </c>
      <c r="G214" s="40"/>
      <c r="H214" s="40"/>
      <c r="I214" s="227"/>
      <c r="J214" s="40"/>
      <c r="K214" s="40"/>
      <c r="L214" s="44"/>
      <c r="M214" s="228"/>
      <c r="N214" s="229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159</v>
      </c>
      <c r="AU214" s="17" t="s">
        <v>83</v>
      </c>
    </row>
    <row r="215" s="2" customFormat="1" ht="16.5" customHeight="1">
      <c r="A215" s="38"/>
      <c r="B215" s="39"/>
      <c r="C215" s="212" t="s">
        <v>679</v>
      </c>
      <c r="D215" s="212" t="s">
        <v>153</v>
      </c>
      <c r="E215" s="213" t="s">
        <v>1926</v>
      </c>
      <c r="F215" s="214" t="s">
        <v>1927</v>
      </c>
      <c r="G215" s="215" t="s">
        <v>265</v>
      </c>
      <c r="H215" s="216">
        <v>1</v>
      </c>
      <c r="I215" s="217"/>
      <c r="J215" s="218">
        <f>ROUND(I215*H215,2)</f>
        <v>0</v>
      </c>
      <c r="K215" s="214" t="s">
        <v>19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0.14499999999999999</v>
      </c>
      <c r="R215" s="221">
        <f>Q215*H215</f>
        <v>0.14499999999999999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354</v>
      </c>
      <c r="AT215" s="223" t="s">
        <v>153</v>
      </c>
      <c r="AU215" s="223" t="s">
        <v>83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354</v>
      </c>
      <c r="BM215" s="223" t="s">
        <v>1928</v>
      </c>
    </row>
    <row r="216" s="2" customFormat="1" ht="16.5" customHeight="1">
      <c r="A216" s="38"/>
      <c r="B216" s="39"/>
      <c r="C216" s="212" t="s">
        <v>684</v>
      </c>
      <c r="D216" s="212" t="s">
        <v>153</v>
      </c>
      <c r="E216" s="213" t="s">
        <v>1929</v>
      </c>
      <c r="F216" s="214" t="s">
        <v>1930</v>
      </c>
      <c r="G216" s="215" t="s">
        <v>281</v>
      </c>
      <c r="H216" s="216">
        <v>2</v>
      </c>
      <c r="I216" s="217"/>
      <c r="J216" s="218">
        <f>ROUND(I216*H216,2)</f>
        <v>0</v>
      </c>
      <c r="K216" s="214" t="s">
        <v>19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0.14161000000000001</v>
      </c>
      <c r="R216" s="221">
        <f>Q216*H216</f>
        <v>0.28322000000000003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354</v>
      </c>
      <c r="AT216" s="223" t="s">
        <v>153</v>
      </c>
      <c r="AU216" s="223" t="s">
        <v>83</v>
      </c>
      <c r="AY216" s="17" t="s">
        <v>150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354</v>
      </c>
      <c r="BM216" s="223" t="s">
        <v>1931</v>
      </c>
    </row>
    <row r="217" s="2" customFormat="1" ht="16.5" customHeight="1">
      <c r="A217" s="38"/>
      <c r="B217" s="39"/>
      <c r="C217" s="212" t="s">
        <v>690</v>
      </c>
      <c r="D217" s="212" t="s">
        <v>153</v>
      </c>
      <c r="E217" s="213" t="s">
        <v>1932</v>
      </c>
      <c r="F217" s="214" t="s">
        <v>1933</v>
      </c>
      <c r="G217" s="215" t="s">
        <v>281</v>
      </c>
      <c r="H217" s="216">
        <v>3</v>
      </c>
      <c r="I217" s="217"/>
      <c r="J217" s="218">
        <f>ROUND(I217*H217,2)</f>
        <v>0</v>
      </c>
      <c r="K217" s="214" t="s">
        <v>157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0.01073</v>
      </c>
      <c r="R217" s="221">
        <f>Q217*H217</f>
        <v>0.032189999999999996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208</v>
      </c>
      <c r="AT217" s="223" t="s">
        <v>153</v>
      </c>
      <c r="AU217" s="223" t="s">
        <v>83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208</v>
      </c>
      <c r="BM217" s="223" t="s">
        <v>1934</v>
      </c>
    </row>
    <row r="218" s="2" customFormat="1">
      <c r="A218" s="38"/>
      <c r="B218" s="39"/>
      <c r="C218" s="40"/>
      <c r="D218" s="225" t="s">
        <v>159</v>
      </c>
      <c r="E218" s="40"/>
      <c r="F218" s="226" t="s">
        <v>1935</v>
      </c>
      <c r="G218" s="40"/>
      <c r="H218" s="40"/>
      <c r="I218" s="227"/>
      <c r="J218" s="40"/>
      <c r="K218" s="40"/>
      <c r="L218" s="44"/>
      <c r="M218" s="228"/>
      <c r="N218" s="229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159</v>
      </c>
      <c r="AU218" s="17" t="s">
        <v>83</v>
      </c>
    </row>
    <row r="219" s="2" customFormat="1" ht="16.5" customHeight="1">
      <c r="A219" s="38"/>
      <c r="B219" s="39"/>
      <c r="C219" s="212" t="s">
        <v>695</v>
      </c>
      <c r="D219" s="212" t="s">
        <v>153</v>
      </c>
      <c r="E219" s="213" t="s">
        <v>1936</v>
      </c>
      <c r="F219" s="214" t="s">
        <v>1937</v>
      </c>
      <c r="G219" s="215" t="s">
        <v>265</v>
      </c>
      <c r="H219" s="216">
        <v>3</v>
      </c>
      <c r="I219" s="217"/>
      <c r="J219" s="218">
        <f>ROUND(I219*H219,2)</f>
        <v>0</v>
      </c>
      <c r="K219" s="214" t="s">
        <v>19</v>
      </c>
      <c r="L219" s="44"/>
      <c r="M219" s="219" t="s">
        <v>19</v>
      </c>
      <c r="N219" s="220" t="s">
        <v>44</v>
      </c>
      <c r="O219" s="84"/>
      <c r="P219" s="221">
        <f>O219*H219</f>
        <v>0</v>
      </c>
      <c r="Q219" s="221">
        <v>0.021999999999999999</v>
      </c>
      <c r="R219" s="221">
        <f>Q219*H219</f>
        <v>0.066000000000000003</v>
      </c>
      <c r="S219" s="221">
        <v>0</v>
      </c>
      <c r="T219" s="22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3" t="s">
        <v>354</v>
      </c>
      <c r="AT219" s="223" t="s">
        <v>153</v>
      </c>
      <c r="AU219" s="223" t="s">
        <v>83</v>
      </c>
      <c r="AY219" s="17" t="s">
        <v>150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354</v>
      </c>
      <c r="BM219" s="223" t="s">
        <v>1938</v>
      </c>
    </row>
    <row r="220" s="2" customFormat="1" ht="16.5" customHeight="1">
      <c r="A220" s="38"/>
      <c r="B220" s="39"/>
      <c r="C220" s="212" t="s">
        <v>354</v>
      </c>
      <c r="D220" s="212" t="s">
        <v>153</v>
      </c>
      <c r="E220" s="213" t="s">
        <v>760</v>
      </c>
      <c r="F220" s="214" t="s">
        <v>761</v>
      </c>
      <c r="G220" s="215" t="s">
        <v>281</v>
      </c>
      <c r="H220" s="216">
        <v>1</v>
      </c>
      <c r="I220" s="217"/>
      <c r="J220" s="218">
        <f>ROUND(I220*H220,2)</f>
        <v>0</v>
      </c>
      <c r="K220" s="214" t="s">
        <v>157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0.013509999999999999</v>
      </c>
      <c r="R220" s="221">
        <f>Q220*H220</f>
        <v>0.013509999999999999</v>
      </c>
      <c r="S220" s="221">
        <v>0</v>
      </c>
      <c r="T220" s="22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3" t="s">
        <v>208</v>
      </c>
      <c r="AT220" s="223" t="s">
        <v>153</v>
      </c>
      <c r="AU220" s="223" t="s">
        <v>83</v>
      </c>
      <c r="AY220" s="17" t="s">
        <v>150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208</v>
      </c>
      <c r="BM220" s="223" t="s">
        <v>1939</v>
      </c>
    </row>
    <row r="221" s="2" customFormat="1">
      <c r="A221" s="38"/>
      <c r="B221" s="39"/>
      <c r="C221" s="40"/>
      <c r="D221" s="225" t="s">
        <v>159</v>
      </c>
      <c r="E221" s="40"/>
      <c r="F221" s="226" t="s">
        <v>763</v>
      </c>
      <c r="G221" s="40"/>
      <c r="H221" s="40"/>
      <c r="I221" s="227"/>
      <c r="J221" s="40"/>
      <c r="K221" s="40"/>
      <c r="L221" s="44"/>
      <c r="M221" s="228"/>
      <c r="N221" s="229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159</v>
      </c>
      <c r="AU221" s="17" t="s">
        <v>83</v>
      </c>
    </row>
    <row r="222" s="2" customFormat="1" ht="16.5" customHeight="1">
      <c r="A222" s="38"/>
      <c r="B222" s="39"/>
      <c r="C222" s="212" t="s">
        <v>703</v>
      </c>
      <c r="D222" s="212" t="s">
        <v>153</v>
      </c>
      <c r="E222" s="213" t="s">
        <v>1940</v>
      </c>
      <c r="F222" s="214" t="s">
        <v>1941</v>
      </c>
      <c r="G222" s="215" t="s">
        <v>265</v>
      </c>
      <c r="H222" s="216">
        <v>1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0.032000000000000001</v>
      </c>
      <c r="R222" s="221">
        <f>Q222*H222</f>
        <v>0.032000000000000001</v>
      </c>
      <c r="S222" s="221">
        <v>0</v>
      </c>
      <c r="T222" s="22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3" t="s">
        <v>354</v>
      </c>
      <c r="AT222" s="223" t="s">
        <v>153</v>
      </c>
      <c r="AU222" s="223" t="s">
        <v>83</v>
      </c>
      <c r="AY222" s="17" t="s">
        <v>150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354</v>
      </c>
      <c r="BM222" s="223" t="s">
        <v>1942</v>
      </c>
    </row>
    <row r="223" s="2" customFormat="1" ht="16.5" customHeight="1">
      <c r="A223" s="38"/>
      <c r="B223" s="39"/>
      <c r="C223" s="212" t="s">
        <v>708</v>
      </c>
      <c r="D223" s="212" t="s">
        <v>153</v>
      </c>
      <c r="E223" s="213" t="s">
        <v>1943</v>
      </c>
      <c r="F223" s="214" t="s">
        <v>1944</v>
      </c>
      <c r="G223" s="215" t="s">
        <v>281</v>
      </c>
      <c r="H223" s="216">
        <v>4</v>
      </c>
      <c r="I223" s="217"/>
      <c r="J223" s="218">
        <f>ROUND(I223*H223,2)</f>
        <v>0</v>
      </c>
      <c r="K223" s="214" t="s">
        <v>157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0.0021700000000000001</v>
      </c>
      <c r="R223" s="221">
        <f>Q223*H223</f>
        <v>0.0086800000000000002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208</v>
      </c>
      <c r="AT223" s="223" t="s">
        <v>153</v>
      </c>
      <c r="AU223" s="223" t="s">
        <v>83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208</v>
      </c>
      <c r="BM223" s="223" t="s">
        <v>1945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1946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83</v>
      </c>
    </row>
    <row r="225" s="2" customFormat="1" ht="16.5" customHeight="1">
      <c r="A225" s="38"/>
      <c r="B225" s="39"/>
      <c r="C225" s="212" t="s">
        <v>713</v>
      </c>
      <c r="D225" s="212" t="s">
        <v>153</v>
      </c>
      <c r="E225" s="213" t="s">
        <v>1947</v>
      </c>
      <c r="F225" s="214" t="s">
        <v>1948</v>
      </c>
      <c r="G225" s="215" t="s">
        <v>281</v>
      </c>
      <c r="H225" s="216">
        <v>4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0.0061700000000000001</v>
      </c>
      <c r="R225" s="221">
        <f>Q225*H225</f>
        <v>0.024680000000000001</v>
      </c>
      <c r="S225" s="221">
        <v>0</v>
      </c>
      <c r="T225" s="22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3" t="s">
        <v>354</v>
      </c>
      <c r="AT225" s="223" t="s">
        <v>153</v>
      </c>
      <c r="AU225" s="223" t="s">
        <v>83</v>
      </c>
      <c r="AY225" s="17" t="s">
        <v>150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354</v>
      </c>
      <c r="BM225" s="223" t="s">
        <v>1949</v>
      </c>
    </row>
    <row r="226" s="2" customFormat="1" ht="16.5" customHeight="1">
      <c r="A226" s="38"/>
      <c r="B226" s="39"/>
      <c r="C226" s="212" t="s">
        <v>718</v>
      </c>
      <c r="D226" s="212" t="s">
        <v>153</v>
      </c>
      <c r="E226" s="213" t="s">
        <v>773</v>
      </c>
      <c r="F226" s="214" t="s">
        <v>774</v>
      </c>
      <c r="G226" s="215" t="s">
        <v>281</v>
      </c>
      <c r="H226" s="216">
        <v>1</v>
      </c>
      <c r="I226" s="217"/>
      <c r="J226" s="218">
        <f>ROUND(I226*H226,2)</f>
        <v>0</v>
      </c>
      <c r="K226" s="214" t="s">
        <v>157</v>
      </c>
      <c r="L226" s="44"/>
      <c r="M226" s="219" t="s">
        <v>19</v>
      </c>
      <c r="N226" s="220" t="s">
        <v>44</v>
      </c>
      <c r="O226" s="84"/>
      <c r="P226" s="221">
        <f>O226*H226</f>
        <v>0</v>
      </c>
      <c r="Q226" s="221">
        <v>0.01362</v>
      </c>
      <c r="R226" s="221">
        <f>Q226*H226</f>
        <v>0.01362</v>
      </c>
      <c r="S226" s="221">
        <v>0</v>
      </c>
      <c r="T226" s="222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3" t="s">
        <v>208</v>
      </c>
      <c r="AT226" s="223" t="s">
        <v>153</v>
      </c>
      <c r="AU226" s="223" t="s">
        <v>83</v>
      </c>
      <c r="AY226" s="17" t="s">
        <v>150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7" t="s">
        <v>81</v>
      </c>
      <c r="BK226" s="224">
        <f>ROUND(I226*H226,2)</f>
        <v>0</v>
      </c>
      <c r="BL226" s="17" t="s">
        <v>208</v>
      </c>
      <c r="BM226" s="223" t="s">
        <v>1950</v>
      </c>
    </row>
    <row r="227" s="2" customFormat="1">
      <c r="A227" s="38"/>
      <c r="B227" s="39"/>
      <c r="C227" s="40"/>
      <c r="D227" s="225" t="s">
        <v>159</v>
      </c>
      <c r="E227" s="40"/>
      <c r="F227" s="226" t="s">
        <v>776</v>
      </c>
      <c r="G227" s="40"/>
      <c r="H227" s="40"/>
      <c r="I227" s="227"/>
      <c r="J227" s="40"/>
      <c r="K227" s="40"/>
      <c r="L227" s="44"/>
      <c r="M227" s="228"/>
      <c r="N227" s="229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159</v>
      </c>
      <c r="AU227" s="17" t="s">
        <v>83</v>
      </c>
    </row>
    <row r="228" s="2" customFormat="1" ht="16.5" customHeight="1">
      <c r="A228" s="38"/>
      <c r="B228" s="39"/>
      <c r="C228" s="212" t="s">
        <v>722</v>
      </c>
      <c r="D228" s="212" t="s">
        <v>153</v>
      </c>
      <c r="E228" s="213" t="s">
        <v>1951</v>
      </c>
      <c r="F228" s="214" t="s">
        <v>1952</v>
      </c>
      <c r="G228" s="215" t="s">
        <v>281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0.039870000000000003</v>
      </c>
      <c r="R228" s="221">
        <f>Q228*H228</f>
        <v>0.039870000000000003</v>
      </c>
      <c r="S228" s="221">
        <v>0</v>
      </c>
      <c r="T228" s="22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3" t="s">
        <v>354</v>
      </c>
      <c r="AT228" s="223" t="s">
        <v>153</v>
      </c>
      <c r="AU228" s="223" t="s">
        <v>83</v>
      </c>
      <c r="AY228" s="17" t="s">
        <v>150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354</v>
      </c>
      <c r="BM228" s="223" t="s">
        <v>1953</v>
      </c>
    </row>
    <row r="229" s="2" customFormat="1" ht="16.5" customHeight="1">
      <c r="A229" s="38"/>
      <c r="B229" s="39"/>
      <c r="C229" s="212" t="s">
        <v>727</v>
      </c>
      <c r="D229" s="212" t="s">
        <v>153</v>
      </c>
      <c r="E229" s="213" t="s">
        <v>782</v>
      </c>
      <c r="F229" s="214" t="s">
        <v>783</v>
      </c>
      <c r="G229" s="215" t="s">
        <v>281</v>
      </c>
      <c r="H229" s="216">
        <v>6</v>
      </c>
      <c r="I229" s="217"/>
      <c r="J229" s="218">
        <f>ROUND(I229*H229,2)</f>
        <v>0</v>
      </c>
      <c r="K229" s="214" t="s">
        <v>157</v>
      </c>
      <c r="L229" s="44"/>
      <c r="M229" s="219" t="s">
        <v>19</v>
      </c>
      <c r="N229" s="220" t="s">
        <v>44</v>
      </c>
      <c r="O229" s="84"/>
      <c r="P229" s="221">
        <f>O229*H229</f>
        <v>0</v>
      </c>
      <c r="Q229" s="221">
        <v>0.022780000000000002</v>
      </c>
      <c r="R229" s="221">
        <f>Q229*H229</f>
        <v>0.13668000000000002</v>
      </c>
      <c r="S229" s="221">
        <v>0</v>
      </c>
      <c r="T229" s="222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3" t="s">
        <v>208</v>
      </c>
      <c r="AT229" s="223" t="s">
        <v>153</v>
      </c>
      <c r="AU229" s="223" t="s">
        <v>83</v>
      </c>
      <c r="AY229" s="17" t="s">
        <v>150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7" t="s">
        <v>81</v>
      </c>
      <c r="BK229" s="224">
        <f>ROUND(I229*H229,2)</f>
        <v>0</v>
      </c>
      <c r="BL229" s="17" t="s">
        <v>208</v>
      </c>
      <c r="BM229" s="223" t="s">
        <v>1954</v>
      </c>
    </row>
    <row r="230" s="2" customFormat="1">
      <c r="A230" s="38"/>
      <c r="B230" s="39"/>
      <c r="C230" s="40"/>
      <c r="D230" s="225" t="s">
        <v>159</v>
      </c>
      <c r="E230" s="40"/>
      <c r="F230" s="226" t="s">
        <v>785</v>
      </c>
      <c r="G230" s="40"/>
      <c r="H230" s="40"/>
      <c r="I230" s="227"/>
      <c r="J230" s="40"/>
      <c r="K230" s="40"/>
      <c r="L230" s="44"/>
      <c r="M230" s="228"/>
      <c r="N230" s="229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159</v>
      </c>
      <c r="AU230" s="17" t="s">
        <v>83</v>
      </c>
    </row>
    <row r="231" s="2" customFormat="1" ht="24.15" customHeight="1">
      <c r="A231" s="38"/>
      <c r="B231" s="39"/>
      <c r="C231" s="212" t="s">
        <v>731</v>
      </c>
      <c r="D231" s="212" t="s">
        <v>153</v>
      </c>
      <c r="E231" s="213" t="s">
        <v>847</v>
      </c>
      <c r="F231" s="214" t="s">
        <v>1955</v>
      </c>
      <c r="G231" s="215" t="s">
        <v>265</v>
      </c>
      <c r="H231" s="216">
        <v>2</v>
      </c>
      <c r="I231" s="217"/>
      <c r="J231" s="218">
        <f>ROUND(I231*H231,2)</f>
        <v>0</v>
      </c>
      <c r="K231" s="214" t="s">
        <v>19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0.12</v>
      </c>
      <c r="R231" s="221">
        <f>Q231*H231</f>
        <v>0.23999999999999999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354</v>
      </c>
      <c r="AT231" s="223" t="s">
        <v>153</v>
      </c>
      <c r="AU231" s="223" t="s">
        <v>83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354</v>
      </c>
      <c r="BM231" s="223" t="s">
        <v>1956</v>
      </c>
    </row>
    <row r="232" s="2" customFormat="1" ht="16.5" customHeight="1">
      <c r="A232" s="38"/>
      <c r="B232" s="39"/>
      <c r="C232" s="212" t="s">
        <v>735</v>
      </c>
      <c r="D232" s="212" t="s">
        <v>153</v>
      </c>
      <c r="E232" s="213" t="s">
        <v>1957</v>
      </c>
      <c r="F232" s="214" t="s">
        <v>1958</v>
      </c>
      <c r="G232" s="215" t="s">
        <v>281</v>
      </c>
      <c r="H232" s="216">
        <v>4</v>
      </c>
      <c r="I232" s="217"/>
      <c r="J232" s="218">
        <f>ROUND(I232*H232,2)</f>
        <v>0</v>
      </c>
      <c r="K232" s="214" t="s">
        <v>19</v>
      </c>
      <c r="L232" s="44"/>
      <c r="M232" s="219" t="s">
        <v>19</v>
      </c>
      <c r="N232" s="220" t="s">
        <v>44</v>
      </c>
      <c r="O232" s="84"/>
      <c r="P232" s="221">
        <f>O232*H232</f>
        <v>0</v>
      </c>
      <c r="Q232" s="221">
        <v>0.098780000000000007</v>
      </c>
      <c r="R232" s="221">
        <f>Q232*H232</f>
        <v>0.39512000000000003</v>
      </c>
      <c r="S232" s="221">
        <v>0</v>
      </c>
      <c r="T232" s="22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3" t="s">
        <v>354</v>
      </c>
      <c r="AT232" s="223" t="s">
        <v>153</v>
      </c>
      <c r="AU232" s="223" t="s">
        <v>83</v>
      </c>
      <c r="AY232" s="17" t="s">
        <v>150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7" t="s">
        <v>81</v>
      </c>
      <c r="BK232" s="224">
        <f>ROUND(I232*H232,2)</f>
        <v>0</v>
      </c>
      <c r="BL232" s="17" t="s">
        <v>354</v>
      </c>
      <c r="BM232" s="223" t="s">
        <v>1959</v>
      </c>
    </row>
    <row r="233" s="2" customFormat="1" ht="16.5" customHeight="1">
      <c r="A233" s="38"/>
      <c r="B233" s="39"/>
      <c r="C233" s="212" t="s">
        <v>741</v>
      </c>
      <c r="D233" s="212" t="s">
        <v>153</v>
      </c>
      <c r="E233" s="213" t="s">
        <v>291</v>
      </c>
      <c r="F233" s="214" t="s">
        <v>292</v>
      </c>
      <c r="G233" s="215" t="s">
        <v>281</v>
      </c>
      <c r="H233" s="216">
        <v>5</v>
      </c>
      <c r="I233" s="217"/>
      <c r="J233" s="218">
        <f>ROUND(I233*H233,2)</f>
        <v>0</v>
      </c>
      <c r="K233" s="214" t="s">
        <v>157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0.0035999999999999999</v>
      </c>
      <c r="R233" s="221">
        <f>Q233*H233</f>
        <v>0.017999999999999999</v>
      </c>
      <c r="S233" s="221">
        <v>0</v>
      </c>
      <c r="T233" s="22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3" t="s">
        <v>208</v>
      </c>
      <c r="AT233" s="223" t="s">
        <v>153</v>
      </c>
      <c r="AU233" s="223" t="s">
        <v>83</v>
      </c>
      <c r="AY233" s="17" t="s">
        <v>150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208</v>
      </c>
      <c r="BM233" s="223" t="s">
        <v>1960</v>
      </c>
    </row>
    <row r="234" s="2" customFormat="1">
      <c r="A234" s="38"/>
      <c r="B234" s="39"/>
      <c r="C234" s="40"/>
      <c r="D234" s="225" t="s">
        <v>159</v>
      </c>
      <c r="E234" s="40"/>
      <c r="F234" s="226" t="s">
        <v>294</v>
      </c>
      <c r="G234" s="40"/>
      <c r="H234" s="40"/>
      <c r="I234" s="227"/>
      <c r="J234" s="40"/>
      <c r="K234" s="40"/>
      <c r="L234" s="44"/>
      <c r="M234" s="228"/>
      <c r="N234" s="229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159</v>
      </c>
      <c r="AU234" s="17" t="s">
        <v>83</v>
      </c>
    </row>
    <row r="235" s="2" customFormat="1" ht="16.5" customHeight="1">
      <c r="A235" s="38"/>
      <c r="B235" s="39"/>
      <c r="C235" s="212" t="s">
        <v>746</v>
      </c>
      <c r="D235" s="212" t="s">
        <v>153</v>
      </c>
      <c r="E235" s="213" t="s">
        <v>1961</v>
      </c>
      <c r="F235" s="214" t="s">
        <v>1962</v>
      </c>
      <c r="G235" s="215" t="s">
        <v>281</v>
      </c>
      <c r="H235" s="216">
        <v>1</v>
      </c>
      <c r="I235" s="217"/>
      <c r="J235" s="218">
        <f>ROUND(I235*H235,2)</f>
        <v>0</v>
      </c>
      <c r="K235" s="214" t="s">
        <v>19</v>
      </c>
      <c r="L235" s="44"/>
      <c r="M235" s="219" t="s">
        <v>19</v>
      </c>
      <c r="N235" s="220" t="s">
        <v>44</v>
      </c>
      <c r="O235" s="84"/>
      <c r="P235" s="221">
        <f>O235*H235</f>
        <v>0</v>
      </c>
      <c r="Q235" s="221">
        <v>0.0082900000000000005</v>
      </c>
      <c r="R235" s="221">
        <f>Q235*H235</f>
        <v>0.0082900000000000005</v>
      </c>
      <c r="S235" s="221">
        <v>0</v>
      </c>
      <c r="T235" s="22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3" t="s">
        <v>354</v>
      </c>
      <c r="AT235" s="223" t="s">
        <v>153</v>
      </c>
      <c r="AU235" s="223" t="s">
        <v>83</v>
      </c>
      <c r="AY235" s="17" t="s">
        <v>150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354</v>
      </c>
      <c r="BM235" s="223" t="s">
        <v>1963</v>
      </c>
    </row>
    <row r="236" s="2" customFormat="1" ht="16.5" customHeight="1">
      <c r="A236" s="38"/>
      <c r="B236" s="39"/>
      <c r="C236" s="212" t="s">
        <v>750</v>
      </c>
      <c r="D236" s="212" t="s">
        <v>153</v>
      </c>
      <c r="E236" s="213" t="s">
        <v>296</v>
      </c>
      <c r="F236" s="214" t="s">
        <v>297</v>
      </c>
      <c r="G236" s="215" t="s">
        <v>265</v>
      </c>
      <c r="H236" s="216">
        <v>3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0.0055999999999999999</v>
      </c>
      <c r="R236" s="221">
        <f>Q236*H236</f>
        <v>0.016799999999999999</v>
      </c>
      <c r="S236" s="221">
        <v>0</v>
      </c>
      <c r="T236" s="22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3" t="s">
        <v>354</v>
      </c>
      <c r="AT236" s="223" t="s">
        <v>153</v>
      </c>
      <c r="AU236" s="223" t="s">
        <v>83</v>
      </c>
      <c r="AY236" s="17" t="s">
        <v>150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354</v>
      </c>
      <c r="BM236" s="223" t="s">
        <v>1964</v>
      </c>
    </row>
    <row r="237" s="2" customFormat="1" ht="16.5" customHeight="1">
      <c r="A237" s="38"/>
      <c r="B237" s="39"/>
      <c r="C237" s="212" t="s">
        <v>755</v>
      </c>
      <c r="D237" s="212" t="s">
        <v>153</v>
      </c>
      <c r="E237" s="213" t="s">
        <v>1965</v>
      </c>
      <c r="F237" s="214" t="s">
        <v>1966</v>
      </c>
      <c r="G237" s="215" t="s">
        <v>265</v>
      </c>
      <c r="H237" s="216">
        <v>1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0.0060000000000000001</v>
      </c>
      <c r="R237" s="221">
        <f>Q237*H237</f>
        <v>0.0060000000000000001</v>
      </c>
      <c r="S237" s="221">
        <v>0</v>
      </c>
      <c r="T237" s="222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3" t="s">
        <v>354</v>
      </c>
      <c r="AT237" s="223" t="s">
        <v>153</v>
      </c>
      <c r="AU237" s="223" t="s">
        <v>83</v>
      </c>
      <c r="AY237" s="17" t="s">
        <v>150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7" t="s">
        <v>81</v>
      </c>
      <c r="BK237" s="224">
        <f>ROUND(I237*H237,2)</f>
        <v>0</v>
      </c>
      <c r="BL237" s="17" t="s">
        <v>354</v>
      </c>
      <c r="BM237" s="223" t="s">
        <v>1967</v>
      </c>
    </row>
    <row r="238" s="2" customFormat="1" ht="16.5" customHeight="1">
      <c r="A238" s="38"/>
      <c r="B238" s="39"/>
      <c r="C238" s="212" t="s">
        <v>759</v>
      </c>
      <c r="D238" s="212" t="s">
        <v>153</v>
      </c>
      <c r="E238" s="213" t="s">
        <v>304</v>
      </c>
      <c r="F238" s="214" t="s">
        <v>1968</v>
      </c>
      <c r="G238" s="215" t="s">
        <v>281</v>
      </c>
      <c r="H238" s="216">
        <v>1</v>
      </c>
      <c r="I238" s="217"/>
      <c r="J238" s="218">
        <f>ROUND(I238*H238,2)</f>
        <v>0</v>
      </c>
      <c r="K238" s="214" t="s">
        <v>157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0.00347</v>
      </c>
      <c r="R238" s="221">
        <f>Q238*H238</f>
        <v>0.00347</v>
      </c>
      <c r="S238" s="221">
        <v>0</v>
      </c>
      <c r="T238" s="22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3" t="s">
        <v>208</v>
      </c>
      <c r="AT238" s="223" t="s">
        <v>153</v>
      </c>
      <c r="AU238" s="223" t="s">
        <v>83</v>
      </c>
      <c r="AY238" s="17" t="s">
        <v>150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208</v>
      </c>
      <c r="BM238" s="223" t="s">
        <v>1969</v>
      </c>
    </row>
    <row r="239" s="2" customFormat="1">
      <c r="A239" s="38"/>
      <c r="B239" s="39"/>
      <c r="C239" s="40"/>
      <c r="D239" s="225" t="s">
        <v>159</v>
      </c>
      <c r="E239" s="40"/>
      <c r="F239" s="226" t="s">
        <v>307</v>
      </c>
      <c r="G239" s="40"/>
      <c r="H239" s="40"/>
      <c r="I239" s="227"/>
      <c r="J239" s="40"/>
      <c r="K239" s="40"/>
      <c r="L239" s="44"/>
      <c r="M239" s="228"/>
      <c r="N239" s="229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159</v>
      </c>
      <c r="AU239" s="17" t="s">
        <v>83</v>
      </c>
    </row>
    <row r="240" s="2" customFormat="1" ht="16.5" customHeight="1">
      <c r="A240" s="38"/>
      <c r="B240" s="39"/>
      <c r="C240" s="212" t="s">
        <v>764</v>
      </c>
      <c r="D240" s="212" t="s">
        <v>153</v>
      </c>
      <c r="E240" s="213" t="s">
        <v>1970</v>
      </c>
      <c r="F240" s="214" t="s">
        <v>1971</v>
      </c>
      <c r="G240" s="215" t="s">
        <v>19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3" t="s">
        <v>354</v>
      </c>
      <c r="AT240" s="223" t="s">
        <v>153</v>
      </c>
      <c r="AU240" s="223" t="s">
        <v>83</v>
      </c>
      <c r="AY240" s="17" t="s">
        <v>150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354</v>
      </c>
      <c r="BM240" s="223" t="s">
        <v>1972</v>
      </c>
    </row>
    <row r="241" s="2" customFormat="1" ht="16.5" customHeight="1">
      <c r="A241" s="38"/>
      <c r="B241" s="39"/>
      <c r="C241" s="212" t="s">
        <v>768</v>
      </c>
      <c r="D241" s="212" t="s">
        <v>153</v>
      </c>
      <c r="E241" s="213" t="s">
        <v>1973</v>
      </c>
      <c r="F241" s="214" t="s">
        <v>1974</v>
      </c>
      <c r="G241" s="215" t="s">
        <v>281</v>
      </c>
      <c r="H241" s="216">
        <v>3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0.00762</v>
      </c>
      <c r="R241" s="221">
        <f>Q241*H241</f>
        <v>0.022859999999999998</v>
      </c>
      <c r="S241" s="221">
        <v>0</v>
      </c>
      <c r="T241" s="22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3" t="s">
        <v>208</v>
      </c>
      <c r="AT241" s="223" t="s">
        <v>153</v>
      </c>
      <c r="AU241" s="223" t="s">
        <v>83</v>
      </c>
      <c r="AY241" s="17" t="s">
        <v>150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208</v>
      </c>
      <c r="BM241" s="223" t="s">
        <v>1975</v>
      </c>
    </row>
    <row r="242" s="2" customFormat="1" ht="16.5" customHeight="1">
      <c r="A242" s="38"/>
      <c r="B242" s="39"/>
      <c r="C242" s="212" t="s">
        <v>772</v>
      </c>
      <c r="D242" s="212" t="s">
        <v>153</v>
      </c>
      <c r="E242" s="213" t="s">
        <v>1976</v>
      </c>
      <c r="F242" s="214" t="s">
        <v>1977</v>
      </c>
      <c r="G242" s="215" t="s">
        <v>19</v>
      </c>
      <c r="H242" s="216">
        <v>3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354</v>
      </c>
      <c r="AT242" s="223" t="s">
        <v>153</v>
      </c>
      <c r="AU242" s="223" t="s">
        <v>83</v>
      </c>
      <c r="AY242" s="17" t="s">
        <v>150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354</v>
      </c>
      <c r="BM242" s="223" t="s">
        <v>1978</v>
      </c>
    </row>
    <row r="243" s="2" customFormat="1" ht="16.5" customHeight="1">
      <c r="A243" s="38"/>
      <c r="B243" s="39"/>
      <c r="C243" s="212" t="s">
        <v>777</v>
      </c>
      <c r="D243" s="212" t="s">
        <v>153</v>
      </c>
      <c r="E243" s="213" t="s">
        <v>1979</v>
      </c>
      <c r="F243" s="214" t="s">
        <v>1980</v>
      </c>
      <c r="G243" s="215" t="s">
        <v>281</v>
      </c>
      <c r="H243" s="216">
        <v>8</v>
      </c>
      <c r="I243" s="217"/>
      <c r="J243" s="218">
        <f>ROUND(I243*H243,2)</f>
        <v>0</v>
      </c>
      <c r="K243" s="214" t="s">
        <v>157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0.0018</v>
      </c>
      <c r="R243" s="221">
        <f>Q243*H243</f>
        <v>0.0144</v>
      </c>
      <c r="S243" s="221">
        <v>0</v>
      </c>
      <c r="T243" s="222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3" t="s">
        <v>208</v>
      </c>
      <c r="AT243" s="223" t="s">
        <v>153</v>
      </c>
      <c r="AU243" s="223" t="s">
        <v>83</v>
      </c>
      <c r="AY243" s="17" t="s">
        <v>150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208</v>
      </c>
      <c r="BM243" s="223" t="s">
        <v>1981</v>
      </c>
    </row>
    <row r="244" s="2" customFormat="1">
      <c r="A244" s="38"/>
      <c r="B244" s="39"/>
      <c r="C244" s="40"/>
      <c r="D244" s="225" t="s">
        <v>159</v>
      </c>
      <c r="E244" s="40"/>
      <c r="F244" s="226" t="s">
        <v>1982</v>
      </c>
      <c r="G244" s="40"/>
      <c r="H244" s="40"/>
      <c r="I244" s="227"/>
      <c r="J244" s="40"/>
      <c r="K244" s="40"/>
      <c r="L244" s="44"/>
      <c r="M244" s="228"/>
      <c r="N244" s="229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159</v>
      </c>
      <c r="AU244" s="17" t="s">
        <v>83</v>
      </c>
    </row>
    <row r="245" s="2" customFormat="1">
      <c r="A245" s="38"/>
      <c r="B245" s="39"/>
      <c r="C245" s="40"/>
      <c r="D245" s="232" t="s">
        <v>246</v>
      </c>
      <c r="E245" s="40"/>
      <c r="F245" s="252" t="s">
        <v>1983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246</v>
      </c>
      <c r="AU245" s="17" t="s">
        <v>83</v>
      </c>
    </row>
    <row r="246" s="2" customFormat="1" ht="16.5" customHeight="1">
      <c r="A246" s="38"/>
      <c r="B246" s="39"/>
      <c r="C246" s="212" t="s">
        <v>781</v>
      </c>
      <c r="D246" s="212" t="s">
        <v>153</v>
      </c>
      <c r="E246" s="213" t="s">
        <v>1984</v>
      </c>
      <c r="F246" s="214" t="s">
        <v>1985</v>
      </c>
      <c r="G246" s="215" t="s">
        <v>281</v>
      </c>
      <c r="H246" s="216">
        <v>4</v>
      </c>
      <c r="I246" s="217"/>
      <c r="J246" s="218">
        <f>ROUND(I246*H246,2)</f>
        <v>0</v>
      </c>
      <c r="K246" s="214" t="s">
        <v>157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0.011679999999999999</v>
      </c>
      <c r="R246" s="221">
        <f>Q246*H246</f>
        <v>0.046719999999999998</v>
      </c>
      <c r="S246" s="221">
        <v>0</v>
      </c>
      <c r="T246" s="222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3" t="s">
        <v>208</v>
      </c>
      <c r="AT246" s="223" t="s">
        <v>153</v>
      </c>
      <c r="AU246" s="223" t="s">
        <v>83</v>
      </c>
      <c r="AY246" s="17" t="s">
        <v>150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208</v>
      </c>
      <c r="BM246" s="223" t="s">
        <v>1986</v>
      </c>
    </row>
    <row r="247" s="2" customFormat="1">
      <c r="A247" s="38"/>
      <c r="B247" s="39"/>
      <c r="C247" s="40"/>
      <c r="D247" s="225" t="s">
        <v>159</v>
      </c>
      <c r="E247" s="40"/>
      <c r="F247" s="226" t="s">
        <v>1987</v>
      </c>
      <c r="G247" s="40"/>
      <c r="H247" s="40"/>
      <c r="I247" s="227"/>
      <c r="J247" s="40"/>
      <c r="K247" s="40"/>
      <c r="L247" s="44"/>
      <c r="M247" s="228"/>
      <c r="N247" s="229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159</v>
      </c>
      <c r="AU247" s="17" t="s">
        <v>83</v>
      </c>
    </row>
    <row r="248" s="2" customFormat="1">
      <c r="A248" s="38"/>
      <c r="B248" s="39"/>
      <c r="C248" s="40"/>
      <c r="D248" s="232" t="s">
        <v>246</v>
      </c>
      <c r="E248" s="40"/>
      <c r="F248" s="252" t="s">
        <v>1983</v>
      </c>
      <c r="G248" s="40"/>
      <c r="H248" s="40"/>
      <c r="I248" s="227"/>
      <c r="J248" s="40"/>
      <c r="K248" s="40"/>
      <c r="L248" s="44"/>
      <c r="M248" s="228"/>
      <c r="N248" s="229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246</v>
      </c>
      <c r="AU248" s="17" t="s">
        <v>83</v>
      </c>
    </row>
    <row r="249" s="2" customFormat="1" ht="16.5" customHeight="1">
      <c r="A249" s="38"/>
      <c r="B249" s="39"/>
      <c r="C249" s="212" t="s">
        <v>786</v>
      </c>
      <c r="D249" s="212" t="s">
        <v>153</v>
      </c>
      <c r="E249" s="213" t="s">
        <v>829</v>
      </c>
      <c r="F249" s="214" t="s">
        <v>830</v>
      </c>
      <c r="G249" s="215" t="s">
        <v>281</v>
      </c>
      <c r="H249" s="216">
        <v>4</v>
      </c>
      <c r="I249" s="217"/>
      <c r="J249" s="218">
        <f>ROUND(I249*H249,2)</f>
        <v>0</v>
      </c>
      <c r="K249" s="214" t="s">
        <v>157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0.019009999999999999</v>
      </c>
      <c r="R249" s="221">
        <f>Q249*H249</f>
        <v>0.076039999999999996</v>
      </c>
      <c r="S249" s="221">
        <v>0</v>
      </c>
      <c r="T249" s="222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3" t="s">
        <v>208</v>
      </c>
      <c r="AT249" s="223" t="s">
        <v>153</v>
      </c>
      <c r="AU249" s="223" t="s">
        <v>83</v>
      </c>
      <c r="AY249" s="17" t="s">
        <v>150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208</v>
      </c>
      <c r="BM249" s="223" t="s">
        <v>1988</v>
      </c>
    </row>
    <row r="250" s="2" customFormat="1">
      <c r="A250" s="38"/>
      <c r="B250" s="39"/>
      <c r="C250" s="40"/>
      <c r="D250" s="225" t="s">
        <v>159</v>
      </c>
      <c r="E250" s="40"/>
      <c r="F250" s="226" t="s">
        <v>832</v>
      </c>
      <c r="G250" s="40"/>
      <c r="H250" s="40"/>
      <c r="I250" s="227"/>
      <c r="J250" s="40"/>
      <c r="K250" s="40"/>
      <c r="L250" s="44"/>
      <c r="M250" s="228"/>
      <c r="N250" s="229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159</v>
      </c>
      <c r="AU250" s="17" t="s">
        <v>83</v>
      </c>
    </row>
    <row r="251" s="2" customFormat="1" ht="24.15" customHeight="1">
      <c r="A251" s="38"/>
      <c r="B251" s="39"/>
      <c r="C251" s="212" t="s">
        <v>790</v>
      </c>
      <c r="D251" s="212" t="s">
        <v>153</v>
      </c>
      <c r="E251" s="213" t="s">
        <v>834</v>
      </c>
      <c r="F251" s="214" t="s">
        <v>835</v>
      </c>
      <c r="G251" s="215" t="s">
        <v>265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0.12</v>
      </c>
      <c r="R251" s="221">
        <f>Q251*H251</f>
        <v>0.12</v>
      </c>
      <c r="S251" s="221">
        <v>0</v>
      </c>
      <c r="T251" s="22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3" t="s">
        <v>354</v>
      </c>
      <c r="AT251" s="223" t="s">
        <v>153</v>
      </c>
      <c r="AU251" s="223" t="s">
        <v>83</v>
      </c>
      <c r="AY251" s="17" t="s">
        <v>150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354</v>
      </c>
      <c r="BM251" s="223" t="s">
        <v>1989</v>
      </c>
    </row>
    <row r="252" s="2" customFormat="1" ht="16.5" customHeight="1">
      <c r="A252" s="38"/>
      <c r="B252" s="39"/>
      <c r="C252" s="212" t="s">
        <v>795</v>
      </c>
      <c r="D252" s="212" t="s">
        <v>153</v>
      </c>
      <c r="E252" s="213" t="s">
        <v>1990</v>
      </c>
      <c r="F252" s="214" t="s">
        <v>1991</v>
      </c>
      <c r="G252" s="215" t="s">
        <v>281</v>
      </c>
      <c r="H252" s="216">
        <v>2</v>
      </c>
      <c r="I252" s="217"/>
      <c r="J252" s="218">
        <f>ROUND(I252*H252,2)</f>
        <v>0</v>
      </c>
      <c r="K252" s="214" t="s">
        <v>157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0.01602</v>
      </c>
      <c r="R252" s="221">
        <f>Q252*H252</f>
        <v>0.032039999999999999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208</v>
      </c>
      <c r="AT252" s="223" t="s">
        <v>153</v>
      </c>
      <c r="AU252" s="223" t="s">
        <v>83</v>
      </c>
      <c r="AY252" s="17" t="s">
        <v>150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208</v>
      </c>
      <c r="BM252" s="223" t="s">
        <v>1992</v>
      </c>
    </row>
    <row r="253" s="2" customFormat="1">
      <c r="A253" s="38"/>
      <c r="B253" s="39"/>
      <c r="C253" s="40"/>
      <c r="D253" s="225" t="s">
        <v>159</v>
      </c>
      <c r="E253" s="40"/>
      <c r="F253" s="226" t="s">
        <v>1993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159</v>
      </c>
      <c r="AU253" s="17" t="s">
        <v>83</v>
      </c>
    </row>
    <row r="254" s="2" customFormat="1" ht="16.5" customHeight="1">
      <c r="A254" s="38"/>
      <c r="B254" s="39"/>
      <c r="C254" s="212" t="s">
        <v>799</v>
      </c>
      <c r="D254" s="212" t="s">
        <v>153</v>
      </c>
      <c r="E254" s="213" t="s">
        <v>1994</v>
      </c>
      <c r="F254" s="214" t="s">
        <v>1995</v>
      </c>
      <c r="G254" s="215" t="s">
        <v>1895</v>
      </c>
      <c r="H254" s="216">
        <v>2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3" t="s">
        <v>354</v>
      </c>
      <c r="AT254" s="223" t="s">
        <v>153</v>
      </c>
      <c r="AU254" s="223" t="s">
        <v>83</v>
      </c>
      <c r="AY254" s="17" t="s">
        <v>150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354</v>
      </c>
      <c r="BM254" s="223" t="s">
        <v>1996</v>
      </c>
    </row>
    <row r="255" s="2" customFormat="1" ht="16.5" customHeight="1">
      <c r="A255" s="38"/>
      <c r="B255" s="39"/>
      <c r="C255" s="212" t="s">
        <v>803</v>
      </c>
      <c r="D255" s="212" t="s">
        <v>153</v>
      </c>
      <c r="E255" s="213" t="s">
        <v>1997</v>
      </c>
      <c r="F255" s="214" t="s">
        <v>1998</v>
      </c>
      <c r="G255" s="215" t="s">
        <v>1895</v>
      </c>
      <c r="H255" s="216">
        <v>2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3" t="s">
        <v>354</v>
      </c>
      <c r="AT255" s="223" t="s">
        <v>153</v>
      </c>
      <c r="AU255" s="223" t="s">
        <v>83</v>
      </c>
      <c r="AY255" s="17" t="s">
        <v>150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354</v>
      </c>
      <c r="BM255" s="223" t="s">
        <v>1999</v>
      </c>
    </row>
    <row r="256" s="2" customFormat="1" ht="16.5" customHeight="1">
      <c r="A256" s="38"/>
      <c r="B256" s="39"/>
      <c r="C256" s="212" t="s">
        <v>807</v>
      </c>
      <c r="D256" s="212" t="s">
        <v>153</v>
      </c>
      <c r="E256" s="213" t="s">
        <v>2000</v>
      </c>
      <c r="F256" s="214" t="s">
        <v>2001</v>
      </c>
      <c r="G256" s="215" t="s">
        <v>1895</v>
      </c>
      <c r="H256" s="216">
        <v>2</v>
      </c>
      <c r="I256" s="217"/>
      <c r="J256" s="218">
        <f>ROUND(I256*H256,2)</f>
        <v>0</v>
      </c>
      <c r="K256" s="214" t="s">
        <v>19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354</v>
      </c>
      <c r="AT256" s="223" t="s">
        <v>153</v>
      </c>
      <c r="AU256" s="223" t="s">
        <v>83</v>
      </c>
      <c r="AY256" s="17" t="s">
        <v>150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354</v>
      </c>
      <c r="BM256" s="223" t="s">
        <v>2002</v>
      </c>
    </row>
    <row r="257" s="2" customFormat="1" ht="16.5" customHeight="1">
      <c r="A257" s="38"/>
      <c r="B257" s="39"/>
      <c r="C257" s="212" t="s">
        <v>811</v>
      </c>
      <c r="D257" s="212" t="s">
        <v>153</v>
      </c>
      <c r="E257" s="213" t="s">
        <v>2003</v>
      </c>
      <c r="F257" s="214" t="s">
        <v>2004</v>
      </c>
      <c r="G257" s="215" t="s">
        <v>1895</v>
      </c>
      <c r="H257" s="216">
        <v>6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3" t="s">
        <v>354</v>
      </c>
      <c r="AT257" s="223" t="s">
        <v>153</v>
      </c>
      <c r="AU257" s="223" t="s">
        <v>83</v>
      </c>
      <c r="AY257" s="17" t="s">
        <v>150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354</v>
      </c>
      <c r="BM257" s="223" t="s">
        <v>2005</v>
      </c>
    </row>
    <row r="258" s="2" customFormat="1" ht="16.5" customHeight="1">
      <c r="A258" s="38"/>
      <c r="B258" s="39"/>
      <c r="C258" s="212" t="s">
        <v>816</v>
      </c>
      <c r="D258" s="212" t="s">
        <v>153</v>
      </c>
      <c r="E258" s="213" t="s">
        <v>2006</v>
      </c>
      <c r="F258" s="214" t="s">
        <v>2007</v>
      </c>
      <c r="G258" s="215" t="s">
        <v>1895</v>
      </c>
      <c r="H258" s="216">
        <v>6</v>
      </c>
      <c r="I258" s="217"/>
      <c r="J258" s="218">
        <f>ROUND(I258*H258,2)</f>
        <v>0</v>
      </c>
      <c r="K258" s="214" t="s">
        <v>19</v>
      </c>
      <c r="L258" s="44"/>
      <c r="M258" s="219" t="s">
        <v>19</v>
      </c>
      <c r="N258" s="220" t="s">
        <v>44</v>
      </c>
      <c r="O258" s="84"/>
      <c r="P258" s="221">
        <f>O258*H258</f>
        <v>0</v>
      </c>
      <c r="Q258" s="221">
        <v>0</v>
      </c>
      <c r="R258" s="221">
        <f>Q258*H258</f>
        <v>0</v>
      </c>
      <c r="S258" s="221">
        <v>0</v>
      </c>
      <c r="T258" s="222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3" t="s">
        <v>354</v>
      </c>
      <c r="AT258" s="223" t="s">
        <v>153</v>
      </c>
      <c r="AU258" s="223" t="s">
        <v>83</v>
      </c>
      <c r="AY258" s="17" t="s">
        <v>150</v>
      </c>
      <c r="BE258" s="224">
        <f>IF(N258="základní",J258,0)</f>
        <v>0</v>
      </c>
      <c r="BF258" s="224">
        <f>IF(N258="snížená",J258,0)</f>
        <v>0</v>
      </c>
      <c r="BG258" s="224">
        <f>IF(N258="zákl. přenesená",J258,0)</f>
        <v>0</v>
      </c>
      <c r="BH258" s="224">
        <f>IF(N258="sníž. přenesená",J258,0)</f>
        <v>0</v>
      </c>
      <c r="BI258" s="224">
        <f>IF(N258="nulová",J258,0)</f>
        <v>0</v>
      </c>
      <c r="BJ258" s="17" t="s">
        <v>81</v>
      </c>
      <c r="BK258" s="224">
        <f>ROUND(I258*H258,2)</f>
        <v>0</v>
      </c>
      <c r="BL258" s="17" t="s">
        <v>354</v>
      </c>
      <c r="BM258" s="223" t="s">
        <v>2008</v>
      </c>
    </row>
    <row r="259" s="2" customFormat="1" ht="16.5" customHeight="1">
      <c r="A259" s="38"/>
      <c r="B259" s="39"/>
      <c r="C259" s="212" t="s">
        <v>820</v>
      </c>
      <c r="D259" s="212" t="s">
        <v>153</v>
      </c>
      <c r="E259" s="213" t="s">
        <v>2009</v>
      </c>
      <c r="F259" s="214" t="s">
        <v>2010</v>
      </c>
      <c r="G259" s="215" t="s">
        <v>1895</v>
      </c>
      <c r="H259" s="216">
        <v>4</v>
      </c>
      <c r="I259" s="217"/>
      <c r="J259" s="218">
        <f>ROUND(I259*H259,2)</f>
        <v>0</v>
      </c>
      <c r="K259" s="214" t="s">
        <v>19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354</v>
      </c>
      <c r="AT259" s="223" t="s">
        <v>153</v>
      </c>
      <c r="AU259" s="223" t="s">
        <v>83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354</v>
      </c>
      <c r="BM259" s="223" t="s">
        <v>2011</v>
      </c>
    </row>
    <row r="260" s="2" customFormat="1" ht="16.5" customHeight="1">
      <c r="A260" s="38"/>
      <c r="B260" s="39"/>
      <c r="C260" s="212" t="s">
        <v>824</v>
      </c>
      <c r="D260" s="212" t="s">
        <v>153</v>
      </c>
      <c r="E260" s="213" t="s">
        <v>2012</v>
      </c>
      <c r="F260" s="214" t="s">
        <v>2013</v>
      </c>
      <c r="G260" s="215" t="s">
        <v>1895</v>
      </c>
      <c r="H260" s="216">
        <v>2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3" t="s">
        <v>354</v>
      </c>
      <c r="AT260" s="223" t="s">
        <v>153</v>
      </c>
      <c r="AU260" s="223" t="s">
        <v>83</v>
      </c>
      <c r="AY260" s="17" t="s">
        <v>150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354</v>
      </c>
      <c r="BM260" s="223" t="s">
        <v>2014</v>
      </c>
    </row>
    <row r="261" s="2" customFormat="1" ht="16.5" customHeight="1">
      <c r="A261" s="38"/>
      <c r="B261" s="39"/>
      <c r="C261" s="212" t="s">
        <v>828</v>
      </c>
      <c r="D261" s="212" t="s">
        <v>153</v>
      </c>
      <c r="E261" s="213" t="s">
        <v>2015</v>
      </c>
      <c r="F261" s="214" t="s">
        <v>2016</v>
      </c>
      <c r="G261" s="215" t="s">
        <v>1895</v>
      </c>
      <c r="H261" s="216">
        <v>2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3" t="s">
        <v>354</v>
      </c>
      <c r="AT261" s="223" t="s">
        <v>153</v>
      </c>
      <c r="AU261" s="223" t="s">
        <v>83</v>
      </c>
      <c r="AY261" s="17" t="s">
        <v>150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7" t="s">
        <v>81</v>
      </c>
      <c r="BK261" s="224">
        <f>ROUND(I261*H261,2)</f>
        <v>0</v>
      </c>
      <c r="BL261" s="17" t="s">
        <v>354</v>
      </c>
      <c r="BM261" s="223" t="s">
        <v>2017</v>
      </c>
    </row>
    <row r="262" s="2" customFormat="1" ht="16.5" customHeight="1">
      <c r="A262" s="38"/>
      <c r="B262" s="39"/>
      <c r="C262" s="212" t="s">
        <v>833</v>
      </c>
      <c r="D262" s="212" t="s">
        <v>153</v>
      </c>
      <c r="E262" s="213" t="s">
        <v>2018</v>
      </c>
      <c r="F262" s="214" t="s">
        <v>2019</v>
      </c>
      <c r="G262" s="215" t="s">
        <v>1895</v>
      </c>
      <c r="H262" s="216">
        <v>15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354</v>
      </c>
      <c r="AT262" s="223" t="s">
        <v>153</v>
      </c>
      <c r="AU262" s="223" t="s">
        <v>83</v>
      </c>
      <c r="AY262" s="17" t="s">
        <v>150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354</v>
      </c>
      <c r="BM262" s="223" t="s">
        <v>2020</v>
      </c>
    </row>
    <row r="263" s="2" customFormat="1" ht="16.5" customHeight="1">
      <c r="A263" s="38"/>
      <c r="B263" s="39"/>
      <c r="C263" s="212" t="s">
        <v>837</v>
      </c>
      <c r="D263" s="212" t="s">
        <v>153</v>
      </c>
      <c r="E263" s="213" t="s">
        <v>2021</v>
      </c>
      <c r="F263" s="214" t="s">
        <v>2022</v>
      </c>
      <c r="G263" s="215" t="s">
        <v>1895</v>
      </c>
      <c r="H263" s="216">
        <v>20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3" t="s">
        <v>354</v>
      </c>
      <c r="AT263" s="223" t="s">
        <v>153</v>
      </c>
      <c r="AU263" s="223" t="s">
        <v>83</v>
      </c>
      <c r="AY263" s="17" t="s">
        <v>150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354</v>
      </c>
      <c r="BM263" s="223" t="s">
        <v>2023</v>
      </c>
    </row>
    <row r="264" s="2" customFormat="1" ht="16.5" customHeight="1">
      <c r="A264" s="38"/>
      <c r="B264" s="39"/>
      <c r="C264" s="212" t="s">
        <v>841</v>
      </c>
      <c r="D264" s="212" t="s">
        <v>153</v>
      </c>
      <c r="E264" s="213" t="s">
        <v>2024</v>
      </c>
      <c r="F264" s="214" t="s">
        <v>2025</v>
      </c>
      <c r="G264" s="215" t="s">
        <v>1895</v>
      </c>
      <c r="H264" s="216">
        <v>32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3" t="s">
        <v>354</v>
      </c>
      <c r="AT264" s="223" t="s">
        <v>153</v>
      </c>
      <c r="AU264" s="223" t="s">
        <v>83</v>
      </c>
      <c r="AY264" s="17" t="s">
        <v>150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7" t="s">
        <v>81</v>
      </c>
      <c r="BK264" s="224">
        <f>ROUND(I264*H264,2)</f>
        <v>0</v>
      </c>
      <c r="BL264" s="17" t="s">
        <v>354</v>
      </c>
      <c r="BM264" s="223" t="s">
        <v>2026</v>
      </c>
    </row>
    <row r="265" s="2" customFormat="1" ht="16.5" customHeight="1">
      <c r="A265" s="38"/>
      <c r="B265" s="39"/>
      <c r="C265" s="212" t="s">
        <v>846</v>
      </c>
      <c r="D265" s="212" t="s">
        <v>153</v>
      </c>
      <c r="E265" s="213" t="s">
        <v>2027</v>
      </c>
      <c r="F265" s="214" t="s">
        <v>2028</v>
      </c>
      <c r="G265" s="215" t="s">
        <v>1895</v>
      </c>
      <c r="H265" s="216">
        <v>4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354</v>
      </c>
      <c r="AT265" s="223" t="s">
        <v>153</v>
      </c>
      <c r="AU265" s="223" t="s">
        <v>83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354</v>
      </c>
      <c r="BM265" s="223" t="s">
        <v>2029</v>
      </c>
    </row>
    <row r="266" s="2" customFormat="1" ht="16.5" customHeight="1">
      <c r="A266" s="38"/>
      <c r="B266" s="39"/>
      <c r="C266" s="212" t="s">
        <v>850</v>
      </c>
      <c r="D266" s="212" t="s">
        <v>153</v>
      </c>
      <c r="E266" s="213" t="s">
        <v>2030</v>
      </c>
      <c r="F266" s="214" t="s">
        <v>2031</v>
      </c>
      <c r="G266" s="215" t="s">
        <v>1895</v>
      </c>
      <c r="H266" s="216">
        <v>8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3" t="s">
        <v>354</v>
      </c>
      <c r="AT266" s="223" t="s">
        <v>153</v>
      </c>
      <c r="AU266" s="223" t="s">
        <v>83</v>
      </c>
      <c r="AY266" s="17" t="s">
        <v>150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7" t="s">
        <v>81</v>
      </c>
      <c r="BK266" s="224">
        <f>ROUND(I266*H266,2)</f>
        <v>0</v>
      </c>
      <c r="BL266" s="17" t="s">
        <v>354</v>
      </c>
      <c r="BM266" s="223" t="s">
        <v>2032</v>
      </c>
    </row>
    <row r="267" s="2" customFormat="1" ht="16.5" customHeight="1">
      <c r="A267" s="38"/>
      <c r="B267" s="39"/>
      <c r="C267" s="212" t="s">
        <v>854</v>
      </c>
      <c r="D267" s="212" t="s">
        <v>153</v>
      </c>
      <c r="E267" s="213" t="s">
        <v>2033</v>
      </c>
      <c r="F267" s="214" t="s">
        <v>2034</v>
      </c>
      <c r="G267" s="215" t="s">
        <v>1895</v>
      </c>
      <c r="H267" s="216">
        <v>14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3" t="s">
        <v>354</v>
      </c>
      <c r="AT267" s="223" t="s">
        <v>153</v>
      </c>
      <c r="AU267" s="223" t="s">
        <v>83</v>
      </c>
      <c r="AY267" s="17" t="s">
        <v>150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354</v>
      </c>
      <c r="BM267" s="223" t="s">
        <v>2035</v>
      </c>
    </row>
    <row r="268" s="2" customFormat="1" ht="16.5" customHeight="1">
      <c r="A268" s="38"/>
      <c r="B268" s="39"/>
      <c r="C268" s="212" t="s">
        <v>856</v>
      </c>
      <c r="D268" s="212" t="s">
        <v>153</v>
      </c>
      <c r="E268" s="213" t="s">
        <v>2036</v>
      </c>
      <c r="F268" s="214" t="s">
        <v>2037</v>
      </c>
      <c r="G268" s="215" t="s">
        <v>1895</v>
      </c>
      <c r="H268" s="216">
        <v>5</v>
      </c>
      <c r="I268" s="217"/>
      <c r="J268" s="218">
        <f>ROUND(I268*H268,2)</f>
        <v>0</v>
      </c>
      <c r="K268" s="214" t="s">
        <v>19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354</v>
      </c>
      <c r="AT268" s="223" t="s">
        <v>153</v>
      </c>
      <c r="AU268" s="223" t="s">
        <v>83</v>
      </c>
      <c r="AY268" s="17" t="s">
        <v>150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354</v>
      </c>
      <c r="BM268" s="223" t="s">
        <v>2038</v>
      </c>
    </row>
    <row r="269" s="2" customFormat="1" ht="16.5" customHeight="1">
      <c r="A269" s="38"/>
      <c r="B269" s="39"/>
      <c r="C269" s="212" t="s">
        <v>860</v>
      </c>
      <c r="D269" s="212" t="s">
        <v>153</v>
      </c>
      <c r="E269" s="213" t="s">
        <v>2039</v>
      </c>
      <c r="F269" s="214" t="s">
        <v>2040</v>
      </c>
      <c r="G269" s="215" t="s">
        <v>1895</v>
      </c>
      <c r="H269" s="216">
        <v>7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3" t="s">
        <v>354</v>
      </c>
      <c r="AT269" s="223" t="s">
        <v>153</v>
      </c>
      <c r="AU269" s="223" t="s">
        <v>83</v>
      </c>
      <c r="AY269" s="17" t="s">
        <v>150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354</v>
      </c>
      <c r="BM269" s="223" t="s">
        <v>2041</v>
      </c>
    </row>
    <row r="270" s="2" customFormat="1" ht="16.5" customHeight="1">
      <c r="A270" s="38"/>
      <c r="B270" s="39"/>
      <c r="C270" s="212" t="s">
        <v>865</v>
      </c>
      <c r="D270" s="212" t="s">
        <v>153</v>
      </c>
      <c r="E270" s="213" t="s">
        <v>2042</v>
      </c>
      <c r="F270" s="214" t="s">
        <v>2043</v>
      </c>
      <c r="G270" s="215" t="s">
        <v>1895</v>
      </c>
      <c r="H270" s="216">
        <v>8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3" t="s">
        <v>354</v>
      </c>
      <c r="AT270" s="223" t="s">
        <v>153</v>
      </c>
      <c r="AU270" s="223" t="s">
        <v>83</v>
      </c>
      <c r="AY270" s="17" t="s">
        <v>150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354</v>
      </c>
      <c r="BM270" s="223" t="s">
        <v>2044</v>
      </c>
    </row>
    <row r="271" s="2" customFormat="1" ht="16.5" customHeight="1">
      <c r="A271" s="38"/>
      <c r="B271" s="39"/>
      <c r="C271" s="212" t="s">
        <v>869</v>
      </c>
      <c r="D271" s="212" t="s">
        <v>153</v>
      </c>
      <c r="E271" s="213" t="s">
        <v>2045</v>
      </c>
      <c r="F271" s="214" t="s">
        <v>2046</v>
      </c>
      <c r="G271" s="215" t="s">
        <v>1895</v>
      </c>
      <c r="H271" s="216">
        <v>8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354</v>
      </c>
      <c r="AT271" s="223" t="s">
        <v>153</v>
      </c>
      <c r="AU271" s="223" t="s">
        <v>83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354</v>
      </c>
      <c r="BM271" s="223" t="s">
        <v>2047</v>
      </c>
    </row>
    <row r="272" s="2" customFormat="1" ht="16.5" customHeight="1">
      <c r="A272" s="38"/>
      <c r="B272" s="39"/>
      <c r="C272" s="212" t="s">
        <v>873</v>
      </c>
      <c r="D272" s="212" t="s">
        <v>153</v>
      </c>
      <c r="E272" s="213" t="s">
        <v>2048</v>
      </c>
      <c r="F272" s="214" t="s">
        <v>2049</v>
      </c>
      <c r="G272" s="215" t="s">
        <v>1895</v>
      </c>
      <c r="H272" s="216">
        <v>1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3" t="s">
        <v>354</v>
      </c>
      <c r="AT272" s="223" t="s">
        <v>153</v>
      </c>
      <c r="AU272" s="223" t="s">
        <v>83</v>
      </c>
      <c r="AY272" s="17" t="s">
        <v>150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354</v>
      </c>
      <c r="BM272" s="223" t="s">
        <v>2050</v>
      </c>
    </row>
    <row r="273" s="2" customFormat="1" ht="16.5" customHeight="1">
      <c r="A273" s="38"/>
      <c r="B273" s="39"/>
      <c r="C273" s="212" t="s">
        <v>877</v>
      </c>
      <c r="D273" s="212" t="s">
        <v>153</v>
      </c>
      <c r="E273" s="213" t="s">
        <v>2051</v>
      </c>
      <c r="F273" s="214" t="s">
        <v>2052</v>
      </c>
      <c r="G273" s="215" t="s">
        <v>1895</v>
      </c>
      <c r="H273" s="216">
        <v>2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3" t="s">
        <v>354</v>
      </c>
      <c r="AT273" s="223" t="s">
        <v>153</v>
      </c>
      <c r="AU273" s="223" t="s">
        <v>83</v>
      </c>
      <c r="AY273" s="17" t="s">
        <v>150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7" t="s">
        <v>81</v>
      </c>
      <c r="BK273" s="224">
        <f>ROUND(I273*H273,2)</f>
        <v>0</v>
      </c>
      <c r="BL273" s="17" t="s">
        <v>354</v>
      </c>
      <c r="BM273" s="223" t="s">
        <v>2053</v>
      </c>
    </row>
    <row r="274" s="2" customFormat="1" ht="16.5" customHeight="1">
      <c r="A274" s="38"/>
      <c r="B274" s="39"/>
      <c r="C274" s="212" t="s">
        <v>881</v>
      </c>
      <c r="D274" s="212" t="s">
        <v>153</v>
      </c>
      <c r="E274" s="213" t="s">
        <v>2054</v>
      </c>
      <c r="F274" s="214" t="s">
        <v>2055</v>
      </c>
      <c r="G274" s="215" t="s">
        <v>1895</v>
      </c>
      <c r="H274" s="216">
        <v>2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354</v>
      </c>
      <c r="AT274" s="223" t="s">
        <v>153</v>
      </c>
      <c r="AU274" s="223" t="s">
        <v>83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354</v>
      </c>
      <c r="BM274" s="223" t="s">
        <v>2056</v>
      </c>
    </row>
    <row r="275" s="2" customFormat="1" ht="16.5" customHeight="1">
      <c r="A275" s="38"/>
      <c r="B275" s="39"/>
      <c r="C275" s="212" t="s">
        <v>885</v>
      </c>
      <c r="D275" s="212" t="s">
        <v>153</v>
      </c>
      <c r="E275" s="213" t="s">
        <v>2057</v>
      </c>
      <c r="F275" s="214" t="s">
        <v>2058</v>
      </c>
      <c r="G275" s="215" t="s">
        <v>1895</v>
      </c>
      <c r="H275" s="216">
        <v>2</v>
      </c>
      <c r="I275" s="217"/>
      <c r="J275" s="218">
        <f>ROUND(I275*H275,2)</f>
        <v>0</v>
      </c>
      <c r="K275" s="214" t="s">
        <v>19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3" t="s">
        <v>354</v>
      </c>
      <c r="AT275" s="223" t="s">
        <v>153</v>
      </c>
      <c r="AU275" s="223" t="s">
        <v>83</v>
      </c>
      <c r="AY275" s="17" t="s">
        <v>150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354</v>
      </c>
      <c r="BM275" s="223" t="s">
        <v>2059</v>
      </c>
    </row>
    <row r="276" s="2" customFormat="1" ht="16.5" customHeight="1">
      <c r="A276" s="38"/>
      <c r="B276" s="39"/>
      <c r="C276" s="212" t="s">
        <v>889</v>
      </c>
      <c r="D276" s="212" t="s">
        <v>153</v>
      </c>
      <c r="E276" s="213" t="s">
        <v>2060</v>
      </c>
      <c r="F276" s="214" t="s">
        <v>2061</v>
      </c>
      <c r="G276" s="215" t="s">
        <v>1895</v>
      </c>
      <c r="H276" s="216">
        <v>1</v>
      </c>
      <c r="I276" s="217"/>
      <c r="J276" s="218">
        <f>ROUND(I276*H276,2)</f>
        <v>0</v>
      </c>
      <c r="K276" s="214" t="s">
        <v>19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3" t="s">
        <v>354</v>
      </c>
      <c r="AT276" s="223" t="s">
        <v>153</v>
      </c>
      <c r="AU276" s="223" t="s">
        <v>83</v>
      </c>
      <c r="AY276" s="17" t="s">
        <v>150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354</v>
      </c>
      <c r="BM276" s="223" t="s">
        <v>2062</v>
      </c>
    </row>
    <row r="277" s="2" customFormat="1" ht="16.5" customHeight="1">
      <c r="A277" s="38"/>
      <c r="B277" s="39"/>
      <c r="C277" s="212" t="s">
        <v>894</v>
      </c>
      <c r="D277" s="212" t="s">
        <v>153</v>
      </c>
      <c r="E277" s="213" t="s">
        <v>2063</v>
      </c>
      <c r="F277" s="214" t="s">
        <v>2064</v>
      </c>
      <c r="G277" s="215" t="s">
        <v>1895</v>
      </c>
      <c r="H277" s="216">
        <v>6</v>
      </c>
      <c r="I277" s="217"/>
      <c r="J277" s="218">
        <f>ROUND(I277*H277,2)</f>
        <v>0</v>
      </c>
      <c r="K277" s="214" t="s">
        <v>19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354</v>
      </c>
      <c r="AT277" s="223" t="s">
        <v>153</v>
      </c>
      <c r="AU277" s="223" t="s">
        <v>83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354</v>
      </c>
      <c r="BM277" s="223" t="s">
        <v>2065</v>
      </c>
    </row>
    <row r="278" s="2" customFormat="1" ht="16.5" customHeight="1">
      <c r="A278" s="38"/>
      <c r="B278" s="39"/>
      <c r="C278" s="212" t="s">
        <v>899</v>
      </c>
      <c r="D278" s="212" t="s">
        <v>153</v>
      </c>
      <c r="E278" s="213" t="s">
        <v>2066</v>
      </c>
      <c r="F278" s="214" t="s">
        <v>2067</v>
      </c>
      <c r="G278" s="215" t="s">
        <v>1895</v>
      </c>
      <c r="H278" s="216">
        <v>8</v>
      </c>
      <c r="I278" s="217"/>
      <c r="J278" s="218">
        <f>ROUND(I278*H278,2)</f>
        <v>0</v>
      </c>
      <c r="K278" s="214" t="s">
        <v>19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3" t="s">
        <v>354</v>
      </c>
      <c r="AT278" s="223" t="s">
        <v>153</v>
      </c>
      <c r="AU278" s="223" t="s">
        <v>83</v>
      </c>
      <c r="AY278" s="17" t="s">
        <v>150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354</v>
      </c>
      <c r="BM278" s="223" t="s">
        <v>2068</v>
      </c>
    </row>
    <row r="279" s="2" customFormat="1" ht="16.5" customHeight="1">
      <c r="A279" s="38"/>
      <c r="B279" s="39"/>
      <c r="C279" s="212" t="s">
        <v>904</v>
      </c>
      <c r="D279" s="212" t="s">
        <v>153</v>
      </c>
      <c r="E279" s="213" t="s">
        <v>2069</v>
      </c>
      <c r="F279" s="214" t="s">
        <v>2070</v>
      </c>
      <c r="G279" s="215" t="s">
        <v>1895</v>
      </c>
      <c r="H279" s="216">
        <v>2</v>
      </c>
      <c r="I279" s="217"/>
      <c r="J279" s="218">
        <f>ROUND(I279*H279,2)</f>
        <v>0</v>
      </c>
      <c r="K279" s="214" t="s">
        <v>19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3" t="s">
        <v>354</v>
      </c>
      <c r="AT279" s="223" t="s">
        <v>153</v>
      </c>
      <c r="AU279" s="223" t="s">
        <v>83</v>
      </c>
      <c r="AY279" s="17" t="s">
        <v>150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354</v>
      </c>
      <c r="BM279" s="223" t="s">
        <v>2071</v>
      </c>
    </row>
    <row r="280" s="2" customFormat="1" ht="16.5" customHeight="1">
      <c r="A280" s="38"/>
      <c r="B280" s="39"/>
      <c r="C280" s="212" t="s">
        <v>907</v>
      </c>
      <c r="D280" s="212" t="s">
        <v>153</v>
      </c>
      <c r="E280" s="213" t="s">
        <v>2072</v>
      </c>
      <c r="F280" s="214" t="s">
        <v>2073</v>
      </c>
      <c r="G280" s="215" t="s">
        <v>1895</v>
      </c>
      <c r="H280" s="216">
        <v>1</v>
      </c>
      <c r="I280" s="217"/>
      <c r="J280" s="218">
        <f>ROUND(I280*H280,2)</f>
        <v>0</v>
      </c>
      <c r="K280" s="214" t="s">
        <v>19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354</v>
      </c>
      <c r="AT280" s="223" t="s">
        <v>153</v>
      </c>
      <c r="AU280" s="223" t="s">
        <v>83</v>
      </c>
      <c r="AY280" s="17" t="s">
        <v>150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354</v>
      </c>
      <c r="BM280" s="223" t="s">
        <v>2074</v>
      </c>
    </row>
    <row r="281" s="2" customFormat="1" ht="16.5" customHeight="1">
      <c r="A281" s="38"/>
      <c r="B281" s="39"/>
      <c r="C281" s="212" t="s">
        <v>912</v>
      </c>
      <c r="D281" s="212" t="s">
        <v>153</v>
      </c>
      <c r="E281" s="213" t="s">
        <v>2075</v>
      </c>
      <c r="F281" s="214" t="s">
        <v>2076</v>
      </c>
      <c r="G281" s="215" t="s">
        <v>1895</v>
      </c>
      <c r="H281" s="216">
        <v>9</v>
      </c>
      <c r="I281" s="217"/>
      <c r="J281" s="218">
        <f>ROUND(I281*H281,2)</f>
        <v>0</v>
      </c>
      <c r="K281" s="214" t="s">
        <v>19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3" t="s">
        <v>354</v>
      </c>
      <c r="AT281" s="223" t="s">
        <v>153</v>
      </c>
      <c r="AU281" s="223" t="s">
        <v>83</v>
      </c>
      <c r="AY281" s="17" t="s">
        <v>150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354</v>
      </c>
      <c r="BM281" s="223" t="s">
        <v>2077</v>
      </c>
    </row>
    <row r="282" s="2" customFormat="1" ht="16.5" customHeight="1">
      <c r="A282" s="38"/>
      <c r="B282" s="39"/>
      <c r="C282" s="212" t="s">
        <v>916</v>
      </c>
      <c r="D282" s="212" t="s">
        <v>153</v>
      </c>
      <c r="E282" s="213" t="s">
        <v>2078</v>
      </c>
      <c r="F282" s="214" t="s">
        <v>2079</v>
      </c>
      <c r="G282" s="215" t="s">
        <v>1895</v>
      </c>
      <c r="H282" s="216">
        <v>10</v>
      </c>
      <c r="I282" s="217"/>
      <c r="J282" s="218">
        <f>ROUND(I282*H282,2)</f>
        <v>0</v>
      </c>
      <c r="K282" s="214" t="s">
        <v>19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3" t="s">
        <v>354</v>
      </c>
      <c r="AT282" s="223" t="s">
        <v>153</v>
      </c>
      <c r="AU282" s="223" t="s">
        <v>83</v>
      </c>
      <c r="AY282" s="17" t="s">
        <v>150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7" t="s">
        <v>81</v>
      </c>
      <c r="BK282" s="224">
        <f>ROUND(I282*H282,2)</f>
        <v>0</v>
      </c>
      <c r="BL282" s="17" t="s">
        <v>354</v>
      </c>
      <c r="BM282" s="223" t="s">
        <v>2080</v>
      </c>
    </row>
    <row r="283" s="2" customFormat="1" ht="16.5" customHeight="1">
      <c r="A283" s="38"/>
      <c r="B283" s="39"/>
      <c r="C283" s="212" t="s">
        <v>921</v>
      </c>
      <c r="D283" s="212" t="s">
        <v>153</v>
      </c>
      <c r="E283" s="213" t="s">
        <v>2081</v>
      </c>
      <c r="F283" s="214" t="s">
        <v>2082</v>
      </c>
      <c r="G283" s="215" t="s">
        <v>1895</v>
      </c>
      <c r="H283" s="216">
        <v>19</v>
      </c>
      <c r="I283" s="217"/>
      <c r="J283" s="218">
        <f>ROUND(I283*H283,2)</f>
        <v>0</v>
      </c>
      <c r="K283" s="214" t="s">
        <v>19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354</v>
      </c>
      <c r="AT283" s="223" t="s">
        <v>153</v>
      </c>
      <c r="AU283" s="223" t="s">
        <v>83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354</v>
      </c>
      <c r="BM283" s="223" t="s">
        <v>2083</v>
      </c>
    </row>
    <row r="284" s="2" customFormat="1" ht="16.5" customHeight="1">
      <c r="A284" s="38"/>
      <c r="B284" s="39"/>
      <c r="C284" s="212" t="s">
        <v>926</v>
      </c>
      <c r="D284" s="212" t="s">
        <v>153</v>
      </c>
      <c r="E284" s="213" t="s">
        <v>2084</v>
      </c>
      <c r="F284" s="214" t="s">
        <v>2085</v>
      </c>
      <c r="G284" s="215" t="s">
        <v>1895</v>
      </c>
      <c r="H284" s="216">
        <v>2</v>
      </c>
      <c r="I284" s="217"/>
      <c r="J284" s="218">
        <f>ROUND(I284*H284,2)</f>
        <v>0</v>
      </c>
      <c r="K284" s="214" t="s">
        <v>19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3" t="s">
        <v>354</v>
      </c>
      <c r="AT284" s="223" t="s">
        <v>153</v>
      </c>
      <c r="AU284" s="223" t="s">
        <v>83</v>
      </c>
      <c r="AY284" s="17" t="s">
        <v>150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354</v>
      </c>
      <c r="BM284" s="223" t="s">
        <v>2086</v>
      </c>
    </row>
    <row r="285" s="2" customFormat="1" ht="16.5" customHeight="1">
      <c r="A285" s="38"/>
      <c r="B285" s="39"/>
      <c r="C285" s="212" t="s">
        <v>931</v>
      </c>
      <c r="D285" s="212" t="s">
        <v>153</v>
      </c>
      <c r="E285" s="213" t="s">
        <v>2087</v>
      </c>
      <c r="F285" s="214" t="s">
        <v>2088</v>
      </c>
      <c r="G285" s="215" t="s">
        <v>1895</v>
      </c>
      <c r="H285" s="216">
        <v>7</v>
      </c>
      <c r="I285" s="217"/>
      <c r="J285" s="218">
        <f>ROUND(I285*H285,2)</f>
        <v>0</v>
      </c>
      <c r="K285" s="214" t="s">
        <v>19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3" t="s">
        <v>354</v>
      </c>
      <c r="AT285" s="223" t="s">
        <v>153</v>
      </c>
      <c r="AU285" s="223" t="s">
        <v>83</v>
      </c>
      <c r="AY285" s="17" t="s">
        <v>150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354</v>
      </c>
      <c r="BM285" s="223" t="s">
        <v>2089</v>
      </c>
    </row>
    <row r="286" s="2" customFormat="1" ht="16.5" customHeight="1">
      <c r="A286" s="38"/>
      <c r="B286" s="39"/>
      <c r="C286" s="212" t="s">
        <v>936</v>
      </c>
      <c r="D286" s="212" t="s">
        <v>153</v>
      </c>
      <c r="E286" s="213" t="s">
        <v>2090</v>
      </c>
      <c r="F286" s="214" t="s">
        <v>2091</v>
      </c>
      <c r="G286" s="215" t="s">
        <v>1895</v>
      </c>
      <c r="H286" s="216">
        <v>12</v>
      </c>
      <c r="I286" s="217"/>
      <c r="J286" s="218">
        <f>ROUND(I286*H286,2)</f>
        <v>0</v>
      </c>
      <c r="K286" s="214" t="s">
        <v>19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354</v>
      </c>
      <c r="AT286" s="223" t="s">
        <v>153</v>
      </c>
      <c r="AU286" s="223" t="s">
        <v>83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354</v>
      </c>
      <c r="BM286" s="223" t="s">
        <v>2092</v>
      </c>
    </row>
    <row r="287" s="2" customFormat="1" ht="16.5" customHeight="1">
      <c r="A287" s="38"/>
      <c r="B287" s="39"/>
      <c r="C287" s="212" t="s">
        <v>942</v>
      </c>
      <c r="D287" s="212" t="s">
        <v>153</v>
      </c>
      <c r="E287" s="213" t="s">
        <v>2093</v>
      </c>
      <c r="F287" s="214" t="s">
        <v>2094</v>
      </c>
      <c r="G287" s="215" t="s">
        <v>1895</v>
      </c>
      <c r="H287" s="216">
        <v>5</v>
      </c>
      <c r="I287" s="217"/>
      <c r="J287" s="218">
        <f>ROUND(I287*H287,2)</f>
        <v>0</v>
      </c>
      <c r="K287" s="214" t="s">
        <v>19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3" t="s">
        <v>354</v>
      </c>
      <c r="AT287" s="223" t="s">
        <v>153</v>
      </c>
      <c r="AU287" s="223" t="s">
        <v>83</v>
      </c>
      <c r="AY287" s="17" t="s">
        <v>150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354</v>
      </c>
      <c r="BM287" s="223" t="s">
        <v>2095</v>
      </c>
    </row>
    <row r="288" s="2" customFormat="1" ht="16.5" customHeight="1">
      <c r="A288" s="38"/>
      <c r="B288" s="39"/>
      <c r="C288" s="212" t="s">
        <v>947</v>
      </c>
      <c r="D288" s="212" t="s">
        <v>153</v>
      </c>
      <c r="E288" s="213" t="s">
        <v>2096</v>
      </c>
      <c r="F288" s="214" t="s">
        <v>2097</v>
      </c>
      <c r="G288" s="215" t="s">
        <v>1895</v>
      </c>
      <c r="H288" s="216">
        <v>5</v>
      </c>
      <c r="I288" s="217"/>
      <c r="J288" s="218">
        <f>ROUND(I288*H288,2)</f>
        <v>0</v>
      </c>
      <c r="K288" s="214" t="s">
        <v>19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3" t="s">
        <v>354</v>
      </c>
      <c r="AT288" s="223" t="s">
        <v>153</v>
      </c>
      <c r="AU288" s="223" t="s">
        <v>83</v>
      </c>
      <c r="AY288" s="17" t="s">
        <v>150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354</v>
      </c>
      <c r="BM288" s="223" t="s">
        <v>2098</v>
      </c>
    </row>
    <row r="289" s="2" customFormat="1" ht="16.5" customHeight="1">
      <c r="A289" s="38"/>
      <c r="B289" s="39"/>
      <c r="C289" s="212" t="s">
        <v>952</v>
      </c>
      <c r="D289" s="212" t="s">
        <v>153</v>
      </c>
      <c r="E289" s="213" t="s">
        <v>2099</v>
      </c>
      <c r="F289" s="214" t="s">
        <v>2100</v>
      </c>
      <c r="G289" s="215" t="s">
        <v>1895</v>
      </c>
      <c r="H289" s="216">
        <v>8</v>
      </c>
      <c r="I289" s="217"/>
      <c r="J289" s="218">
        <f>ROUND(I289*H289,2)</f>
        <v>0</v>
      </c>
      <c r="K289" s="214" t="s">
        <v>19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354</v>
      </c>
      <c r="AT289" s="223" t="s">
        <v>153</v>
      </c>
      <c r="AU289" s="223" t="s">
        <v>83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354</v>
      </c>
      <c r="BM289" s="223" t="s">
        <v>2101</v>
      </c>
    </row>
    <row r="290" s="2" customFormat="1" ht="16.5" customHeight="1">
      <c r="A290" s="38"/>
      <c r="B290" s="39"/>
      <c r="C290" s="212" t="s">
        <v>957</v>
      </c>
      <c r="D290" s="212" t="s">
        <v>153</v>
      </c>
      <c r="E290" s="213" t="s">
        <v>2102</v>
      </c>
      <c r="F290" s="214" t="s">
        <v>2103</v>
      </c>
      <c r="G290" s="215" t="s">
        <v>1895</v>
      </c>
      <c r="H290" s="216">
        <v>8</v>
      </c>
      <c r="I290" s="217"/>
      <c r="J290" s="218">
        <f>ROUND(I290*H290,2)</f>
        <v>0</v>
      </c>
      <c r="K290" s="214" t="s">
        <v>19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3" t="s">
        <v>354</v>
      </c>
      <c r="AT290" s="223" t="s">
        <v>153</v>
      </c>
      <c r="AU290" s="223" t="s">
        <v>83</v>
      </c>
      <c r="AY290" s="17" t="s">
        <v>150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7" t="s">
        <v>81</v>
      </c>
      <c r="BK290" s="224">
        <f>ROUND(I290*H290,2)</f>
        <v>0</v>
      </c>
      <c r="BL290" s="17" t="s">
        <v>354</v>
      </c>
      <c r="BM290" s="223" t="s">
        <v>2104</v>
      </c>
    </row>
    <row r="291" s="2" customFormat="1" ht="16.5" customHeight="1">
      <c r="A291" s="38"/>
      <c r="B291" s="39"/>
      <c r="C291" s="212" t="s">
        <v>962</v>
      </c>
      <c r="D291" s="212" t="s">
        <v>153</v>
      </c>
      <c r="E291" s="213" t="s">
        <v>2105</v>
      </c>
      <c r="F291" s="214" t="s">
        <v>2106</v>
      </c>
      <c r="G291" s="215" t="s">
        <v>1895</v>
      </c>
      <c r="H291" s="216">
        <v>3</v>
      </c>
      <c r="I291" s="217"/>
      <c r="J291" s="218">
        <f>ROUND(I291*H291,2)</f>
        <v>0</v>
      </c>
      <c r="K291" s="214" t="s">
        <v>19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3" t="s">
        <v>354</v>
      </c>
      <c r="AT291" s="223" t="s">
        <v>153</v>
      </c>
      <c r="AU291" s="223" t="s">
        <v>83</v>
      </c>
      <c r="AY291" s="17" t="s">
        <v>150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354</v>
      </c>
      <c r="BM291" s="223" t="s">
        <v>2107</v>
      </c>
    </row>
    <row r="292" s="2" customFormat="1" ht="16.5" customHeight="1">
      <c r="A292" s="38"/>
      <c r="B292" s="39"/>
      <c r="C292" s="212" t="s">
        <v>964</v>
      </c>
      <c r="D292" s="212" t="s">
        <v>153</v>
      </c>
      <c r="E292" s="213" t="s">
        <v>2108</v>
      </c>
      <c r="F292" s="214" t="s">
        <v>2109</v>
      </c>
      <c r="G292" s="215" t="s">
        <v>1895</v>
      </c>
      <c r="H292" s="216">
        <v>1</v>
      </c>
      <c r="I292" s="217"/>
      <c r="J292" s="218">
        <f>ROUND(I292*H292,2)</f>
        <v>0</v>
      </c>
      <c r="K292" s="214" t="s">
        <v>19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354</v>
      </c>
      <c r="AT292" s="223" t="s">
        <v>153</v>
      </c>
      <c r="AU292" s="223" t="s">
        <v>83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354</v>
      </c>
      <c r="BM292" s="223" t="s">
        <v>2110</v>
      </c>
    </row>
    <row r="293" s="2" customFormat="1" ht="16.5" customHeight="1">
      <c r="A293" s="38"/>
      <c r="B293" s="39"/>
      <c r="C293" s="212" t="s">
        <v>969</v>
      </c>
      <c r="D293" s="212" t="s">
        <v>153</v>
      </c>
      <c r="E293" s="213" t="s">
        <v>2111</v>
      </c>
      <c r="F293" s="214" t="s">
        <v>2112</v>
      </c>
      <c r="G293" s="215" t="s">
        <v>1895</v>
      </c>
      <c r="H293" s="216">
        <v>1</v>
      </c>
      <c r="I293" s="217"/>
      <c r="J293" s="218">
        <f>ROUND(I293*H293,2)</f>
        <v>0</v>
      </c>
      <c r="K293" s="214" t="s">
        <v>19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3" t="s">
        <v>354</v>
      </c>
      <c r="AT293" s="223" t="s">
        <v>153</v>
      </c>
      <c r="AU293" s="223" t="s">
        <v>83</v>
      </c>
      <c r="AY293" s="17" t="s">
        <v>150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354</v>
      </c>
      <c r="BM293" s="223" t="s">
        <v>2113</v>
      </c>
    </row>
    <row r="294" s="2" customFormat="1" ht="16.5" customHeight="1">
      <c r="A294" s="38"/>
      <c r="B294" s="39"/>
      <c r="C294" s="212" t="s">
        <v>975</v>
      </c>
      <c r="D294" s="212" t="s">
        <v>153</v>
      </c>
      <c r="E294" s="213" t="s">
        <v>2114</v>
      </c>
      <c r="F294" s="214" t="s">
        <v>2115</v>
      </c>
      <c r="G294" s="215" t="s">
        <v>1895</v>
      </c>
      <c r="H294" s="216">
        <v>6</v>
      </c>
      <c r="I294" s="217"/>
      <c r="J294" s="218">
        <f>ROUND(I294*H294,2)</f>
        <v>0</v>
      </c>
      <c r="K294" s="214" t="s">
        <v>19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3" t="s">
        <v>354</v>
      </c>
      <c r="AT294" s="223" t="s">
        <v>153</v>
      </c>
      <c r="AU294" s="223" t="s">
        <v>83</v>
      </c>
      <c r="AY294" s="17" t="s">
        <v>150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354</v>
      </c>
      <c r="BM294" s="223" t="s">
        <v>2116</v>
      </c>
    </row>
    <row r="295" s="2" customFormat="1" ht="16.5" customHeight="1">
      <c r="A295" s="38"/>
      <c r="B295" s="39"/>
      <c r="C295" s="212" t="s">
        <v>981</v>
      </c>
      <c r="D295" s="212" t="s">
        <v>153</v>
      </c>
      <c r="E295" s="213" t="s">
        <v>2117</v>
      </c>
      <c r="F295" s="214" t="s">
        <v>2118</v>
      </c>
      <c r="G295" s="215" t="s">
        <v>1895</v>
      </c>
      <c r="H295" s="216">
        <v>6</v>
      </c>
      <c r="I295" s="217"/>
      <c r="J295" s="218">
        <f>ROUND(I295*H295,2)</f>
        <v>0</v>
      </c>
      <c r="K295" s="214" t="s">
        <v>19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354</v>
      </c>
      <c r="AT295" s="223" t="s">
        <v>153</v>
      </c>
      <c r="AU295" s="223" t="s">
        <v>83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354</v>
      </c>
      <c r="BM295" s="223" t="s">
        <v>2119</v>
      </c>
    </row>
    <row r="296" s="2" customFormat="1" ht="16.5" customHeight="1">
      <c r="A296" s="38"/>
      <c r="B296" s="39"/>
      <c r="C296" s="212" t="s">
        <v>360</v>
      </c>
      <c r="D296" s="212" t="s">
        <v>153</v>
      </c>
      <c r="E296" s="213" t="s">
        <v>2120</v>
      </c>
      <c r="F296" s="214" t="s">
        <v>2121</v>
      </c>
      <c r="G296" s="215" t="s">
        <v>1895</v>
      </c>
      <c r="H296" s="216">
        <v>1</v>
      </c>
      <c r="I296" s="217"/>
      <c r="J296" s="218">
        <f>ROUND(I296*H296,2)</f>
        <v>0</v>
      </c>
      <c r="K296" s="214" t="s">
        <v>19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3" t="s">
        <v>354</v>
      </c>
      <c r="AT296" s="223" t="s">
        <v>153</v>
      </c>
      <c r="AU296" s="223" t="s">
        <v>83</v>
      </c>
      <c r="AY296" s="17" t="s">
        <v>150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354</v>
      </c>
      <c r="BM296" s="223" t="s">
        <v>2122</v>
      </c>
    </row>
    <row r="297" s="2" customFormat="1" ht="16.5" customHeight="1">
      <c r="A297" s="38"/>
      <c r="B297" s="39"/>
      <c r="C297" s="212" t="s">
        <v>992</v>
      </c>
      <c r="D297" s="212" t="s">
        <v>153</v>
      </c>
      <c r="E297" s="213" t="s">
        <v>2123</v>
      </c>
      <c r="F297" s="214" t="s">
        <v>2124</v>
      </c>
      <c r="G297" s="215" t="s">
        <v>1895</v>
      </c>
      <c r="H297" s="216">
        <v>7</v>
      </c>
      <c r="I297" s="217"/>
      <c r="J297" s="218">
        <f>ROUND(I297*H297,2)</f>
        <v>0</v>
      </c>
      <c r="K297" s="214" t="s">
        <v>19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3" t="s">
        <v>354</v>
      </c>
      <c r="AT297" s="223" t="s">
        <v>153</v>
      </c>
      <c r="AU297" s="223" t="s">
        <v>83</v>
      </c>
      <c r="AY297" s="17" t="s">
        <v>150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354</v>
      </c>
      <c r="BM297" s="223" t="s">
        <v>2125</v>
      </c>
    </row>
    <row r="298" s="2" customFormat="1" ht="16.5" customHeight="1">
      <c r="A298" s="38"/>
      <c r="B298" s="39"/>
      <c r="C298" s="212" t="s">
        <v>997</v>
      </c>
      <c r="D298" s="212" t="s">
        <v>153</v>
      </c>
      <c r="E298" s="213" t="s">
        <v>2126</v>
      </c>
      <c r="F298" s="214" t="s">
        <v>2127</v>
      </c>
      <c r="G298" s="215" t="s">
        <v>265</v>
      </c>
      <c r="H298" s="216">
        <v>25</v>
      </c>
      <c r="I298" s="217"/>
      <c r="J298" s="218">
        <f>ROUND(I298*H298,2)</f>
        <v>0</v>
      </c>
      <c r="K298" s="214" t="s">
        <v>19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0.00014999999999999999</v>
      </c>
      <c r="R298" s="221">
        <f>Q298*H298</f>
        <v>0.0037499999999999999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208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208</v>
      </c>
      <c r="BM298" s="223" t="s">
        <v>2128</v>
      </c>
    </row>
    <row r="299" s="2" customFormat="1" ht="16.5" customHeight="1">
      <c r="A299" s="38"/>
      <c r="B299" s="39"/>
      <c r="C299" s="212" t="s">
        <v>1002</v>
      </c>
      <c r="D299" s="212" t="s">
        <v>153</v>
      </c>
      <c r="E299" s="213" t="s">
        <v>937</v>
      </c>
      <c r="F299" s="214" t="s">
        <v>938</v>
      </c>
      <c r="G299" s="215" t="s">
        <v>265</v>
      </c>
      <c r="H299" s="216">
        <v>3</v>
      </c>
      <c r="I299" s="217"/>
      <c r="J299" s="218">
        <f>ROUND(I299*H299,2)</f>
        <v>0</v>
      </c>
      <c r="K299" s="214" t="s">
        <v>157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0.00024000000000000001</v>
      </c>
      <c r="R299" s="221">
        <f>Q299*H299</f>
        <v>0.00072000000000000005</v>
      </c>
      <c r="S299" s="221">
        <v>0</v>
      </c>
      <c r="T299" s="222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3" t="s">
        <v>208</v>
      </c>
      <c r="AT299" s="223" t="s">
        <v>153</v>
      </c>
      <c r="AU299" s="223" t="s">
        <v>83</v>
      </c>
      <c r="AY299" s="17" t="s">
        <v>150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208</v>
      </c>
      <c r="BM299" s="223" t="s">
        <v>2129</v>
      </c>
    </row>
    <row r="300" s="2" customFormat="1">
      <c r="A300" s="38"/>
      <c r="B300" s="39"/>
      <c r="C300" s="40"/>
      <c r="D300" s="225" t="s">
        <v>159</v>
      </c>
      <c r="E300" s="40"/>
      <c r="F300" s="226" t="s">
        <v>940</v>
      </c>
      <c r="G300" s="40"/>
      <c r="H300" s="40"/>
      <c r="I300" s="227"/>
      <c r="J300" s="40"/>
      <c r="K300" s="40"/>
      <c r="L300" s="44"/>
      <c r="M300" s="228"/>
      <c r="N300" s="229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159</v>
      </c>
      <c r="AU300" s="17" t="s">
        <v>83</v>
      </c>
    </row>
    <row r="301" s="2" customFormat="1" ht="16.5" customHeight="1">
      <c r="A301" s="38"/>
      <c r="B301" s="39"/>
      <c r="C301" s="212" t="s">
        <v>1007</v>
      </c>
      <c r="D301" s="212" t="s">
        <v>153</v>
      </c>
      <c r="E301" s="213" t="s">
        <v>2130</v>
      </c>
      <c r="F301" s="214" t="s">
        <v>2131</v>
      </c>
      <c r="G301" s="215" t="s">
        <v>265</v>
      </c>
      <c r="H301" s="216">
        <v>7</v>
      </c>
      <c r="I301" s="217"/>
      <c r="J301" s="218">
        <f>ROUND(I301*H301,2)</f>
        <v>0</v>
      </c>
      <c r="K301" s="214" t="s">
        <v>157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0.00025999999999999998</v>
      </c>
      <c r="R301" s="221">
        <f>Q301*H301</f>
        <v>0.0018199999999999998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208</v>
      </c>
      <c r="AT301" s="223" t="s">
        <v>153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208</v>
      </c>
      <c r="BM301" s="223" t="s">
        <v>2132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2133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83</v>
      </c>
    </row>
    <row r="303" s="2" customFormat="1" ht="16.5" customHeight="1">
      <c r="A303" s="38"/>
      <c r="B303" s="39"/>
      <c r="C303" s="212" t="s">
        <v>1012</v>
      </c>
      <c r="D303" s="212" t="s">
        <v>153</v>
      </c>
      <c r="E303" s="213" t="s">
        <v>2134</v>
      </c>
      <c r="F303" s="214" t="s">
        <v>2135</v>
      </c>
      <c r="G303" s="215" t="s">
        <v>265</v>
      </c>
      <c r="H303" s="216">
        <v>1</v>
      </c>
      <c r="I303" s="217"/>
      <c r="J303" s="218">
        <f>ROUND(I303*H303,2)</f>
        <v>0</v>
      </c>
      <c r="K303" s="214" t="s">
        <v>157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0.00079000000000000001</v>
      </c>
      <c r="R303" s="221">
        <f>Q303*H303</f>
        <v>0.00079000000000000001</v>
      </c>
      <c r="S303" s="221">
        <v>0</v>
      </c>
      <c r="T303" s="222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3" t="s">
        <v>208</v>
      </c>
      <c r="AT303" s="223" t="s">
        <v>153</v>
      </c>
      <c r="AU303" s="223" t="s">
        <v>83</v>
      </c>
      <c r="AY303" s="17" t="s">
        <v>150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208</v>
      </c>
      <c r="BM303" s="223" t="s">
        <v>2136</v>
      </c>
    </row>
    <row r="304" s="2" customFormat="1">
      <c r="A304" s="38"/>
      <c r="B304" s="39"/>
      <c r="C304" s="40"/>
      <c r="D304" s="225" t="s">
        <v>159</v>
      </c>
      <c r="E304" s="40"/>
      <c r="F304" s="226" t="s">
        <v>2137</v>
      </c>
      <c r="G304" s="40"/>
      <c r="H304" s="40"/>
      <c r="I304" s="227"/>
      <c r="J304" s="40"/>
      <c r="K304" s="40"/>
      <c r="L304" s="44"/>
      <c r="M304" s="228"/>
      <c r="N304" s="229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159</v>
      </c>
      <c r="AU304" s="17" t="s">
        <v>83</v>
      </c>
    </row>
    <row r="305" s="2" customFormat="1" ht="16.5" customHeight="1">
      <c r="A305" s="38"/>
      <c r="B305" s="39"/>
      <c r="C305" s="212" t="s">
        <v>1016</v>
      </c>
      <c r="D305" s="212" t="s">
        <v>153</v>
      </c>
      <c r="E305" s="213" t="s">
        <v>2138</v>
      </c>
      <c r="F305" s="214" t="s">
        <v>2139</v>
      </c>
      <c r="G305" s="215" t="s">
        <v>1895</v>
      </c>
      <c r="H305" s="216">
        <v>8</v>
      </c>
      <c r="I305" s="217"/>
      <c r="J305" s="218">
        <f>ROUND(I305*H305,2)</f>
        <v>0</v>
      </c>
      <c r="K305" s="214" t="s">
        <v>19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</v>
      </c>
      <c r="T305" s="222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3" t="s">
        <v>354</v>
      </c>
      <c r="AT305" s="223" t="s">
        <v>153</v>
      </c>
      <c r="AU305" s="223" t="s">
        <v>83</v>
      </c>
      <c r="AY305" s="17" t="s">
        <v>150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354</v>
      </c>
      <c r="BM305" s="223" t="s">
        <v>2140</v>
      </c>
    </row>
    <row r="306" s="2" customFormat="1" ht="16.5" customHeight="1">
      <c r="A306" s="38"/>
      <c r="B306" s="39"/>
      <c r="C306" s="212" t="s">
        <v>1021</v>
      </c>
      <c r="D306" s="212" t="s">
        <v>153</v>
      </c>
      <c r="E306" s="213" t="s">
        <v>2141</v>
      </c>
      <c r="F306" s="214" t="s">
        <v>2142</v>
      </c>
      <c r="G306" s="215" t="s">
        <v>1895</v>
      </c>
      <c r="H306" s="216">
        <v>1</v>
      </c>
      <c r="I306" s="217"/>
      <c r="J306" s="218">
        <f>ROUND(I306*H306,2)</f>
        <v>0</v>
      </c>
      <c r="K306" s="214" t="s">
        <v>19</v>
      </c>
      <c r="L306" s="44"/>
      <c r="M306" s="219" t="s">
        <v>19</v>
      </c>
      <c r="N306" s="220" t="s">
        <v>44</v>
      </c>
      <c r="O306" s="84"/>
      <c r="P306" s="221">
        <f>O306*H306</f>
        <v>0</v>
      </c>
      <c r="Q306" s="221">
        <v>0</v>
      </c>
      <c r="R306" s="221">
        <f>Q306*H306</f>
        <v>0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354</v>
      </c>
      <c r="AT306" s="223" t="s">
        <v>153</v>
      </c>
      <c r="AU306" s="223" t="s">
        <v>83</v>
      </c>
      <c r="AY306" s="17" t="s">
        <v>150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354</v>
      </c>
      <c r="BM306" s="223" t="s">
        <v>2143</v>
      </c>
    </row>
    <row r="307" s="2" customFormat="1" ht="16.5" customHeight="1">
      <c r="A307" s="38"/>
      <c r="B307" s="39"/>
      <c r="C307" s="212" t="s">
        <v>1026</v>
      </c>
      <c r="D307" s="212" t="s">
        <v>153</v>
      </c>
      <c r="E307" s="213" t="s">
        <v>2144</v>
      </c>
      <c r="F307" s="214" t="s">
        <v>2145</v>
      </c>
      <c r="G307" s="215" t="s">
        <v>1895</v>
      </c>
      <c r="H307" s="216">
        <v>5</v>
      </c>
      <c r="I307" s="217"/>
      <c r="J307" s="218">
        <f>ROUND(I307*H307,2)</f>
        <v>0</v>
      </c>
      <c r="K307" s="214" t="s">
        <v>19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354</v>
      </c>
      <c r="AT307" s="223" t="s">
        <v>153</v>
      </c>
      <c r="AU307" s="223" t="s">
        <v>83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354</v>
      </c>
      <c r="BM307" s="223" t="s">
        <v>2146</v>
      </c>
    </row>
    <row r="308" s="2" customFormat="1" ht="16.5" customHeight="1">
      <c r="A308" s="38"/>
      <c r="B308" s="39"/>
      <c r="C308" s="212" t="s">
        <v>1031</v>
      </c>
      <c r="D308" s="212" t="s">
        <v>153</v>
      </c>
      <c r="E308" s="213" t="s">
        <v>2147</v>
      </c>
      <c r="F308" s="214" t="s">
        <v>2148</v>
      </c>
      <c r="G308" s="215" t="s">
        <v>265</v>
      </c>
      <c r="H308" s="216">
        <v>6</v>
      </c>
      <c r="I308" s="217"/>
      <c r="J308" s="218">
        <f>ROUND(I308*H308,2)</f>
        <v>0</v>
      </c>
      <c r="K308" s="214" t="s">
        <v>157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0.00018000000000000001</v>
      </c>
      <c r="R308" s="221">
        <f>Q308*H308</f>
        <v>0.00108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208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208</v>
      </c>
      <c r="BM308" s="223" t="s">
        <v>2149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2150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 ht="16.5" customHeight="1">
      <c r="A310" s="38"/>
      <c r="B310" s="39"/>
      <c r="C310" s="212" t="s">
        <v>1036</v>
      </c>
      <c r="D310" s="212" t="s">
        <v>153</v>
      </c>
      <c r="E310" s="213" t="s">
        <v>2151</v>
      </c>
      <c r="F310" s="214" t="s">
        <v>2152</v>
      </c>
      <c r="G310" s="215" t="s">
        <v>1895</v>
      </c>
      <c r="H310" s="216">
        <v>1</v>
      </c>
      <c r="I310" s="217"/>
      <c r="J310" s="218">
        <f>ROUND(I310*H310,2)</f>
        <v>0</v>
      </c>
      <c r="K310" s="214" t="s">
        <v>19</v>
      </c>
      <c r="L310" s="44"/>
      <c r="M310" s="219" t="s">
        <v>19</v>
      </c>
      <c r="N310" s="220" t="s">
        <v>44</v>
      </c>
      <c r="O310" s="84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354</v>
      </c>
      <c r="AT310" s="223" t="s">
        <v>153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354</v>
      </c>
      <c r="BM310" s="223" t="s">
        <v>2153</v>
      </c>
    </row>
    <row r="311" s="2" customFormat="1" ht="16.5" customHeight="1">
      <c r="A311" s="38"/>
      <c r="B311" s="39"/>
      <c r="C311" s="212" t="s">
        <v>1041</v>
      </c>
      <c r="D311" s="212" t="s">
        <v>153</v>
      </c>
      <c r="E311" s="213" t="s">
        <v>2154</v>
      </c>
      <c r="F311" s="214" t="s">
        <v>2155</v>
      </c>
      <c r="G311" s="215" t="s">
        <v>1895</v>
      </c>
      <c r="H311" s="216">
        <v>5</v>
      </c>
      <c r="I311" s="217"/>
      <c r="J311" s="218">
        <f>ROUND(I311*H311,2)</f>
        <v>0</v>
      </c>
      <c r="K311" s="214" t="s">
        <v>19</v>
      </c>
      <c r="L311" s="44"/>
      <c r="M311" s="219" t="s">
        <v>19</v>
      </c>
      <c r="N311" s="220" t="s">
        <v>44</v>
      </c>
      <c r="O311" s="84"/>
      <c r="P311" s="221">
        <f>O311*H311</f>
        <v>0</v>
      </c>
      <c r="Q311" s="221">
        <v>0</v>
      </c>
      <c r="R311" s="221">
        <f>Q311*H311</f>
        <v>0</v>
      </c>
      <c r="S311" s="221">
        <v>0</v>
      </c>
      <c r="T311" s="222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3" t="s">
        <v>354</v>
      </c>
      <c r="AT311" s="223" t="s">
        <v>153</v>
      </c>
      <c r="AU311" s="223" t="s">
        <v>83</v>
      </c>
      <c r="AY311" s="17" t="s">
        <v>150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354</v>
      </c>
      <c r="BM311" s="223" t="s">
        <v>2156</v>
      </c>
    </row>
    <row r="312" s="2" customFormat="1" ht="21.75" customHeight="1">
      <c r="A312" s="38"/>
      <c r="B312" s="39"/>
      <c r="C312" s="212" t="s">
        <v>1046</v>
      </c>
      <c r="D312" s="212" t="s">
        <v>153</v>
      </c>
      <c r="E312" s="213" t="s">
        <v>932</v>
      </c>
      <c r="F312" s="214" t="s">
        <v>933</v>
      </c>
      <c r="G312" s="215" t="s">
        <v>265</v>
      </c>
      <c r="H312" s="216">
        <v>14</v>
      </c>
      <c r="I312" s="217"/>
      <c r="J312" s="218">
        <f>ROUND(I312*H312,2)</f>
        <v>0</v>
      </c>
      <c r="K312" s="214" t="s">
        <v>157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0.00027</v>
      </c>
      <c r="R312" s="221">
        <f>Q312*H312</f>
        <v>0.0037799999999999999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208</v>
      </c>
      <c r="AT312" s="223" t="s">
        <v>153</v>
      </c>
      <c r="AU312" s="223" t="s">
        <v>83</v>
      </c>
      <c r="AY312" s="17" t="s">
        <v>150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208</v>
      </c>
      <c r="BM312" s="223" t="s">
        <v>2157</v>
      </c>
    </row>
    <row r="313" s="2" customFormat="1">
      <c r="A313" s="38"/>
      <c r="B313" s="39"/>
      <c r="C313" s="40"/>
      <c r="D313" s="225" t="s">
        <v>159</v>
      </c>
      <c r="E313" s="40"/>
      <c r="F313" s="226" t="s">
        <v>935</v>
      </c>
      <c r="G313" s="40"/>
      <c r="H313" s="40"/>
      <c r="I313" s="227"/>
      <c r="J313" s="40"/>
      <c r="K313" s="40"/>
      <c r="L313" s="44"/>
      <c r="M313" s="228"/>
      <c r="N313" s="229"/>
      <c r="O313" s="84"/>
      <c r="P313" s="84"/>
      <c r="Q313" s="84"/>
      <c r="R313" s="84"/>
      <c r="S313" s="84"/>
      <c r="T313" s="85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159</v>
      </c>
      <c r="AU313" s="17" t="s">
        <v>83</v>
      </c>
    </row>
    <row r="314" s="2" customFormat="1" ht="16.5" customHeight="1">
      <c r="A314" s="38"/>
      <c r="B314" s="39"/>
      <c r="C314" s="212" t="s">
        <v>1051</v>
      </c>
      <c r="D314" s="212" t="s">
        <v>153</v>
      </c>
      <c r="E314" s="213" t="s">
        <v>2158</v>
      </c>
      <c r="F314" s="214" t="s">
        <v>2159</v>
      </c>
      <c r="G314" s="215" t="s">
        <v>1895</v>
      </c>
      <c r="H314" s="216">
        <v>2</v>
      </c>
      <c r="I314" s="217"/>
      <c r="J314" s="218">
        <f>ROUND(I314*H314,2)</f>
        <v>0</v>
      </c>
      <c r="K314" s="214" t="s">
        <v>19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0</v>
      </c>
      <c r="T314" s="222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354</v>
      </c>
      <c r="AT314" s="223" t="s">
        <v>153</v>
      </c>
      <c r="AU314" s="223" t="s">
        <v>83</v>
      </c>
      <c r="AY314" s="17" t="s">
        <v>150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354</v>
      </c>
      <c r="BM314" s="223" t="s">
        <v>2160</v>
      </c>
    </row>
    <row r="315" s="2" customFormat="1" ht="16.5" customHeight="1">
      <c r="A315" s="38"/>
      <c r="B315" s="39"/>
      <c r="C315" s="212" t="s">
        <v>1056</v>
      </c>
      <c r="D315" s="212" t="s">
        <v>153</v>
      </c>
      <c r="E315" s="213" t="s">
        <v>2161</v>
      </c>
      <c r="F315" s="214" t="s">
        <v>2162</v>
      </c>
      <c r="G315" s="215" t="s">
        <v>1895</v>
      </c>
      <c r="H315" s="216">
        <v>4</v>
      </c>
      <c r="I315" s="217"/>
      <c r="J315" s="218">
        <f>ROUND(I315*H315,2)</f>
        <v>0</v>
      </c>
      <c r="K315" s="214" t="s">
        <v>19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</v>
      </c>
      <c r="T315" s="222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3" t="s">
        <v>354</v>
      </c>
      <c r="AT315" s="223" t="s">
        <v>153</v>
      </c>
      <c r="AU315" s="223" t="s">
        <v>83</v>
      </c>
      <c r="AY315" s="17" t="s">
        <v>150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354</v>
      </c>
      <c r="BM315" s="223" t="s">
        <v>2163</v>
      </c>
    </row>
    <row r="316" s="2" customFormat="1" ht="16.5" customHeight="1">
      <c r="A316" s="38"/>
      <c r="B316" s="39"/>
      <c r="C316" s="212" t="s">
        <v>1061</v>
      </c>
      <c r="D316" s="212" t="s">
        <v>153</v>
      </c>
      <c r="E316" s="213" t="s">
        <v>2164</v>
      </c>
      <c r="F316" s="214" t="s">
        <v>2165</v>
      </c>
      <c r="G316" s="215" t="s">
        <v>1895</v>
      </c>
      <c r="H316" s="216">
        <v>1</v>
      </c>
      <c r="I316" s="217"/>
      <c r="J316" s="218">
        <f>ROUND(I316*H316,2)</f>
        <v>0</v>
      </c>
      <c r="K316" s="214" t="s">
        <v>19</v>
      </c>
      <c r="L316" s="44"/>
      <c r="M316" s="219" t="s">
        <v>19</v>
      </c>
      <c r="N316" s="220" t="s">
        <v>44</v>
      </c>
      <c r="O316" s="84"/>
      <c r="P316" s="221">
        <f>O316*H316</f>
        <v>0</v>
      </c>
      <c r="Q316" s="221">
        <v>0</v>
      </c>
      <c r="R316" s="221">
        <f>Q316*H316</f>
        <v>0</v>
      </c>
      <c r="S316" s="221">
        <v>0</v>
      </c>
      <c r="T316" s="222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3" t="s">
        <v>354</v>
      </c>
      <c r="AT316" s="223" t="s">
        <v>153</v>
      </c>
      <c r="AU316" s="223" t="s">
        <v>83</v>
      </c>
      <c r="AY316" s="17" t="s">
        <v>150</v>
      </c>
      <c r="BE316" s="224">
        <f>IF(N316="základní",J316,0)</f>
        <v>0</v>
      </c>
      <c r="BF316" s="224">
        <f>IF(N316="snížená",J316,0)</f>
        <v>0</v>
      </c>
      <c r="BG316" s="224">
        <f>IF(N316="zákl. přenesená",J316,0)</f>
        <v>0</v>
      </c>
      <c r="BH316" s="224">
        <f>IF(N316="sníž. přenesená",J316,0)</f>
        <v>0</v>
      </c>
      <c r="BI316" s="224">
        <f>IF(N316="nulová",J316,0)</f>
        <v>0</v>
      </c>
      <c r="BJ316" s="17" t="s">
        <v>81</v>
      </c>
      <c r="BK316" s="224">
        <f>ROUND(I316*H316,2)</f>
        <v>0</v>
      </c>
      <c r="BL316" s="17" t="s">
        <v>354</v>
      </c>
      <c r="BM316" s="223" t="s">
        <v>2166</v>
      </c>
    </row>
    <row r="317" s="2" customFormat="1" ht="16.5" customHeight="1">
      <c r="A317" s="38"/>
      <c r="B317" s="39"/>
      <c r="C317" s="212" t="s">
        <v>1066</v>
      </c>
      <c r="D317" s="212" t="s">
        <v>153</v>
      </c>
      <c r="E317" s="213" t="s">
        <v>2167</v>
      </c>
      <c r="F317" s="214" t="s">
        <v>2168</v>
      </c>
      <c r="G317" s="215" t="s">
        <v>1895</v>
      </c>
      <c r="H317" s="216">
        <v>3</v>
      </c>
      <c r="I317" s="217"/>
      <c r="J317" s="218">
        <f>ROUND(I317*H317,2)</f>
        <v>0</v>
      </c>
      <c r="K317" s="214" t="s">
        <v>19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</v>
      </c>
      <c r="T317" s="222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3" t="s">
        <v>354</v>
      </c>
      <c r="AT317" s="223" t="s">
        <v>153</v>
      </c>
      <c r="AU317" s="223" t="s">
        <v>83</v>
      </c>
      <c r="AY317" s="17" t="s">
        <v>150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354</v>
      </c>
      <c r="BM317" s="223" t="s">
        <v>2169</v>
      </c>
    </row>
    <row r="318" s="2" customFormat="1" ht="16.5" customHeight="1">
      <c r="A318" s="38"/>
      <c r="B318" s="39"/>
      <c r="C318" s="212" t="s">
        <v>1071</v>
      </c>
      <c r="D318" s="212" t="s">
        <v>153</v>
      </c>
      <c r="E318" s="213" t="s">
        <v>2170</v>
      </c>
      <c r="F318" s="214" t="s">
        <v>2171</v>
      </c>
      <c r="G318" s="215" t="s">
        <v>1895</v>
      </c>
      <c r="H318" s="216">
        <v>3</v>
      </c>
      <c r="I318" s="217"/>
      <c r="J318" s="218">
        <f>ROUND(I318*H318,2)</f>
        <v>0</v>
      </c>
      <c r="K318" s="214" t="s">
        <v>19</v>
      </c>
      <c r="L318" s="44"/>
      <c r="M318" s="219" t="s">
        <v>19</v>
      </c>
      <c r="N318" s="220" t="s">
        <v>44</v>
      </c>
      <c r="O318" s="84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3" t="s">
        <v>354</v>
      </c>
      <c r="AT318" s="223" t="s">
        <v>153</v>
      </c>
      <c r="AU318" s="223" t="s">
        <v>83</v>
      </c>
      <c r="AY318" s="17" t="s">
        <v>150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17" t="s">
        <v>81</v>
      </c>
      <c r="BK318" s="224">
        <f>ROUND(I318*H318,2)</f>
        <v>0</v>
      </c>
      <c r="BL318" s="17" t="s">
        <v>354</v>
      </c>
      <c r="BM318" s="223" t="s">
        <v>2172</v>
      </c>
    </row>
    <row r="319" s="2" customFormat="1" ht="16.5" customHeight="1">
      <c r="A319" s="38"/>
      <c r="B319" s="39"/>
      <c r="C319" s="212" t="s">
        <v>1076</v>
      </c>
      <c r="D319" s="212" t="s">
        <v>153</v>
      </c>
      <c r="E319" s="213" t="s">
        <v>2173</v>
      </c>
      <c r="F319" s="214" t="s">
        <v>2174</v>
      </c>
      <c r="G319" s="215" t="s">
        <v>1895</v>
      </c>
      <c r="H319" s="216">
        <v>1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3" t="s">
        <v>354</v>
      </c>
      <c r="AT319" s="223" t="s">
        <v>153</v>
      </c>
      <c r="AU319" s="223" t="s">
        <v>83</v>
      </c>
      <c r="AY319" s="17" t="s">
        <v>150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354</v>
      </c>
      <c r="BM319" s="223" t="s">
        <v>2175</v>
      </c>
    </row>
    <row r="320" s="2" customFormat="1" ht="16.5" customHeight="1">
      <c r="A320" s="38"/>
      <c r="B320" s="39"/>
      <c r="C320" s="212" t="s">
        <v>1080</v>
      </c>
      <c r="D320" s="212" t="s">
        <v>153</v>
      </c>
      <c r="E320" s="213" t="s">
        <v>2176</v>
      </c>
      <c r="F320" s="214" t="s">
        <v>2177</v>
      </c>
      <c r="G320" s="215" t="s">
        <v>1895</v>
      </c>
      <c r="H320" s="216">
        <v>2</v>
      </c>
      <c r="I320" s="217"/>
      <c r="J320" s="218">
        <f>ROUND(I320*H320,2)</f>
        <v>0</v>
      </c>
      <c r="K320" s="214" t="s">
        <v>19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175</v>
      </c>
      <c r="AT320" s="223" t="s">
        <v>153</v>
      </c>
      <c r="AU320" s="223" t="s">
        <v>83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175</v>
      </c>
      <c r="BM320" s="223" t="s">
        <v>2178</v>
      </c>
    </row>
    <row r="321" s="2" customFormat="1" ht="16.5" customHeight="1">
      <c r="A321" s="38"/>
      <c r="B321" s="39"/>
      <c r="C321" s="212" t="s">
        <v>1084</v>
      </c>
      <c r="D321" s="212" t="s">
        <v>153</v>
      </c>
      <c r="E321" s="213" t="s">
        <v>2179</v>
      </c>
      <c r="F321" s="214" t="s">
        <v>2180</v>
      </c>
      <c r="G321" s="215" t="s">
        <v>1895</v>
      </c>
      <c r="H321" s="216">
        <v>2</v>
      </c>
      <c r="I321" s="217"/>
      <c r="J321" s="218">
        <f>ROUND(I321*H321,2)</f>
        <v>0</v>
      </c>
      <c r="K321" s="214" t="s">
        <v>19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3" t="s">
        <v>175</v>
      </c>
      <c r="AT321" s="223" t="s">
        <v>153</v>
      </c>
      <c r="AU321" s="223" t="s">
        <v>83</v>
      </c>
      <c r="AY321" s="17" t="s">
        <v>150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175</v>
      </c>
      <c r="BM321" s="223" t="s">
        <v>2181</v>
      </c>
    </row>
    <row r="322" s="2" customFormat="1" ht="16.5" customHeight="1">
      <c r="A322" s="38"/>
      <c r="B322" s="39"/>
      <c r="C322" s="212" t="s">
        <v>1088</v>
      </c>
      <c r="D322" s="212" t="s">
        <v>153</v>
      </c>
      <c r="E322" s="213" t="s">
        <v>2182</v>
      </c>
      <c r="F322" s="214" t="s">
        <v>2183</v>
      </c>
      <c r="G322" s="215" t="s">
        <v>1895</v>
      </c>
      <c r="H322" s="216">
        <v>4</v>
      </c>
      <c r="I322" s="217"/>
      <c r="J322" s="218">
        <f>ROUND(I322*H322,2)</f>
        <v>0</v>
      </c>
      <c r="K322" s="214" t="s">
        <v>19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</v>
      </c>
      <c r="T322" s="222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3" t="s">
        <v>175</v>
      </c>
      <c r="AT322" s="223" t="s">
        <v>153</v>
      </c>
      <c r="AU322" s="223" t="s">
        <v>83</v>
      </c>
      <c r="AY322" s="17" t="s">
        <v>150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175</v>
      </c>
      <c r="BM322" s="223" t="s">
        <v>2184</v>
      </c>
    </row>
    <row r="323" s="2" customFormat="1" ht="16.5" customHeight="1">
      <c r="A323" s="38"/>
      <c r="B323" s="39"/>
      <c r="C323" s="212" t="s">
        <v>1093</v>
      </c>
      <c r="D323" s="212" t="s">
        <v>153</v>
      </c>
      <c r="E323" s="213" t="s">
        <v>2185</v>
      </c>
      <c r="F323" s="214" t="s">
        <v>2186</v>
      </c>
      <c r="G323" s="215" t="s">
        <v>1895</v>
      </c>
      <c r="H323" s="216">
        <v>6</v>
      </c>
      <c r="I323" s="217"/>
      <c r="J323" s="218">
        <f>ROUND(I323*H323,2)</f>
        <v>0</v>
      </c>
      <c r="K323" s="214" t="s">
        <v>19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2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175</v>
      </c>
      <c r="AT323" s="223" t="s">
        <v>153</v>
      </c>
      <c r="AU323" s="223" t="s">
        <v>83</v>
      </c>
      <c r="AY323" s="17" t="s">
        <v>150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175</v>
      </c>
      <c r="BM323" s="223" t="s">
        <v>2187</v>
      </c>
    </row>
    <row r="324" s="2" customFormat="1" ht="16.5" customHeight="1">
      <c r="A324" s="38"/>
      <c r="B324" s="39"/>
      <c r="C324" s="212" t="s">
        <v>1097</v>
      </c>
      <c r="D324" s="212" t="s">
        <v>153</v>
      </c>
      <c r="E324" s="213" t="s">
        <v>2188</v>
      </c>
      <c r="F324" s="214" t="s">
        <v>2189</v>
      </c>
      <c r="G324" s="215" t="s">
        <v>1895</v>
      </c>
      <c r="H324" s="216">
        <v>3</v>
      </c>
      <c r="I324" s="217"/>
      <c r="J324" s="218">
        <f>ROUND(I324*H324,2)</f>
        <v>0</v>
      </c>
      <c r="K324" s="214" t="s">
        <v>19</v>
      </c>
      <c r="L324" s="44"/>
      <c r="M324" s="219" t="s">
        <v>19</v>
      </c>
      <c r="N324" s="220" t="s">
        <v>44</v>
      </c>
      <c r="O324" s="84"/>
      <c r="P324" s="221">
        <f>O324*H324</f>
        <v>0</v>
      </c>
      <c r="Q324" s="221">
        <v>0</v>
      </c>
      <c r="R324" s="221">
        <f>Q324*H324</f>
        <v>0</v>
      </c>
      <c r="S324" s="221">
        <v>0</v>
      </c>
      <c r="T324" s="22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3" t="s">
        <v>175</v>
      </c>
      <c r="AT324" s="223" t="s">
        <v>153</v>
      </c>
      <c r="AU324" s="223" t="s">
        <v>83</v>
      </c>
      <c r="AY324" s="17" t="s">
        <v>150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175</v>
      </c>
      <c r="BM324" s="223" t="s">
        <v>2190</v>
      </c>
    </row>
    <row r="325" s="2" customFormat="1" ht="16.5" customHeight="1">
      <c r="A325" s="38"/>
      <c r="B325" s="39"/>
      <c r="C325" s="212" t="s">
        <v>1101</v>
      </c>
      <c r="D325" s="212" t="s">
        <v>153</v>
      </c>
      <c r="E325" s="213" t="s">
        <v>2191</v>
      </c>
      <c r="F325" s="214" t="s">
        <v>2192</v>
      </c>
      <c r="G325" s="215" t="s">
        <v>265</v>
      </c>
      <c r="H325" s="216">
        <v>7</v>
      </c>
      <c r="I325" s="217"/>
      <c r="J325" s="218">
        <f>ROUND(I325*H325,2)</f>
        <v>0</v>
      </c>
      <c r="K325" s="214" t="s">
        <v>157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0.00010000000000000001</v>
      </c>
      <c r="R325" s="221">
        <f>Q325*H325</f>
        <v>0.00069999999999999999</v>
      </c>
      <c r="S325" s="221">
        <v>0</v>
      </c>
      <c r="T325" s="222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3" t="s">
        <v>208</v>
      </c>
      <c r="AT325" s="223" t="s">
        <v>153</v>
      </c>
      <c r="AU325" s="223" t="s">
        <v>83</v>
      </c>
      <c r="AY325" s="17" t="s">
        <v>150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208</v>
      </c>
      <c r="BM325" s="223" t="s">
        <v>2193</v>
      </c>
    </row>
    <row r="326" s="2" customFormat="1">
      <c r="A326" s="38"/>
      <c r="B326" s="39"/>
      <c r="C326" s="40"/>
      <c r="D326" s="225" t="s">
        <v>159</v>
      </c>
      <c r="E326" s="40"/>
      <c r="F326" s="226" t="s">
        <v>2194</v>
      </c>
      <c r="G326" s="40"/>
      <c r="H326" s="40"/>
      <c r="I326" s="227"/>
      <c r="J326" s="40"/>
      <c r="K326" s="40"/>
      <c r="L326" s="44"/>
      <c r="M326" s="228"/>
      <c r="N326" s="229"/>
      <c r="O326" s="84"/>
      <c r="P326" s="84"/>
      <c r="Q326" s="84"/>
      <c r="R326" s="84"/>
      <c r="S326" s="84"/>
      <c r="T326" s="85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159</v>
      </c>
      <c r="AU326" s="17" t="s">
        <v>83</v>
      </c>
    </row>
    <row r="327" s="2" customFormat="1" ht="16.5" customHeight="1">
      <c r="A327" s="38"/>
      <c r="B327" s="39"/>
      <c r="C327" s="212" t="s">
        <v>1106</v>
      </c>
      <c r="D327" s="212" t="s">
        <v>153</v>
      </c>
      <c r="E327" s="213" t="s">
        <v>2195</v>
      </c>
      <c r="F327" s="214" t="s">
        <v>2196</v>
      </c>
      <c r="G327" s="215" t="s">
        <v>1895</v>
      </c>
      <c r="H327" s="216">
        <v>7</v>
      </c>
      <c r="I327" s="217"/>
      <c r="J327" s="218">
        <f>ROUND(I327*H327,2)</f>
        <v>0</v>
      </c>
      <c r="K327" s="214" t="s">
        <v>19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</v>
      </c>
      <c r="R327" s="221">
        <f>Q327*H327</f>
        <v>0</v>
      </c>
      <c r="S327" s="221">
        <v>0</v>
      </c>
      <c r="T327" s="222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3" t="s">
        <v>175</v>
      </c>
      <c r="AT327" s="223" t="s">
        <v>153</v>
      </c>
      <c r="AU327" s="223" t="s">
        <v>83</v>
      </c>
      <c r="AY327" s="17" t="s">
        <v>150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175</v>
      </c>
      <c r="BM327" s="223" t="s">
        <v>2197</v>
      </c>
    </row>
    <row r="328" s="2" customFormat="1" ht="16.5" customHeight="1">
      <c r="A328" s="38"/>
      <c r="B328" s="39"/>
      <c r="C328" s="212" t="s">
        <v>1110</v>
      </c>
      <c r="D328" s="212" t="s">
        <v>153</v>
      </c>
      <c r="E328" s="213" t="s">
        <v>2198</v>
      </c>
      <c r="F328" s="214" t="s">
        <v>2199</v>
      </c>
      <c r="G328" s="215" t="s">
        <v>1895</v>
      </c>
      <c r="H328" s="216">
        <v>7</v>
      </c>
      <c r="I328" s="217"/>
      <c r="J328" s="218">
        <f>ROUND(I328*H328,2)</f>
        <v>0</v>
      </c>
      <c r="K328" s="214" t="s">
        <v>19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3" t="s">
        <v>175</v>
      </c>
      <c r="AT328" s="223" t="s">
        <v>153</v>
      </c>
      <c r="AU328" s="223" t="s">
        <v>83</v>
      </c>
      <c r="AY328" s="17" t="s">
        <v>150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7" t="s">
        <v>81</v>
      </c>
      <c r="BK328" s="224">
        <f>ROUND(I328*H328,2)</f>
        <v>0</v>
      </c>
      <c r="BL328" s="17" t="s">
        <v>175</v>
      </c>
      <c r="BM328" s="223" t="s">
        <v>2200</v>
      </c>
    </row>
    <row r="329" s="2" customFormat="1" ht="16.5" customHeight="1">
      <c r="A329" s="38"/>
      <c r="B329" s="39"/>
      <c r="C329" s="212" t="s">
        <v>1115</v>
      </c>
      <c r="D329" s="212" t="s">
        <v>153</v>
      </c>
      <c r="E329" s="213" t="s">
        <v>2201</v>
      </c>
      <c r="F329" s="214" t="s">
        <v>2202</v>
      </c>
      <c r="G329" s="215" t="s">
        <v>1895</v>
      </c>
      <c r="H329" s="216">
        <v>5</v>
      </c>
      <c r="I329" s="217"/>
      <c r="J329" s="218">
        <f>ROUND(I329*H329,2)</f>
        <v>0</v>
      </c>
      <c r="K329" s="214" t="s">
        <v>19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</v>
      </c>
      <c r="T329" s="222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3" t="s">
        <v>175</v>
      </c>
      <c r="AT329" s="223" t="s">
        <v>153</v>
      </c>
      <c r="AU329" s="223" t="s">
        <v>83</v>
      </c>
      <c r="AY329" s="17" t="s">
        <v>150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175</v>
      </c>
      <c r="BM329" s="223" t="s">
        <v>2203</v>
      </c>
    </row>
    <row r="330" s="2" customFormat="1" ht="16.5" customHeight="1">
      <c r="A330" s="38"/>
      <c r="B330" s="39"/>
      <c r="C330" s="212" t="s">
        <v>1119</v>
      </c>
      <c r="D330" s="212" t="s">
        <v>153</v>
      </c>
      <c r="E330" s="213" t="s">
        <v>2204</v>
      </c>
      <c r="F330" s="214" t="s">
        <v>2205</v>
      </c>
      <c r="G330" s="215" t="s">
        <v>1895</v>
      </c>
      <c r="H330" s="216">
        <v>2</v>
      </c>
      <c r="I330" s="217"/>
      <c r="J330" s="218">
        <f>ROUND(I330*H330,2)</f>
        <v>0</v>
      </c>
      <c r="K330" s="214" t="s">
        <v>19</v>
      </c>
      <c r="L330" s="44"/>
      <c r="M330" s="219" t="s">
        <v>19</v>
      </c>
      <c r="N330" s="220" t="s">
        <v>44</v>
      </c>
      <c r="O330" s="84"/>
      <c r="P330" s="221">
        <f>O330*H330</f>
        <v>0</v>
      </c>
      <c r="Q330" s="221">
        <v>0</v>
      </c>
      <c r="R330" s="221">
        <f>Q330*H330</f>
        <v>0</v>
      </c>
      <c r="S330" s="221">
        <v>0</v>
      </c>
      <c r="T330" s="222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3" t="s">
        <v>175</v>
      </c>
      <c r="AT330" s="223" t="s">
        <v>153</v>
      </c>
      <c r="AU330" s="223" t="s">
        <v>83</v>
      </c>
      <c r="AY330" s="17" t="s">
        <v>150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175</v>
      </c>
      <c r="BM330" s="223" t="s">
        <v>2206</v>
      </c>
    </row>
    <row r="331" s="2" customFormat="1" ht="16.5" customHeight="1">
      <c r="A331" s="38"/>
      <c r="B331" s="39"/>
      <c r="C331" s="212" t="s">
        <v>1123</v>
      </c>
      <c r="D331" s="212" t="s">
        <v>153</v>
      </c>
      <c r="E331" s="213" t="s">
        <v>1670</v>
      </c>
      <c r="F331" s="214" t="s">
        <v>1671</v>
      </c>
      <c r="G331" s="215" t="s">
        <v>333</v>
      </c>
      <c r="H331" s="216">
        <v>520</v>
      </c>
      <c r="I331" s="217"/>
      <c r="J331" s="218">
        <f>ROUND(I331*H331,2)</f>
        <v>0</v>
      </c>
      <c r="K331" s="214" t="s">
        <v>157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8.0000000000000007E-05</v>
      </c>
      <c r="R331" s="221">
        <f>Q331*H331</f>
        <v>0.041600000000000005</v>
      </c>
      <c r="S331" s="221">
        <v>0</v>
      </c>
      <c r="T331" s="222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3" t="s">
        <v>354</v>
      </c>
      <c r="AT331" s="223" t="s">
        <v>153</v>
      </c>
      <c r="AU331" s="223" t="s">
        <v>83</v>
      </c>
      <c r="AY331" s="17" t="s">
        <v>150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354</v>
      </c>
      <c r="BM331" s="223" t="s">
        <v>2207</v>
      </c>
    </row>
    <row r="332" s="2" customFormat="1">
      <c r="A332" s="38"/>
      <c r="B332" s="39"/>
      <c r="C332" s="40"/>
      <c r="D332" s="225" t="s">
        <v>159</v>
      </c>
      <c r="E332" s="40"/>
      <c r="F332" s="226" t="s">
        <v>1673</v>
      </c>
      <c r="G332" s="40"/>
      <c r="H332" s="40"/>
      <c r="I332" s="227"/>
      <c r="J332" s="40"/>
      <c r="K332" s="40"/>
      <c r="L332" s="44"/>
      <c r="M332" s="228"/>
      <c r="N332" s="229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159</v>
      </c>
      <c r="AU332" s="17" t="s">
        <v>83</v>
      </c>
    </row>
    <row r="333" s="2" customFormat="1" ht="16.5" customHeight="1">
      <c r="A333" s="38"/>
      <c r="B333" s="39"/>
      <c r="C333" s="242" t="s">
        <v>1127</v>
      </c>
      <c r="D333" s="242" t="s">
        <v>218</v>
      </c>
      <c r="E333" s="243" t="s">
        <v>426</v>
      </c>
      <c r="F333" s="244" t="s">
        <v>1675</v>
      </c>
      <c r="G333" s="245" t="s">
        <v>19</v>
      </c>
      <c r="H333" s="246">
        <v>520</v>
      </c>
      <c r="I333" s="247"/>
      <c r="J333" s="248">
        <f>ROUND(I333*H333,2)</f>
        <v>0</v>
      </c>
      <c r="K333" s="244" t="s">
        <v>19</v>
      </c>
      <c r="L333" s="249"/>
      <c r="M333" s="250" t="s">
        <v>19</v>
      </c>
      <c r="N333" s="251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</v>
      </c>
      <c r="T333" s="222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3" t="s">
        <v>360</v>
      </c>
      <c r="AT333" s="223" t="s">
        <v>218</v>
      </c>
      <c r="AU333" s="223" t="s">
        <v>83</v>
      </c>
      <c r="AY333" s="17" t="s">
        <v>150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360</v>
      </c>
      <c r="BM333" s="223" t="s">
        <v>2208</v>
      </c>
    </row>
    <row r="334" s="2" customFormat="1" ht="24.15" customHeight="1">
      <c r="A334" s="38"/>
      <c r="B334" s="39"/>
      <c r="C334" s="212" t="s">
        <v>1132</v>
      </c>
      <c r="D334" s="212" t="s">
        <v>153</v>
      </c>
      <c r="E334" s="213" t="s">
        <v>324</v>
      </c>
      <c r="F334" s="214" t="s">
        <v>325</v>
      </c>
      <c r="G334" s="215" t="s">
        <v>178</v>
      </c>
      <c r="H334" s="216">
        <v>0.55600000000000005</v>
      </c>
      <c r="I334" s="217"/>
      <c r="J334" s="218">
        <f>ROUND(I334*H334,2)</f>
        <v>0</v>
      </c>
      <c r="K334" s="214" t="s">
        <v>157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</v>
      </c>
      <c r="T334" s="222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3" t="s">
        <v>208</v>
      </c>
      <c r="AT334" s="223" t="s">
        <v>153</v>
      </c>
      <c r="AU334" s="223" t="s">
        <v>83</v>
      </c>
      <c r="AY334" s="17" t="s">
        <v>150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208</v>
      </c>
      <c r="BM334" s="223" t="s">
        <v>2209</v>
      </c>
    </row>
    <row r="335" s="2" customFormat="1">
      <c r="A335" s="38"/>
      <c r="B335" s="39"/>
      <c r="C335" s="40"/>
      <c r="D335" s="225" t="s">
        <v>159</v>
      </c>
      <c r="E335" s="40"/>
      <c r="F335" s="226" t="s">
        <v>327</v>
      </c>
      <c r="G335" s="40"/>
      <c r="H335" s="40"/>
      <c r="I335" s="227"/>
      <c r="J335" s="40"/>
      <c r="K335" s="40"/>
      <c r="L335" s="44"/>
      <c r="M335" s="228"/>
      <c r="N335" s="229"/>
      <c r="O335" s="84"/>
      <c r="P335" s="84"/>
      <c r="Q335" s="84"/>
      <c r="R335" s="84"/>
      <c r="S335" s="84"/>
      <c r="T335" s="85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159</v>
      </c>
      <c r="AU335" s="17" t="s">
        <v>83</v>
      </c>
    </row>
    <row r="336" s="12" customFormat="1" ht="22.8" customHeight="1">
      <c r="A336" s="12"/>
      <c r="B336" s="196"/>
      <c r="C336" s="197"/>
      <c r="D336" s="198" t="s">
        <v>72</v>
      </c>
      <c r="E336" s="210" t="s">
        <v>2210</v>
      </c>
      <c r="F336" s="210" t="s">
        <v>2211</v>
      </c>
      <c r="G336" s="197"/>
      <c r="H336" s="197"/>
      <c r="I336" s="200"/>
      <c r="J336" s="211">
        <f>BK336</f>
        <v>0</v>
      </c>
      <c r="K336" s="197"/>
      <c r="L336" s="202"/>
      <c r="M336" s="203"/>
      <c r="N336" s="204"/>
      <c r="O336" s="204"/>
      <c r="P336" s="205">
        <f>SUM(P337:P341)</f>
        <v>0</v>
      </c>
      <c r="Q336" s="204"/>
      <c r="R336" s="205">
        <f>SUM(R337:R341)</f>
        <v>0.0051000000000000004</v>
      </c>
      <c r="S336" s="204"/>
      <c r="T336" s="206">
        <f>SUM(T337:T341)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83</v>
      </c>
      <c r="AT336" s="208" t="s">
        <v>72</v>
      </c>
      <c r="AU336" s="208" t="s">
        <v>81</v>
      </c>
      <c r="AY336" s="207" t="s">
        <v>150</v>
      </c>
      <c r="BK336" s="209">
        <f>SUM(BK337:BK341)</f>
        <v>0</v>
      </c>
    </row>
    <row r="337" s="2" customFormat="1" ht="16.5" customHeight="1">
      <c r="A337" s="38"/>
      <c r="B337" s="39"/>
      <c r="C337" s="212" t="s">
        <v>1136</v>
      </c>
      <c r="D337" s="212" t="s">
        <v>153</v>
      </c>
      <c r="E337" s="213" t="s">
        <v>2212</v>
      </c>
      <c r="F337" s="214" t="s">
        <v>2213</v>
      </c>
      <c r="G337" s="215" t="s">
        <v>265</v>
      </c>
      <c r="H337" s="216">
        <v>1</v>
      </c>
      <c r="I337" s="217"/>
      <c r="J337" s="218">
        <f>ROUND(I337*H337,2)</f>
        <v>0</v>
      </c>
      <c r="K337" s="214" t="s">
        <v>157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</v>
      </c>
      <c r="T337" s="222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3" t="s">
        <v>208</v>
      </c>
      <c r="AT337" s="223" t="s">
        <v>153</v>
      </c>
      <c r="AU337" s="223" t="s">
        <v>83</v>
      </c>
      <c r="AY337" s="17" t="s">
        <v>150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7" t="s">
        <v>81</v>
      </c>
      <c r="BK337" s="224">
        <f>ROUND(I337*H337,2)</f>
        <v>0</v>
      </c>
      <c r="BL337" s="17" t="s">
        <v>208</v>
      </c>
      <c r="BM337" s="223" t="s">
        <v>2214</v>
      </c>
    </row>
    <row r="338" s="2" customFormat="1">
      <c r="A338" s="38"/>
      <c r="B338" s="39"/>
      <c r="C338" s="40"/>
      <c r="D338" s="225" t="s">
        <v>159</v>
      </c>
      <c r="E338" s="40"/>
      <c r="F338" s="226" t="s">
        <v>2215</v>
      </c>
      <c r="G338" s="40"/>
      <c r="H338" s="40"/>
      <c r="I338" s="227"/>
      <c r="J338" s="40"/>
      <c r="K338" s="40"/>
      <c r="L338" s="44"/>
      <c r="M338" s="228"/>
      <c r="N338" s="229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159</v>
      </c>
      <c r="AU338" s="17" t="s">
        <v>83</v>
      </c>
    </row>
    <row r="339" s="2" customFormat="1" ht="24.9" customHeight="1">
      <c r="A339" s="38"/>
      <c r="B339" s="39"/>
      <c r="C339" s="212" t="s">
        <v>1141</v>
      </c>
      <c r="D339" s="212" t="s">
        <v>153</v>
      </c>
      <c r="E339" s="213" t="s">
        <v>2216</v>
      </c>
      <c r="F339" s="214" t="s">
        <v>2217</v>
      </c>
      <c r="G339" s="215" t="s">
        <v>265</v>
      </c>
      <c r="H339" s="216">
        <v>1</v>
      </c>
      <c r="I339" s="217"/>
      <c r="J339" s="218">
        <f>ROUND(I339*H339,2)</f>
        <v>0</v>
      </c>
      <c r="K339" s="214" t="s">
        <v>19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0.0051000000000000004</v>
      </c>
      <c r="R339" s="221">
        <f>Q339*H339</f>
        <v>0.0051000000000000004</v>
      </c>
      <c r="S339" s="221">
        <v>0</v>
      </c>
      <c r="T339" s="22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3" t="s">
        <v>354</v>
      </c>
      <c r="AT339" s="223" t="s">
        <v>153</v>
      </c>
      <c r="AU339" s="223" t="s">
        <v>83</v>
      </c>
      <c r="AY339" s="17" t="s">
        <v>150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7" t="s">
        <v>81</v>
      </c>
      <c r="BK339" s="224">
        <f>ROUND(I339*H339,2)</f>
        <v>0</v>
      </c>
      <c r="BL339" s="17" t="s">
        <v>354</v>
      </c>
      <c r="BM339" s="223" t="s">
        <v>2218</v>
      </c>
    </row>
    <row r="340" s="2" customFormat="1" ht="24.15" customHeight="1">
      <c r="A340" s="38"/>
      <c r="B340" s="39"/>
      <c r="C340" s="212" t="s">
        <v>1145</v>
      </c>
      <c r="D340" s="212" t="s">
        <v>153</v>
      </c>
      <c r="E340" s="213" t="s">
        <v>2219</v>
      </c>
      <c r="F340" s="214" t="s">
        <v>2220</v>
      </c>
      <c r="G340" s="215" t="s">
        <v>178</v>
      </c>
      <c r="H340" s="216">
        <v>0</v>
      </c>
      <c r="I340" s="217"/>
      <c r="J340" s="218">
        <f>ROUND(I340*H340,2)</f>
        <v>0</v>
      </c>
      <c r="K340" s="214" t="s">
        <v>157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3" t="s">
        <v>208</v>
      </c>
      <c r="AT340" s="223" t="s">
        <v>153</v>
      </c>
      <c r="AU340" s="223" t="s">
        <v>83</v>
      </c>
      <c r="AY340" s="17" t="s">
        <v>150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208</v>
      </c>
      <c r="BM340" s="223" t="s">
        <v>2221</v>
      </c>
    </row>
    <row r="341" s="2" customFormat="1">
      <c r="A341" s="38"/>
      <c r="B341" s="39"/>
      <c r="C341" s="40"/>
      <c r="D341" s="225" t="s">
        <v>159</v>
      </c>
      <c r="E341" s="40"/>
      <c r="F341" s="226" t="s">
        <v>2222</v>
      </c>
      <c r="G341" s="40"/>
      <c r="H341" s="40"/>
      <c r="I341" s="227"/>
      <c r="J341" s="40"/>
      <c r="K341" s="40"/>
      <c r="L341" s="44"/>
      <c r="M341" s="228"/>
      <c r="N341" s="229"/>
      <c r="O341" s="84"/>
      <c r="P341" s="84"/>
      <c r="Q341" s="84"/>
      <c r="R341" s="84"/>
      <c r="S341" s="84"/>
      <c r="T341" s="85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159</v>
      </c>
      <c r="AU341" s="17" t="s">
        <v>83</v>
      </c>
    </row>
    <row r="342" s="12" customFormat="1" ht="22.8" customHeight="1">
      <c r="A342" s="12"/>
      <c r="B342" s="196"/>
      <c r="C342" s="197"/>
      <c r="D342" s="198" t="s">
        <v>72</v>
      </c>
      <c r="E342" s="210" t="s">
        <v>336</v>
      </c>
      <c r="F342" s="210" t="s">
        <v>337</v>
      </c>
      <c r="G342" s="197"/>
      <c r="H342" s="197"/>
      <c r="I342" s="200"/>
      <c r="J342" s="211">
        <f>BK342</f>
        <v>0</v>
      </c>
      <c r="K342" s="197"/>
      <c r="L342" s="202"/>
      <c r="M342" s="203"/>
      <c r="N342" s="204"/>
      <c r="O342" s="204"/>
      <c r="P342" s="205">
        <f>SUM(P343:P350)</f>
        <v>0</v>
      </c>
      <c r="Q342" s="204"/>
      <c r="R342" s="205">
        <f>SUM(R343:R350)</f>
        <v>0.0041600000000000005</v>
      </c>
      <c r="S342" s="204"/>
      <c r="T342" s="206">
        <f>SUM(T343:T350)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7" t="s">
        <v>83</v>
      </c>
      <c r="AT342" s="208" t="s">
        <v>72</v>
      </c>
      <c r="AU342" s="208" t="s">
        <v>81</v>
      </c>
      <c r="AY342" s="207" t="s">
        <v>150</v>
      </c>
      <c r="BK342" s="209">
        <f>SUM(BK343:BK350)</f>
        <v>0</v>
      </c>
    </row>
    <row r="343" s="2" customFormat="1" ht="16.5" customHeight="1">
      <c r="A343" s="38"/>
      <c r="B343" s="39"/>
      <c r="C343" s="212" t="s">
        <v>1149</v>
      </c>
      <c r="D343" s="212" t="s">
        <v>153</v>
      </c>
      <c r="E343" s="213" t="s">
        <v>2223</v>
      </c>
      <c r="F343" s="214" t="s">
        <v>2224</v>
      </c>
      <c r="G343" s="215" t="s">
        <v>207</v>
      </c>
      <c r="H343" s="216">
        <v>32</v>
      </c>
      <c r="I343" s="217"/>
      <c r="J343" s="218">
        <f>ROUND(I343*H343,2)</f>
        <v>0</v>
      </c>
      <c r="K343" s="214" t="s">
        <v>157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2.0000000000000002E-05</v>
      </c>
      <c r="R343" s="221">
        <f>Q343*H343</f>
        <v>0.00064000000000000005</v>
      </c>
      <c r="S343" s="221">
        <v>0</v>
      </c>
      <c r="T343" s="222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3" t="s">
        <v>208</v>
      </c>
      <c r="AT343" s="223" t="s">
        <v>153</v>
      </c>
      <c r="AU343" s="223" t="s">
        <v>83</v>
      </c>
      <c r="AY343" s="17" t="s">
        <v>150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7" t="s">
        <v>81</v>
      </c>
      <c r="BK343" s="224">
        <f>ROUND(I343*H343,2)</f>
        <v>0</v>
      </c>
      <c r="BL343" s="17" t="s">
        <v>208</v>
      </c>
      <c r="BM343" s="223" t="s">
        <v>2225</v>
      </c>
    </row>
    <row r="344" s="2" customFormat="1">
      <c r="A344" s="38"/>
      <c r="B344" s="39"/>
      <c r="C344" s="40"/>
      <c r="D344" s="225" t="s">
        <v>159</v>
      </c>
      <c r="E344" s="40"/>
      <c r="F344" s="226" t="s">
        <v>2226</v>
      </c>
      <c r="G344" s="40"/>
      <c r="H344" s="40"/>
      <c r="I344" s="227"/>
      <c r="J344" s="40"/>
      <c r="K344" s="40"/>
      <c r="L344" s="44"/>
      <c r="M344" s="228"/>
      <c r="N344" s="229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159</v>
      </c>
      <c r="AU344" s="17" t="s">
        <v>83</v>
      </c>
    </row>
    <row r="345" s="2" customFormat="1" ht="21.75" customHeight="1">
      <c r="A345" s="38"/>
      <c r="B345" s="39"/>
      <c r="C345" s="212" t="s">
        <v>1153</v>
      </c>
      <c r="D345" s="212" t="s">
        <v>153</v>
      </c>
      <c r="E345" s="213" t="s">
        <v>2227</v>
      </c>
      <c r="F345" s="214" t="s">
        <v>2228</v>
      </c>
      <c r="G345" s="215" t="s">
        <v>207</v>
      </c>
      <c r="H345" s="216">
        <v>20</v>
      </c>
      <c r="I345" s="217"/>
      <c r="J345" s="218">
        <f>ROUND(I345*H345,2)</f>
        <v>0</v>
      </c>
      <c r="K345" s="214" t="s">
        <v>157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4.0000000000000003E-05</v>
      </c>
      <c r="R345" s="221">
        <f>Q345*H345</f>
        <v>0.00080000000000000004</v>
      </c>
      <c r="S345" s="221">
        <v>0</v>
      </c>
      <c r="T345" s="222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3" t="s">
        <v>208</v>
      </c>
      <c r="AT345" s="223" t="s">
        <v>153</v>
      </c>
      <c r="AU345" s="223" t="s">
        <v>83</v>
      </c>
      <c r="AY345" s="17" t="s">
        <v>150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208</v>
      </c>
      <c r="BM345" s="223" t="s">
        <v>2229</v>
      </c>
    </row>
    <row r="346" s="2" customFormat="1">
      <c r="A346" s="38"/>
      <c r="B346" s="39"/>
      <c r="C346" s="40"/>
      <c r="D346" s="225" t="s">
        <v>159</v>
      </c>
      <c r="E346" s="40"/>
      <c r="F346" s="226" t="s">
        <v>2230</v>
      </c>
      <c r="G346" s="40"/>
      <c r="H346" s="40"/>
      <c r="I346" s="227"/>
      <c r="J346" s="40"/>
      <c r="K346" s="40"/>
      <c r="L346" s="44"/>
      <c r="M346" s="228"/>
      <c r="N346" s="229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159</v>
      </c>
      <c r="AU346" s="17" t="s">
        <v>83</v>
      </c>
    </row>
    <row r="347" s="2" customFormat="1" ht="21.75" customHeight="1">
      <c r="A347" s="38"/>
      <c r="B347" s="39"/>
      <c r="C347" s="212" t="s">
        <v>1158</v>
      </c>
      <c r="D347" s="212" t="s">
        <v>153</v>
      </c>
      <c r="E347" s="213" t="s">
        <v>2231</v>
      </c>
      <c r="F347" s="214" t="s">
        <v>2232</v>
      </c>
      <c r="G347" s="215" t="s">
        <v>207</v>
      </c>
      <c r="H347" s="216">
        <v>16</v>
      </c>
      <c r="I347" s="217"/>
      <c r="J347" s="218">
        <f>ROUND(I347*H347,2)</f>
        <v>0</v>
      </c>
      <c r="K347" s="214" t="s">
        <v>157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6.0000000000000002E-05</v>
      </c>
      <c r="R347" s="221">
        <f>Q347*H347</f>
        <v>0.00096000000000000002</v>
      </c>
      <c r="S347" s="221">
        <v>0</v>
      </c>
      <c r="T347" s="222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3" t="s">
        <v>208</v>
      </c>
      <c r="AT347" s="223" t="s">
        <v>153</v>
      </c>
      <c r="AU347" s="223" t="s">
        <v>83</v>
      </c>
      <c r="AY347" s="17" t="s">
        <v>150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208</v>
      </c>
      <c r="BM347" s="223" t="s">
        <v>2233</v>
      </c>
    </row>
    <row r="348" s="2" customFormat="1">
      <c r="A348" s="38"/>
      <c r="B348" s="39"/>
      <c r="C348" s="40"/>
      <c r="D348" s="225" t="s">
        <v>159</v>
      </c>
      <c r="E348" s="40"/>
      <c r="F348" s="226" t="s">
        <v>2234</v>
      </c>
      <c r="G348" s="40"/>
      <c r="H348" s="40"/>
      <c r="I348" s="227"/>
      <c r="J348" s="40"/>
      <c r="K348" s="40"/>
      <c r="L348" s="44"/>
      <c r="M348" s="228"/>
      <c r="N348" s="229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159</v>
      </c>
      <c r="AU348" s="17" t="s">
        <v>83</v>
      </c>
    </row>
    <row r="349" s="2" customFormat="1" ht="21.75" customHeight="1">
      <c r="A349" s="38"/>
      <c r="B349" s="39"/>
      <c r="C349" s="212" t="s">
        <v>1163</v>
      </c>
      <c r="D349" s="212" t="s">
        <v>153</v>
      </c>
      <c r="E349" s="213" t="s">
        <v>2235</v>
      </c>
      <c r="F349" s="214" t="s">
        <v>2236</v>
      </c>
      <c r="G349" s="215" t="s">
        <v>207</v>
      </c>
      <c r="H349" s="216">
        <v>22</v>
      </c>
      <c r="I349" s="217"/>
      <c r="J349" s="218">
        <f>ROUND(I349*H349,2)</f>
        <v>0</v>
      </c>
      <c r="K349" s="214" t="s">
        <v>157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8.0000000000000007E-05</v>
      </c>
      <c r="R349" s="221">
        <f>Q349*H349</f>
        <v>0.0017600000000000001</v>
      </c>
      <c r="S349" s="221">
        <v>0</v>
      </c>
      <c r="T349" s="222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3" t="s">
        <v>208</v>
      </c>
      <c r="AT349" s="223" t="s">
        <v>153</v>
      </c>
      <c r="AU349" s="223" t="s">
        <v>83</v>
      </c>
      <c r="AY349" s="17" t="s">
        <v>150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208</v>
      </c>
      <c r="BM349" s="223" t="s">
        <v>2237</v>
      </c>
    </row>
    <row r="350" s="2" customFormat="1">
      <c r="A350" s="38"/>
      <c r="B350" s="39"/>
      <c r="C350" s="40"/>
      <c r="D350" s="225" t="s">
        <v>159</v>
      </c>
      <c r="E350" s="40"/>
      <c r="F350" s="226" t="s">
        <v>2238</v>
      </c>
      <c r="G350" s="40"/>
      <c r="H350" s="40"/>
      <c r="I350" s="227"/>
      <c r="J350" s="40"/>
      <c r="K350" s="40"/>
      <c r="L350" s="44"/>
      <c r="M350" s="228"/>
      <c r="N350" s="229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159</v>
      </c>
      <c r="AU350" s="17" t="s">
        <v>83</v>
      </c>
    </row>
    <row r="351" s="12" customFormat="1" ht="25.92" customHeight="1">
      <c r="A351" s="12"/>
      <c r="B351" s="196"/>
      <c r="C351" s="197"/>
      <c r="D351" s="198" t="s">
        <v>72</v>
      </c>
      <c r="E351" s="199" t="s">
        <v>218</v>
      </c>
      <c r="F351" s="199" t="s">
        <v>348</v>
      </c>
      <c r="G351" s="197"/>
      <c r="H351" s="197"/>
      <c r="I351" s="200"/>
      <c r="J351" s="201">
        <f>BK351</f>
        <v>0</v>
      </c>
      <c r="K351" s="197"/>
      <c r="L351" s="202"/>
      <c r="M351" s="203"/>
      <c r="N351" s="204"/>
      <c r="O351" s="204"/>
      <c r="P351" s="205">
        <f>P352</f>
        <v>0</v>
      </c>
      <c r="Q351" s="204"/>
      <c r="R351" s="205">
        <f>R352</f>
        <v>0.31737000000000004</v>
      </c>
      <c r="S351" s="204"/>
      <c r="T351" s="206">
        <f>T352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7" t="s">
        <v>168</v>
      </c>
      <c r="AT351" s="208" t="s">
        <v>72</v>
      </c>
      <c r="AU351" s="208" t="s">
        <v>73</v>
      </c>
      <c r="AY351" s="207" t="s">
        <v>150</v>
      </c>
      <c r="BK351" s="209">
        <f>BK352</f>
        <v>0</v>
      </c>
    </row>
    <row r="352" s="12" customFormat="1" ht="22.8" customHeight="1">
      <c r="A352" s="12"/>
      <c r="B352" s="196"/>
      <c r="C352" s="197"/>
      <c r="D352" s="198" t="s">
        <v>72</v>
      </c>
      <c r="E352" s="210" t="s">
        <v>349</v>
      </c>
      <c r="F352" s="210" t="s">
        <v>350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SUM(P353:P404)</f>
        <v>0</v>
      </c>
      <c r="Q352" s="204"/>
      <c r="R352" s="205">
        <f>SUM(R353:R404)</f>
        <v>0.31737000000000004</v>
      </c>
      <c r="S352" s="204"/>
      <c r="T352" s="206">
        <f>SUM(T353:T404)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168</v>
      </c>
      <c r="AT352" s="208" t="s">
        <v>72</v>
      </c>
      <c r="AU352" s="208" t="s">
        <v>81</v>
      </c>
      <c r="AY352" s="207" t="s">
        <v>150</v>
      </c>
      <c r="BK352" s="209">
        <f>SUM(BK353:BK404)</f>
        <v>0</v>
      </c>
    </row>
    <row r="353" s="2" customFormat="1" ht="16.5" customHeight="1">
      <c r="A353" s="38"/>
      <c r="B353" s="39"/>
      <c r="C353" s="212" t="s">
        <v>1168</v>
      </c>
      <c r="D353" s="212" t="s">
        <v>153</v>
      </c>
      <c r="E353" s="213" t="s">
        <v>1072</v>
      </c>
      <c r="F353" s="214" t="s">
        <v>1073</v>
      </c>
      <c r="G353" s="215" t="s">
        <v>265</v>
      </c>
      <c r="H353" s="216">
        <v>6</v>
      </c>
      <c r="I353" s="217"/>
      <c r="J353" s="218">
        <f>ROUND(I353*H353,2)</f>
        <v>0</v>
      </c>
      <c r="K353" s="214" t="s">
        <v>157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2.0000000000000002E-05</v>
      </c>
      <c r="R353" s="221">
        <f>Q353*H353</f>
        <v>0.00012000000000000002</v>
      </c>
      <c r="S353" s="221">
        <v>0</v>
      </c>
      <c r="T353" s="222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3" t="s">
        <v>354</v>
      </c>
      <c r="AT353" s="223" t="s">
        <v>153</v>
      </c>
      <c r="AU353" s="223" t="s">
        <v>83</v>
      </c>
      <c r="AY353" s="17" t="s">
        <v>150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354</v>
      </c>
      <c r="BM353" s="223" t="s">
        <v>2239</v>
      </c>
    </row>
    <row r="354" s="2" customFormat="1">
      <c r="A354" s="38"/>
      <c r="B354" s="39"/>
      <c r="C354" s="40"/>
      <c r="D354" s="225" t="s">
        <v>159</v>
      </c>
      <c r="E354" s="40"/>
      <c r="F354" s="226" t="s">
        <v>1075</v>
      </c>
      <c r="G354" s="40"/>
      <c r="H354" s="40"/>
      <c r="I354" s="227"/>
      <c r="J354" s="40"/>
      <c r="K354" s="40"/>
      <c r="L354" s="44"/>
      <c r="M354" s="228"/>
      <c r="N354" s="229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159</v>
      </c>
      <c r="AU354" s="17" t="s">
        <v>83</v>
      </c>
    </row>
    <row r="355" s="2" customFormat="1" ht="16.5" customHeight="1">
      <c r="A355" s="38"/>
      <c r="B355" s="39"/>
      <c r="C355" s="212" t="s">
        <v>1172</v>
      </c>
      <c r="D355" s="212" t="s">
        <v>153</v>
      </c>
      <c r="E355" s="213" t="s">
        <v>2240</v>
      </c>
      <c r="F355" s="214" t="s">
        <v>2241</v>
      </c>
      <c r="G355" s="215" t="s">
        <v>265</v>
      </c>
      <c r="H355" s="216">
        <v>6</v>
      </c>
      <c r="I355" s="217"/>
      <c r="J355" s="218">
        <f>ROUND(I355*H355,2)</f>
        <v>0</v>
      </c>
      <c r="K355" s="214" t="s">
        <v>19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3.0000000000000001E-05</v>
      </c>
      <c r="R355" s="221">
        <f>Q355*H355</f>
        <v>0.00018000000000000001</v>
      </c>
      <c r="S355" s="221">
        <v>0</v>
      </c>
      <c r="T355" s="222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354</v>
      </c>
      <c r="AT355" s="223" t="s">
        <v>153</v>
      </c>
      <c r="AU355" s="223" t="s">
        <v>83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354</v>
      </c>
      <c r="BM355" s="223" t="s">
        <v>2242</v>
      </c>
    </row>
    <row r="356" s="2" customFormat="1" ht="16.5" customHeight="1">
      <c r="A356" s="38"/>
      <c r="B356" s="39"/>
      <c r="C356" s="212" t="s">
        <v>1177</v>
      </c>
      <c r="D356" s="212" t="s">
        <v>153</v>
      </c>
      <c r="E356" s="213" t="s">
        <v>2243</v>
      </c>
      <c r="F356" s="214" t="s">
        <v>2244</v>
      </c>
      <c r="G356" s="215" t="s">
        <v>265</v>
      </c>
      <c r="H356" s="216">
        <v>4</v>
      </c>
      <c r="I356" s="217"/>
      <c r="J356" s="218">
        <f>ROUND(I356*H356,2)</f>
        <v>0</v>
      </c>
      <c r="K356" s="214" t="s">
        <v>157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2.0000000000000002E-05</v>
      </c>
      <c r="R356" s="221">
        <f>Q356*H356</f>
        <v>8.0000000000000007E-05</v>
      </c>
      <c r="S356" s="221">
        <v>0</v>
      </c>
      <c r="T356" s="222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3" t="s">
        <v>354</v>
      </c>
      <c r="AT356" s="223" t="s">
        <v>153</v>
      </c>
      <c r="AU356" s="223" t="s">
        <v>83</v>
      </c>
      <c r="AY356" s="17" t="s">
        <v>150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354</v>
      </c>
      <c r="BM356" s="223" t="s">
        <v>2245</v>
      </c>
    </row>
    <row r="357" s="2" customFormat="1">
      <c r="A357" s="38"/>
      <c r="B357" s="39"/>
      <c r="C357" s="40"/>
      <c r="D357" s="225" t="s">
        <v>159</v>
      </c>
      <c r="E357" s="40"/>
      <c r="F357" s="226" t="s">
        <v>2246</v>
      </c>
      <c r="G357" s="40"/>
      <c r="H357" s="40"/>
      <c r="I357" s="227"/>
      <c r="J357" s="40"/>
      <c r="K357" s="40"/>
      <c r="L357" s="44"/>
      <c r="M357" s="228"/>
      <c r="N357" s="229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159</v>
      </c>
      <c r="AU357" s="17" t="s">
        <v>83</v>
      </c>
    </row>
    <row r="358" s="2" customFormat="1" ht="16.5" customHeight="1">
      <c r="A358" s="38"/>
      <c r="B358" s="39"/>
      <c r="C358" s="212" t="s">
        <v>1181</v>
      </c>
      <c r="D358" s="212" t="s">
        <v>153</v>
      </c>
      <c r="E358" s="213" t="s">
        <v>2247</v>
      </c>
      <c r="F358" s="214" t="s">
        <v>2248</v>
      </c>
      <c r="G358" s="215" t="s">
        <v>265</v>
      </c>
      <c r="H358" s="216">
        <v>4</v>
      </c>
      <c r="I358" s="217"/>
      <c r="J358" s="218">
        <f>ROUND(I358*H358,2)</f>
        <v>0</v>
      </c>
      <c r="K358" s="214" t="s">
        <v>19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6.0000000000000002E-05</v>
      </c>
      <c r="R358" s="221">
        <f>Q358*H358</f>
        <v>0.00024000000000000001</v>
      </c>
      <c r="S358" s="221">
        <v>0</v>
      </c>
      <c r="T358" s="222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354</v>
      </c>
      <c r="AT358" s="223" t="s">
        <v>153</v>
      </c>
      <c r="AU358" s="223" t="s">
        <v>83</v>
      </c>
      <c r="AY358" s="17" t="s">
        <v>150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354</v>
      </c>
      <c r="BM358" s="223" t="s">
        <v>2249</v>
      </c>
    </row>
    <row r="359" s="2" customFormat="1" ht="16.5" customHeight="1">
      <c r="A359" s="38"/>
      <c r="B359" s="39"/>
      <c r="C359" s="212" t="s">
        <v>1185</v>
      </c>
      <c r="D359" s="212" t="s">
        <v>153</v>
      </c>
      <c r="E359" s="213" t="s">
        <v>2250</v>
      </c>
      <c r="F359" s="214" t="s">
        <v>2251</v>
      </c>
      <c r="G359" s="215" t="s">
        <v>265</v>
      </c>
      <c r="H359" s="216">
        <v>5</v>
      </c>
      <c r="I359" s="217"/>
      <c r="J359" s="218">
        <f>ROUND(I359*H359,2)</f>
        <v>0</v>
      </c>
      <c r="K359" s="214" t="s">
        <v>157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6.0000000000000002E-05</v>
      </c>
      <c r="R359" s="221">
        <f>Q359*H359</f>
        <v>0.00030000000000000003</v>
      </c>
      <c r="S359" s="221">
        <v>0</v>
      </c>
      <c r="T359" s="222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3" t="s">
        <v>354</v>
      </c>
      <c r="AT359" s="223" t="s">
        <v>153</v>
      </c>
      <c r="AU359" s="223" t="s">
        <v>83</v>
      </c>
      <c r="AY359" s="17" t="s">
        <v>150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354</v>
      </c>
      <c r="BM359" s="223" t="s">
        <v>2252</v>
      </c>
    </row>
    <row r="360" s="2" customFormat="1">
      <c r="A360" s="38"/>
      <c r="B360" s="39"/>
      <c r="C360" s="40"/>
      <c r="D360" s="225" t="s">
        <v>159</v>
      </c>
      <c r="E360" s="40"/>
      <c r="F360" s="226" t="s">
        <v>2253</v>
      </c>
      <c r="G360" s="40"/>
      <c r="H360" s="40"/>
      <c r="I360" s="227"/>
      <c r="J360" s="40"/>
      <c r="K360" s="40"/>
      <c r="L360" s="44"/>
      <c r="M360" s="228"/>
      <c r="N360" s="229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159</v>
      </c>
      <c r="AU360" s="17" t="s">
        <v>83</v>
      </c>
    </row>
    <row r="361" s="2" customFormat="1" ht="16.5" customHeight="1">
      <c r="A361" s="38"/>
      <c r="B361" s="39"/>
      <c r="C361" s="212" t="s">
        <v>1189</v>
      </c>
      <c r="D361" s="212" t="s">
        <v>153</v>
      </c>
      <c r="E361" s="213" t="s">
        <v>2254</v>
      </c>
      <c r="F361" s="214" t="s">
        <v>2255</v>
      </c>
      <c r="G361" s="215" t="s">
        <v>265</v>
      </c>
      <c r="H361" s="216">
        <v>3</v>
      </c>
      <c r="I361" s="217"/>
      <c r="J361" s="218">
        <f>ROUND(I361*H361,2)</f>
        <v>0</v>
      </c>
      <c r="K361" s="214" t="s">
        <v>19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0.00012</v>
      </c>
      <c r="R361" s="221">
        <f>Q361*H361</f>
        <v>0.00036000000000000002</v>
      </c>
      <c r="S361" s="221">
        <v>0</v>
      </c>
      <c r="T361" s="222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354</v>
      </c>
      <c r="AT361" s="223" t="s">
        <v>153</v>
      </c>
      <c r="AU361" s="223" t="s">
        <v>83</v>
      </c>
      <c r="AY361" s="17" t="s">
        <v>150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354</v>
      </c>
      <c r="BM361" s="223" t="s">
        <v>2256</v>
      </c>
    </row>
    <row r="362" s="2" customFormat="1" ht="16.5" customHeight="1">
      <c r="A362" s="38"/>
      <c r="B362" s="39"/>
      <c r="C362" s="212" t="s">
        <v>1194</v>
      </c>
      <c r="D362" s="212" t="s">
        <v>153</v>
      </c>
      <c r="E362" s="213" t="s">
        <v>2257</v>
      </c>
      <c r="F362" s="214" t="s">
        <v>2258</v>
      </c>
      <c r="G362" s="215" t="s">
        <v>265</v>
      </c>
      <c r="H362" s="216">
        <v>1</v>
      </c>
      <c r="I362" s="217"/>
      <c r="J362" s="218">
        <f>ROUND(I362*H362,2)</f>
        <v>0</v>
      </c>
      <c r="K362" s="214" t="s">
        <v>19</v>
      </c>
      <c r="L362" s="44"/>
      <c r="M362" s="219" t="s">
        <v>19</v>
      </c>
      <c r="N362" s="220" t="s">
        <v>44</v>
      </c>
      <c r="O362" s="84"/>
      <c r="P362" s="221">
        <f>O362*H362</f>
        <v>0</v>
      </c>
      <c r="Q362" s="221">
        <v>0.00012</v>
      </c>
      <c r="R362" s="221">
        <f>Q362*H362</f>
        <v>0.00012</v>
      </c>
      <c r="S362" s="221">
        <v>0</v>
      </c>
      <c r="T362" s="222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3" t="s">
        <v>354</v>
      </c>
      <c r="AT362" s="223" t="s">
        <v>153</v>
      </c>
      <c r="AU362" s="223" t="s">
        <v>83</v>
      </c>
      <c r="AY362" s="17" t="s">
        <v>150</v>
      </c>
      <c r="BE362" s="224">
        <f>IF(N362="základní",J362,0)</f>
        <v>0</v>
      </c>
      <c r="BF362" s="224">
        <f>IF(N362="snížená",J362,0)</f>
        <v>0</v>
      </c>
      <c r="BG362" s="224">
        <f>IF(N362="zákl. přenesená",J362,0)</f>
        <v>0</v>
      </c>
      <c r="BH362" s="224">
        <f>IF(N362="sníž. přenesená",J362,0)</f>
        <v>0</v>
      </c>
      <c r="BI362" s="224">
        <f>IF(N362="nulová",J362,0)</f>
        <v>0</v>
      </c>
      <c r="BJ362" s="17" t="s">
        <v>81</v>
      </c>
      <c r="BK362" s="224">
        <f>ROUND(I362*H362,2)</f>
        <v>0</v>
      </c>
      <c r="BL362" s="17" t="s">
        <v>354</v>
      </c>
      <c r="BM362" s="223" t="s">
        <v>2259</v>
      </c>
    </row>
    <row r="363" s="2" customFormat="1" ht="16.5" customHeight="1">
      <c r="A363" s="38"/>
      <c r="B363" s="39"/>
      <c r="C363" s="212" t="s">
        <v>1198</v>
      </c>
      <c r="D363" s="212" t="s">
        <v>153</v>
      </c>
      <c r="E363" s="213" t="s">
        <v>2260</v>
      </c>
      <c r="F363" s="214" t="s">
        <v>2261</v>
      </c>
      <c r="G363" s="215" t="s">
        <v>265</v>
      </c>
      <c r="H363" s="216">
        <v>1</v>
      </c>
      <c r="I363" s="217"/>
      <c r="J363" s="218">
        <f>ROUND(I363*H363,2)</f>
        <v>0</v>
      </c>
      <c r="K363" s="214" t="s">
        <v>19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0.00031</v>
      </c>
      <c r="R363" s="221">
        <f>Q363*H363</f>
        <v>0.00031</v>
      </c>
      <c r="S363" s="221">
        <v>0</v>
      </c>
      <c r="T363" s="222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3" t="s">
        <v>354</v>
      </c>
      <c r="AT363" s="223" t="s">
        <v>153</v>
      </c>
      <c r="AU363" s="223" t="s">
        <v>83</v>
      </c>
      <c r="AY363" s="17" t="s">
        <v>150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7" t="s">
        <v>81</v>
      </c>
      <c r="BK363" s="224">
        <f>ROUND(I363*H363,2)</f>
        <v>0</v>
      </c>
      <c r="BL363" s="17" t="s">
        <v>354</v>
      </c>
      <c r="BM363" s="223" t="s">
        <v>2262</v>
      </c>
    </row>
    <row r="364" s="2" customFormat="1" ht="21.75" customHeight="1">
      <c r="A364" s="38"/>
      <c r="B364" s="39"/>
      <c r="C364" s="212" t="s">
        <v>1202</v>
      </c>
      <c r="D364" s="212" t="s">
        <v>153</v>
      </c>
      <c r="E364" s="213" t="s">
        <v>2263</v>
      </c>
      <c r="F364" s="214" t="s">
        <v>2264</v>
      </c>
      <c r="G364" s="215" t="s">
        <v>265</v>
      </c>
      <c r="H364" s="216">
        <v>3</v>
      </c>
      <c r="I364" s="217"/>
      <c r="J364" s="218">
        <f>ROUND(I364*H364,2)</f>
        <v>0</v>
      </c>
      <c r="K364" s="214" t="s">
        <v>157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2.0000000000000002E-05</v>
      </c>
      <c r="R364" s="221">
        <f>Q364*H364</f>
        <v>6.0000000000000008E-05</v>
      </c>
      <c r="S364" s="221">
        <v>0</v>
      </c>
      <c r="T364" s="222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354</v>
      </c>
      <c r="AT364" s="223" t="s">
        <v>153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354</v>
      </c>
      <c r="BM364" s="223" t="s">
        <v>2265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2266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2" customFormat="1" ht="16.5" customHeight="1">
      <c r="A366" s="38"/>
      <c r="B366" s="39"/>
      <c r="C366" s="212" t="s">
        <v>1206</v>
      </c>
      <c r="D366" s="212" t="s">
        <v>153</v>
      </c>
      <c r="E366" s="213" t="s">
        <v>2267</v>
      </c>
      <c r="F366" s="214" t="s">
        <v>2268</v>
      </c>
      <c r="G366" s="215" t="s">
        <v>265</v>
      </c>
      <c r="H366" s="216">
        <v>3</v>
      </c>
      <c r="I366" s="217"/>
      <c r="J366" s="218">
        <f>ROUND(I366*H366,2)</f>
        <v>0</v>
      </c>
      <c r="K366" s="214" t="s">
        <v>19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</v>
      </c>
      <c r="T366" s="222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3" t="s">
        <v>354</v>
      </c>
      <c r="AT366" s="223" t="s">
        <v>153</v>
      </c>
      <c r="AU366" s="223" t="s">
        <v>83</v>
      </c>
      <c r="AY366" s="17" t="s">
        <v>150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354</v>
      </c>
      <c r="BM366" s="223" t="s">
        <v>2269</v>
      </c>
    </row>
    <row r="367" s="2" customFormat="1" ht="16.5" customHeight="1">
      <c r="A367" s="38"/>
      <c r="B367" s="39"/>
      <c r="C367" s="212" t="s">
        <v>1210</v>
      </c>
      <c r="D367" s="212" t="s">
        <v>153</v>
      </c>
      <c r="E367" s="213" t="s">
        <v>2270</v>
      </c>
      <c r="F367" s="214" t="s">
        <v>2271</v>
      </c>
      <c r="G367" s="215" t="s">
        <v>265</v>
      </c>
      <c r="H367" s="216">
        <v>10</v>
      </c>
      <c r="I367" s="217"/>
      <c r="J367" s="218">
        <f>ROUND(I367*H367,2)</f>
        <v>0</v>
      </c>
      <c r="K367" s="214" t="s">
        <v>19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6.9999999999999994E-05</v>
      </c>
      <c r="R367" s="221">
        <f>Q367*H367</f>
        <v>0.00069999999999999988</v>
      </c>
      <c r="S367" s="221">
        <v>0</v>
      </c>
      <c r="T367" s="222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354</v>
      </c>
      <c r="AT367" s="223" t="s">
        <v>153</v>
      </c>
      <c r="AU367" s="223" t="s">
        <v>83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354</v>
      </c>
      <c r="BM367" s="223" t="s">
        <v>2272</v>
      </c>
    </row>
    <row r="368" s="2" customFormat="1" ht="16.5" customHeight="1">
      <c r="A368" s="38"/>
      <c r="B368" s="39"/>
      <c r="C368" s="212" t="s">
        <v>1214</v>
      </c>
      <c r="D368" s="212" t="s">
        <v>153</v>
      </c>
      <c r="E368" s="213" t="s">
        <v>2273</v>
      </c>
      <c r="F368" s="214" t="s">
        <v>2274</v>
      </c>
      <c r="G368" s="215" t="s">
        <v>265</v>
      </c>
      <c r="H368" s="216">
        <v>6</v>
      </c>
      <c r="I368" s="217"/>
      <c r="J368" s="218">
        <f>ROUND(I368*H368,2)</f>
        <v>0</v>
      </c>
      <c r="K368" s="214" t="s">
        <v>19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0.00023000000000000001</v>
      </c>
      <c r="R368" s="221">
        <f>Q368*H368</f>
        <v>0.0013800000000000002</v>
      </c>
      <c r="S368" s="221">
        <v>0</v>
      </c>
      <c r="T368" s="222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3" t="s">
        <v>354</v>
      </c>
      <c r="AT368" s="223" t="s">
        <v>153</v>
      </c>
      <c r="AU368" s="223" t="s">
        <v>83</v>
      </c>
      <c r="AY368" s="17" t="s">
        <v>150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354</v>
      </c>
      <c r="BM368" s="223" t="s">
        <v>2275</v>
      </c>
    </row>
    <row r="369" s="2" customFormat="1" ht="16.5" customHeight="1">
      <c r="A369" s="38"/>
      <c r="B369" s="39"/>
      <c r="C369" s="212" t="s">
        <v>1219</v>
      </c>
      <c r="D369" s="212" t="s">
        <v>153</v>
      </c>
      <c r="E369" s="213" t="s">
        <v>2276</v>
      </c>
      <c r="F369" s="214" t="s">
        <v>2277</v>
      </c>
      <c r="G369" s="215" t="s">
        <v>265</v>
      </c>
      <c r="H369" s="216">
        <v>3</v>
      </c>
      <c r="I369" s="217"/>
      <c r="J369" s="218">
        <f>ROUND(I369*H369,2)</f>
        <v>0</v>
      </c>
      <c r="K369" s="214" t="s">
        <v>19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0.00031</v>
      </c>
      <c r="R369" s="221">
        <f>Q369*H369</f>
        <v>0.00093000000000000005</v>
      </c>
      <c r="S369" s="221">
        <v>0</v>
      </c>
      <c r="T369" s="222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3" t="s">
        <v>354</v>
      </c>
      <c r="AT369" s="223" t="s">
        <v>153</v>
      </c>
      <c r="AU369" s="223" t="s">
        <v>83</v>
      </c>
      <c r="AY369" s="17" t="s">
        <v>150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7" t="s">
        <v>81</v>
      </c>
      <c r="BK369" s="224">
        <f>ROUND(I369*H369,2)</f>
        <v>0</v>
      </c>
      <c r="BL369" s="17" t="s">
        <v>354</v>
      </c>
      <c r="BM369" s="223" t="s">
        <v>2278</v>
      </c>
    </row>
    <row r="370" s="2" customFormat="1" ht="16.5" customHeight="1">
      <c r="A370" s="38"/>
      <c r="B370" s="39"/>
      <c r="C370" s="212" t="s">
        <v>1223</v>
      </c>
      <c r="D370" s="212" t="s">
        <v>153</v>
      </c>
      <c r="E370" s="213" t="s">
        <v>2279</v>
      </c>
      <c r="F370" s="214" t="s">
        <v>2280</v>
      </c>
      <c r="G370" s="215" t="s">
        <v>265</v>
      </c>
      <c r="H370" s="216">
        <v>1</v>
      </c>
      <c r="I370" s="217"/>
      <c r="J370" s="218">
        <f>ROUND(I370*H370,2)</f>
        <v>0</v>
      </c>
      <c r="K370" s="214" t="s">
        <v>19</v>
      </c>
      <c r="L370" s="44"/>
      <c r="M370" s="219" t="s">
        <v>19</v>
      </c>
      <c r="N370" s="220" t="s">
        <v>44</v>
      </c>
      <c r="O370" s="84"/>
      <c r="P370" s="221">
        <f>O370*H370</f>
        <v>0</v>
      </c>
      <c r="Q370" s="221">
        <v>0.00031</v>
      </c>
      <c r="R370" s="221">
        <f>Q370*H370</f>
        <v>0.00031</v>
      </c>
      <c r="S370" s="221">
        <v>0</v>
      </c>
      <c r="T370" s="222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3" t="s">
        <v>354</v>
      </c>
      <c r="AT370" s="223" t="s">
        <v>153</v>
      </c>
      <c r="AU370" s="223" t="s">
        <v>83</v>
      </c>
      <c r="AY370" s="17" t="s">
        <v>150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354</v>
      </c>
      <c r="BM370" s="223" t="s">
        <v>2281</v>
      </c>
    </row>
    <row r="371" s="2" customFormat="1" ht="21.75" customHeight="1">
      <c r="A371" s="38"/>
      <c r="B371" s="39"/>
      <c r="C371" s="212" t="s">
        <v>1228</v>
      </c>
      <c r="D371" s="212" t="s">
        <v>153</v>
      </c>
      <c r="E371" s="213" t="s">
        <v>2282</v>
      </c>
      <c r="F371" s="214" t="s">
        <v>2283</v>
      </c>
      <c r="G371" s="215" t="s">
        <v>265</v>
      </c>
      <c r="H371" s="216">
        <v>15</v>
      </c>
      <c r="I371" s="217"/>
      <c r="J371" s="218">
        <f>ROUND(I371*H371,2)</f>
        <v>0</v>
      </c>
      <c r="K371" s="214" t="s">
        <v>157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0.00012</v>
      </c>
      <c r="R371" s="221">
        <f>Q371*H371</f>
        <v>0.0018</v>
      </c>
      <c r="S371" s="221">
        <v>0</v>
      </c>
      <c r="T371" s="222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3" t="s">
        <v>354</v>
      </c>
      <c r="AT371" s="223" t="s">
        <v>153</v>
      </c>
      <c r="AU371" s="223" t="s">
        <v>83</v>
      </c>
      <c r="AY371" s="17" t="s">
        <v>150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7" t="s">
        <v>81</v>
      </c>
      <c r="BK371" s="224">
        <f>ROUND(I371*H371,2)</f>
        <v>0</v>
      </c>
      <c r="BL371" s="17" t="s">
        <v>354</v>
      </c>
      <c r="BM371" s="223" t="s">
        <v>2284</v>
      </c>
    </row>
    <row r="372" s="2" customFormat="1">
      <c r="A372" s="38"/>
      <c r="B372" s="39"/>
      <c r="C372" s="40"/>
      <c r="D372" s="225" t="s">
        <v>159</v>
      </c>
      <c r="E372" s="40"/>
      <c r="F372" s="226" t="s">
        <v>2285</v>
      </c>
      <c r="G372" s="40"/>
      <c r="H372" s="40"/>
      <c r="I372" s="227"/>
      <c r="J372" s="40"/>
      <c r="K372" s="40"/>
      <c r="L372" s="44"/>
      <c r="M372" s="228"/>
      <c r="N372" s="229"/>
      <c r="O372" s="84"/>
      <c r="P372" s="84"/>
      <c r="Q372" s="84"/>
      <c r="R372" s="84"/>
      <c r="S372" s="84"/>
      <c r="T372" s="85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159</v>
      </c>
      <c r="AU372" s="17" t="s">
        <v>83</v>
      </c>
    </row>
    <row r="373" s="2" customFormat="1" ht="16.5" customHeight="1">
      <c r="A373" s="38"/>
      <c r="B373" s="39"/>
      <c r="C373" s="212" t="s">
        <v>1232</v>
      </c>
      <c r="D373" s="212" t="s">
        <v>153</v>
      </c>
      <c r="E373" s="213" t="s">
        <v>2286</v>
      </c>
      <c r="F373" s="214" t="s">
        <v>2287</v>
      </c>
      <c r="G373" s="215" t="s">
        <v>265</v>
      </c>
      <c r="H373" s="216">
        <v>6</v>
      </c>
      <c r="I373" s="217"/>
      <c r="J373" s="218">
        <f>ROUND(I373*H373,2)</f>
        <v>0</v>
      </c>
      <c r="K373" s="214" t="s">
        <v>19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0.00048999999999999998</v>
      </c>
      <c r="R373" s="221">
        <f>Q373*H373</f>
        <v>0.0029399999999999999</v>
      </c>
      <c r="S373" s="221">
        <v>0</v>
      </c>
      <c r="T373" s="222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354</v>
      </c>
      <c r="AT373" s="223" t="s">
        <v>153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354</v>
      </c>
      <c r="BM373" s="223" t="s">
        <v>2288</v>
      </c>
    </row>
    <row r="374" s="2" customFormat="1" ht="16.5" customHeight="1">
      <c r="A374" s="38"/>
      <c r="B374" s="39"/>
      <c r="C374" s="212" t="s">
        <v>1236</v>
      </c>
      <c r="D374" s="212" t="s">
        <v>153</v>
      </c>
      <c r="E374" s="213" t="s">
        <v>2289</v>
      </c>
      <c r="F374" s="214" t="s">
        <v>2290</v>
      </c>
      <c r="G374" s="215" t="s">
        <v>265</v>
      </c>
      <c r="H374" s="216">
        <v>6</v>
      </c>
      <c r="I374" s="217"/>
      <c r="J374" s="218">
        <f>ROUND(I374*H374,2)</f>
        <v>0</v>
      </c>
      <c r="K374" s="214" t="s">
        <v>19</v>
      </c>
      <c r="L374" s="44"/>
      <c r="M374" s="219" t="s">
        <v>19</v>
      </c>
      <c r="N374" s="220" t="s">
        <v>44</v>
      </c>
      <c r="O374" s="84"/>
      <c r="P374" s="221">
        <f>O374*H374</f>
        <v>0</v>
      </c>
      <c r="Q374" s="221">
        <v>0.00048999999999999998</v>
      </c>
      <c r="R374" s="221">
        <f>Q374*H374</f>
        <v>0.0029399999999999999</v>
      </c>
      <c r="S374" s="221">
        <v>0</v>
      </c>
      <c r="T374" s="222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3" t="s">
        <v>354</v>
      </c>
      <c r="AT374" s="223" t="s">
        <v>153</v>
      </c>
      <c r="AU374" s="223" t="s">
        <v>83</v>
      </c>
      <c r="AY374" s="17" t="s">
        <v>150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7" t="s">
        <v>81</v>
      </c>
      <c r="BK374" s="224">
        <f>ROUND(I374*H374,2)</f>
        <v>0</v>
      </c>
      <c r="BL374" s="17" t="s">
        <v>354</v>
      </c>
      <c r="BM374" s="223" t="s">
        <v>2291</v>
      </c>
    </row>
    <row r="375" s="2" customFormat="1" ht="16.5" customHeight="1">
      <c r="A375" s="38"/>
      <c r="B375" s="39"/>
      <c r="C375" s="212" t="s">
        <v>1241</v>
      </c>
      <c r="D375" s="212" t="s">
        <v>153</v>
      </c>
      <c r="E375" s="213" t="s">
        <v>2292</v>
      </c>
      <c r="F375" s="214" t="s">
        <v>2293</v>
      </c>
      <c r="G375" s="215" t="s">
        <v>1895</v>
      </c>
      <c r="H375" s="216">
        <v>3</v>
      </c>
      <c r="I375" s="217"/>
      <c r="J375" s="218">
        <f>ROUND(I375*H375,2)</f>
        <v>0</v>
      </c>
      <c r="K375" s="214" t="s">
        <v>19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175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175</v>
      </c>
      <c r="BM375" s="223" t="s">
        <v>2294</v>
      </c>
    </row>
    <row r="376" s="2" customFormat="1" ht="21.75" customHeight="1">
      <c r="A376" s="38"/>
      <c r="B376" s="39"/>
      <c r="C376" s="212" t="s">
        <v>1245</v>
      </c>
      <c r="D376" s="212" t="s">
        <v>153</v>
      </c>
      <c r="E376" s="213" t="s">
        <v>2295</v>
      </c>
      <c r="F376" s="214" t="s">
        <v>2296</v>
      </c>
      <c r="G376" s="215" t="s">
        <v>265</v>
      </c>
      <c r="H376" s="216">
        <v>15</v>
      </c>
      <c r="I376" s="217"/>
      <c r="J376" s="218">
        <f>ROUND(I376*H376,2)</f>
        <v>0</v>
      </c>
      <c r="K376" s="214" t="s">
        <v>157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0.00014999999999999999</v>
      </c>
      <c r="R376" s="221">
        <f>Q376*H376</f>
        <v>0.0022499999999999998</v>
      </c>
      <c r="S376" s="221">
        <v>0</v>
      </c>
      <c r="T376" s="222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3" t="s">
        <v>354</v>
      </c>
      <c r="AT376" s="223" t="s">
        <v>153</v>
      </c>
      <c r="AU376" s="223" t="s">
        <v>83</v>
      </c>
      <c r="AY376" s="17" t="s">
        <v>150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7" t="s">
        <v>81</v>
      </c>
      <c r="BK376" s="224">
        <f>ROUND(I376*H376,2)</f>
        <v>0</v>
      </c>
      <c r="BL376" s="17" t="s">
        <v>354</v>
      </c>
      <c r="BM376" s="223" t="s">
        <v>2297</v>
      </c>
    </row>
    <row r="377" s="2" customFormat="1">
      <c r="A377" s="38"/>
      <c r="B377" s="39"/>
      <c r="C377" s="40"/>
      <c r="D377" s="225" t="s">
        <v>159</v>
      </c>
      <c r="E377" s="40"/>
      <c r="F377" s="226" t="s">
        <v>2298</v>
      </c>
      <c r="G377" s="40"/>
      <c r="H377" s="40"/>
      <c r="I377" s="227"/>
      <c r="J377" s="40"/>
      <c r="K377" s="40"/>
      <c r="L377" s="44"/>
      <c r="M377" s="228"/>
      <c r="N377" s="229"/>
      <c r="O377" s="84"/>
      <c r="P377" s="84"/>
      <c r="Q377" s="84"/>
      <c r="R377" s="84"/>
      <c r="S377" s="84"/>
      <c r="T377" s="85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159</v>
      </c>
      <c r="AU377" s="17" t="s">
        <v>83</v>
      </c>
    </row>
    <row r="378" s="2" customFormat="1" ht="16.5" customHeight="1">
      <c r="A378" s="38"/>
      <c r="B378" s="39"/>
      <c r="C378" s="212" t="s">
        <v>1250</v>
      </c>
      <c r="D378" s="212" t="s">
        <v>153</v>
      </c>
      <c r="E378" s="213" t="s">
        <v>2299</v>
      </c>
      <c r="F378" s="214" t="s">
        <v>2300</v>
      </c>
      <c r="G378" s="215" t="s">
        <v>265</v>
      </c>
      <c r="H378" s="216">
        <v>9</v>
      </c>
      <c r="I378" s="217"/>
      <c r="J378" s="218">
        <f>ROUND(I378*H378,2)</f>
        <v>0</v>
      </c>
      <c r="K378" s="214" t="s">
        <v>19</v>
      </c>
      <c r="L378" s="44"/>
      <c r="M378" s="219" t="s">
        <v>19</v>
      </c>
      <c r="N378" s="220" t="s">
        <v>44</v>
      </c>
      <c r="O378" s="84"/>
      <c r="P378" s="221">
        <f>O378*H378</f>
        <v>0</v>
      </c>
      <c r="Q378" s="221">
        <v>0.00089999999999999998</v>
      </c>
      <c r="R378" s="221">
        <f>Q378*H378</f>
        <v>0.0080999999999999996</v>
      </c>
      <c r="S378" s="221">
        <v>0</v>
      </c>
      <c r="T378" s="222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3" t="s">
        <v>354</v>
      </c>
      <c r="AT378" s="223" t="s">
        <v>153</v>
      </c>
      <c r="AU378" s="223" t="s">
        <v>83</v>
      </c>
      <c r="AY378" s="17" t="s">
        <v>150</v>
      </c>
      <c r="BE378" s="224">
        <f>IF(N378="základní",J378,0)</f>
        <v>0</v>
      </c>
      <c r="BF378" s="224">
        <f>IF(N378="snížená",J378,0)</f>
        <v>0</v>
      </c>
      <c r="BG378" s="224">
        <f>IF(N378="zákl. přenesená",J378,0)</f>
        <v>0</v>
      </c>
      <c r="BH378" s="224">
        <f>IF(N378="sníž. přenesená",J378,0)</f>
        <v>0</v>
      </c>
      <c r="BI378" s="224">
        <f>IF(N378="nulová",J378,0)</f>
        <v>0</v>
      </c>
      <c r="BJ378" s="17" t="s">
        <v>81</v>
      </c>
      <c r="BK378" s="224">
        <f>ROUND(I378*H378,2)</f>
        <v>0</v>
      </c>
      <c r="BL378" s="17" t="s">
        <v>354</v>
      </c>
      <c r="BM378" s="223" t="s">
        <v>2301</v>
      </c>
    </row>
    <row r="379" s="2" customFormat="1" ht="16.5" customHeight="1">
      <c r="A379" s="38"/>
      <c r="B379" s="39"/>
      <c r="C379" s="212" t="s">
        <v>1254</v>
      </c>
      <c r="D379" s="212" t="s">
        <v>153</v>
      </c>
      <c r="E379" s="213" t="s">
        <v>2302</v>
      </c>
      <c r="F379" s="214" t="s">
        <v>2303</v>
      </c>
      <c r="G379" s="215" t="s">
        <v>265</v>
      </c>
      <c r="H379" s="216">
        <v>6</v>
      </c>
      <c r="I379" s="217"/>
      <c r="J379" s="218">
        <f>ROUND(I379*H379,2)</f>
        <v>0</v>
      </c>
      <c r="K379" s="214" t="s">
        <v>19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0.00048000000000000001</v>
      </c>
      <c r="R379" s="221">
        <f>Q379*H379</f>
        <v>0.0028800000000000002</v>
      </c>
      <c r="S379" s="221">
        <v>0</v>
      </c>
      <c r="T379" s="222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354</v>
      </c>
      <c r="AT379" s="223" t="s">
        <v>153</v>
      </c>
      <c r="AU379" s="223" t="s">
        <v>83</v>
      </c>
      <c r="AY379" s="17" t="s">
        <v>150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354</v>
      </c>
      <c r="BM379" s="223" t="s">
        <v>2304</v>
      </c>
    </row>
    <row r="380" s="2" customFormat="1" ht="21.75" customHeight="1">
      <c r="A380" s="38"/>
      <c r="B380" s="39"/>
      <c r="C380" s="212" t="s">
        <v>1258</v>
      </c>
      <c r="D380" s="212" t="s">
        <v>153</v>
      </c>
      <c r="E380" s="213" t="s">
        <v>2305</v>
      </c>
      <c r="F380" s="214" t="s">
        <v>2306</v>
      </c>
      <c r="G380" s="215" t="s">
        <v>265</v>
      </c>
      <c r="H380" s="216">
        <v>7</v>
      </c>
      <c r="I380" s="217"/>
      <c r="J380" s="218">
        <f>ROUND(I380*H380,2)</f>
        <v>0</v>
      </c>
      <c r="K380" s="214" t="s">
        <v>157</v>
      </c>
      <c r="L380" s="44"/>
      <c r="M380" s="219" t="s">
        <v>19</v>
      </c>
      <c r="N380" s="220" t="s">
        <v>44</v>
      </c>
      <c r="O380" s="84"/>
      <c r="P380" s="221">
        <f>O380*H380</f>
        <v>0</v>
      </c>
      <c r="Q380" s="221">
        <v>0.00020000000000000001</v>
      </c>
      <c r="R380" s="221">
        <f>Q380*H380</f>
        <v>0.0014</v>
      </c>
      <c r="S380" s="221">
        <v>0</v>
      </c>
      <c r="T380" s="222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3" t="s">
        <v>354</v>
      </c>
      <c r="AT380" s="223" t="s">
        <v>153</v>
      </c>
      <c r="AU380" s="223" t="s">
        <v>83</v>
      </c>
      <c r="AY380" s="17" t="s">
        <v>150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354</v>
      </c>
      <c r="BM380" s="223" t="s">
        <v>2307</v>
      </c>
    </row>
    <row r="381" s="2" customFormat="1">
      <c r="A381" s="38"/>
      <c r="B381" s="39"/>
      <c r="C381" s="40"/>
      <c r="D381" s="225" t="s">
        <v>159</v>
      </c>
      <c r="E381" s="40"/>
      <c r="F381" s="226" t="s">
        <v>2308</v>
      </c>
      <c r="G381" s="40"/>
      <c r="H381" s="40"/>
      <c r="I381" s="227"/>
      <c r="J381" s="40"/>
      <c r="K381" s="40"/>
      <c r="L381" s="44"/>
      <c r="M381" s="228"/>
      <c r="N381" s="229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159</v>
      </c>
      <c r="AU381" s="17" t="s">
        <v>83</v>
      </c>
    </row>
    <row r="382" s="2" customFormat="1" ht="16.5" customHeight="1">
      <c r="A382" s="38"/>
      <c r="B382" s="39"/>
      <c r="C382" s="212" t="s">
        <v>1262</v>
      </c>
      <c r="D382" s="212" t="s">
        <v>153</v>
      </c>
      <c r="E382" s="213" t="s">
        <v>2309</v>
      </c>
      <c r="F382" s="214" t="s">
        <v>2310</v>
      </c>
      <c r="G382" s="215" t="s">
        <v>265</v>
      </c>
      <c r="H382" s="216">
        <v>4</v>
      </c>
      <c r="I382" s="217"/>
      <c r="J382" s="218">
        <f>ROUND(I382*H382,2)</f>
        <v>0</v>
      </c>
      <c r="K382" s="214" t="s">
        <v>19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0.00122</v>
      </c>
      <c r="R382" s="221">
        <f>Q382*H382</f>
        <v>0.0048799999999999998</v>
      </c>
      <c r="S382" s="221">
        <v>0</v>
      </c>
      <c r="T382" s="222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3" t="s">
        <v>354</v>
      </c>
      <c r="AT382" s="223" t="s">
        <v>153</v>
      </c>
      <c r="AU382" s="223" t="s">
        <v>83</v>
      </c>
      <c r="AY382" s="17" t="s">
        <v>150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7" t="s">
        <v>81</v>
      </c>
      <c r="BK382" s="224">
        <f>ROUND(I382*H382,2)</f>
        <v>0</v>
      </c>
      <c r="BL382" s="17" t="s">
        <v>354</v>
      </c>
      <c r="BM382" s="223" t="s">
        <v>2311</v>
      </c>
    </row>
    <row r="383" s="2" customFormat="1" ht="16.5" customHeight="1">
      <c r="A383" s="38"/>
      <c r="B383" s="39"/>
      <c r="C383" s="212" t="s">
        <v>1266</v>
      </c>
      <c r="D383" s="212" t="s">
        <v>153</v>
      </c>
      <c r="E383" s="213" t="s">
        <v>2312</v>
      </c>
      <c r="F383" s="214" t="s">
        <v>2313</v>
      </c>
      <c r="G383" s="215" t="s">
        <v>265</v>
      </c>
      <c r="H383" s="216">
        <v>3</v>
      </c>
      <c r="I383" s="217"/>
      <c r="J383" s="218">
        <f>ROUND(I383*H383,2)</f>
        <v>0</v>
      </c>
      <c r="K383" s="214" t="s">
        <v>19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0.00060999999999999997</v>
      </c>
      <c r="R383" s="221">
        <f>Q383*H383</f>
        <v>0.00183</v>
      </c>
      <c r="S383" s="221">
        <v>0</v>
      </c>
      <c r="T383" s="222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3" t="s">
        <v>354</v>
      </c>
      <c r="AT383" s="223" t="s">
        <v>153</v>
      </c>
      <c r="AU383" s="223" t="s">
        <v>83</v>
      </c>
      <c r="AY383" s="17" t="s">
        <v>150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7" t="s">
        <v>81</v>
      </c>
      <c r="BK383" s="224">
        <f>ROUND(I383*H383,2)</f>
        <v>0</v>
      </c>
      <c r="BL383" s="17" t="s">
        <v>354</v>
      </c>
      <c r="BM383" s="223" t="s">
        <v>2314</v>
      </c>
    </row>
    <row r="384" s="2" customFormat="1" ht="16.5" customHeight="1">
      <c r="A384" s="38"/>
      <c r="B384" s="39"/>
      <c r="C384" s="212" t="s">
        <v>1271</v>
      </c>
      <c r="D384" s="212" t="s">
        <v>153</v>
      </c>
      <c r="E384" s="213" t="s">
        <v>2315</v>
      </c>
      <c r="F384" s="214" t="s">
        <v>2316</v>
      </c>
      <c r="G384" s="215" t="s">
        <v>265</v>
      </c>
      <c r="H384" s="216">
        <v>8</v>
      </c>
      <c r="I384" s="217"/>
      <c r="J384" s="218">
        <f>ROUND(I384*H384,2)</f>
        <v>0</v>
      </c>
      <c r="K384" s="214" t="s">
        <v>19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0.00021000000000000001</v>
      </c>
      <c r="R384" s="221">
        <f>Q384*H384</f>
        <v>0.0016800000000000001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354</v>
      </c>
      <c r="AT384" s="223" t="s">
        <v>153</v>
      </c>
      <c r="AU384" s="223" t="s">
        <v>83</v>
      </c>
      <c r="AY384" s="17" t="s">
        <v>150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354</v>
      </c>
      <c r="BM384" s="223" t="s">
        <v>2317</v>
      </c>
    </row>
    <row r="385" s="2" customFormat="1" ht="16.5" customHeight="1">
      <c r="A385" s="38"/>
      <c r="B385" s="39"/>
      <c r="C385" s="212" t="s">
        <v>1275</v>
      </c>
      <c r="D385" s="212" t="s">
        <v>153</v>
      </c>
      <c r="E385" s="213" t="s">
        <v>2318</v>
      </c>
      <c r="F385" s="214" t="s">
        <v>2319</v>
      </c>
      <c r="G385" s="215" t="s">
        <v>265</v>
      </c>
      <c r="H385" s="216">
        <v>5</v>
      </c>
      <c r="I385" s="217"/>
      <c r="J385" s="218">
        <f>ROUND(I385*H385,2)</f>
        <v>0</v>
      </c>
      <c r="K385" s="214" t="s">
        <v>19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0.0024199999999999998</v>
      </c>
      <c r="R385" s="221">
        <f>Q385*H385</f>
        <v>0.0121</v>
      </c>
      <c r="S385" s="221">
        <v>0</v>
      </c>
      <c r="T385" s="222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3" t="s">
        <v>354</v>
      </c>
      <c r="AT385" s="223" t="s">
        <v>153</v>
      </c>
      <c r="AU385" s="223" t="s">
        <v>83</v>
      </c>
      <c r="AY385" s="17" t="s">
        <v>150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354</v>
      </c>
      <c r="BM385" s="223" t="s">
        <v>2320</v>
      </c>
    </row>
    <row r="386" s="2" customFormat="1" ht="16.5" customHeight="1">
      <c r="A386" s="38"/>
      <c r="B386" s="39"/>
      <c r="C386" s="242" t="s">
        <v>1279</v>
      </c>
      <c r="D386" s="242" t="s">
        <v>218</v>
      </c>
      <c r="E386" s="243" t="s">
        <v>2321</v>
      </c>
      <c r="F386" s="244" t="s">
        <v>2322</v>
      </c>
      <c r="G386" s="245" t="s">
        <v>265</v>
      </c>
      <c r="H386" s="246">
        <v>2</v>
      </c>
      <c r="I386" s="247"/>
      <c r="J386" s="248">
        <f>ROUND(I386*H386,2)</f>
        <v>0</v>
      </c>
      <c r="K386" s="244" t="s">
        <v>19</v>
      </c>
      <c r="L386" s="249"/>
      <c r="M386" s="250" t="s">
        <v>19</v>
      </c>
      <c r="N386" s="251" t="s">
        <v>44</v>
      </c>
      <c r="O386" s="84"/>
      <c r="P386" s="221">
        <f>O386*H386</f>
        <v>0</v>
      </c>
      <c r="Q386" s="221">
        <v>0.00060999999999999997</v>
      </c>
      <c r="R386" s="221">
        <f>Q386*H386</f>
        <v>0.00122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990</v>
      </c>
      <c r="AT386" s="223" t="s">
        <v>218</v>
      </c>
      <c r="AU386" s="223" t="s">
        <v>83</v>
      </c>
      <c r="AY386" s="17" t="s">
        <v>150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354</v>
      </c>
      <c r="BM386" s="223" t="s">
        <v>2323</v>
      </c>
    </row>
    <row r="387" s="2" customFormat="1" ht="16.5" customHeight="1">
      <c r="A387" s="38"/>
      <c r="B387" s="39"/>
      <c r="C387" s="212" t="s">
        <v>1283</v>
      </c>
      <c r="D387" s="212" t="s">
        <v>153</v>
      </c>
      <c r="E387" s="213" t="s">
        <v>2324</v>
      </c>
      <c r="F387" s="214" t="s">
        <v>2325</v>
      </c>
      <c r="G387" s="215" t="s">
        <v>265</v>
      </c>
      <c r="H387" s="216">
        <v>1</v>
      </c>
      <c r="I387" s="217"/>
      <c r="J387" s="218">
        <f>ROUND(I387*H387,2)</f>
        <v>0</v>
      </c>
      <c r="K387" s="214" t="s">
        <v>19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0.001</v>
      </c>
      <c r="R387" s="221">
        <f>Q387*H387</f>
        <v>0.001</v>
      </c>
      <c r="S387" s="221">
        <v>0</v>
      </c>
      <c r="T387" s="222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3" t="s">
        <v>354</v>
      </c>
      <c r="AT387" s="223" t="s">
        <v>153</v>
      </c>
      <c r="AU387" s="223" t="s">
        <v>83</v>
      </c>
      <c r="AY387" s="17" t="s">
        <v>150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354</v>
      </c>
      <c r="BM387" s="223" t="s">
        <v>2326</v>
      </c>
    </row>
    <row r="388" s="2" customFormat="1" ht="16.5" customHeight="1">
      <c r="A388" s="38"/>
      <c r="B388" s="39"/>
      <c r="C388" s="212" t="s">
        <v>1287</v>
      </c>
      <c r="D388" s="212" t="s">
        <v>153</v>
      </c>
      <c r="E388" s="213" t="s">
        <v>2327</v>
      </c>
      <c r="F388" s="214" t="s">
        <v>2328</v>
      </c>
      <c r="G388" s="215" t="s">
        <v>265</v>
      </c>
      <c r="H388" s="216">
        <v>12</v>
      </c>
      <c r="I388" s="217"/>
      <c r="J388" s="218">
        <f>ROUND(I388*H388,2)</f>
        <v>0</v>
      </c>
      <c r="K388" s="214" t="s">
        <v>19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0.00029999999999999997</v>
      </c>
      <c r="R388" s="221">
        <f>Q388*H388</f>
        <v>0.0035999999999999999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354</v>
      </c>
      <c r="AT388" s="223" t="s">
        <v>153</v>
      </c>
      <c r="AU388" s="223" t="s">
        <v>83</v>
      </c>
      <c r="AY388" s="17" t="s">
        <v>150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354</v>
      </c>
      <c r="BM388" s="223" t="s">
        <v>2329</v>
      </c>
    </row>
    <row r="389" s="2" customFormat="1" ht="16.5" customHeight="1">
      <c r="A389" s="38"/>
      <c r="B389" s="39"/>
      <c r="C389" s="212" t="s">
        <v>1292</v>
      </c>
      <c r="D389" s="212" t="s">
        <v>153</v>
      </c>
      <c r="E389" s="213" t="s">
        <v>2330</v>
      </c>
      <c r="F389" s="214" t="s">
        <v>2331</v>
      </c>
      <c r="G389" s="215" t="s">
        <v>265</v>
      </c>
      <c r="H389" s="216">
        <v>3</v>
      </c>
      <c r="I389" s="217"/>
      <c r="J389" s="218">
        <f>ROUND(I389*H389,2)</f>
        <v>0</v>
      </c>
      <c r="K389" s="214" t="s">
        <v>19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0.00362</v>
      </c>
      <c r="R389" s="221">
        <f>Q389*H389</f>
        <v>0.01086</v>
      </c>
      <c r="S389" s="221">
        <v>0</v>
      </c>
      <c r="T389" s="222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3" t="s">
        <v>354</v>
      </c>
      <c r="AT389" s="223" t="s">
        <v>153</v>
      </c>
      <c r="AU389" s="223" t="s">
        <v>83</v>
      </c>
      <c r="AY389" s="17" t="s">
        <v>150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7" t="s">
        <v>81</v>
      </c>
      <c r="BK389" s="224">
        <f>ROUND(I389*H389,2)</f>
        <v>0</v>
      </c>
      <c r="BL389" s="17" t="s">
        <v>354</v>
      </c>
      <c r="BM389" s="223" t="s">
        <v>2332</v>
      </c>
    </row>
    <row r="390" s="2" customFormat="1" ht="16.5" customHeight="1">
      <c r="A390" s="38"/>
      <c r="B390" s="39"/>
      <c r="C390" s="212" t="s">
        <v>1296</v>
      </c>
      <c r="D390" s="212" t="s">
        <v>153</v>
      </c>
      <c r="E390" s="213" t="s">
        <v>2333</v>
      </c>
      <c r="F390" s="214" t="s">
        <v>2334</v>
      </c>
      <c r="G390" s="215" t="s">
        <v>265</v>
      </c>
      <c r="H390" s="216">
        <v>6</v>
      </c>
      <c r="I390" s="217"/>
      <c r="J390" s="218">
        <f>ROUND(I390*H390,2)</f>
        <v>0</v>
      </c>
      <c r="K390" s="214" t="s">
        <v>19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0.002</v>
      </c>
      <c r="R390" s="221">
        <f>Q390*H390</f>
        <v>0.012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354</v>
      </c>
      <c r="AT390" s="223" t="s">
        <v>153</v>
      </c>
      <c r="AU390" s="223" t="s">
        <v>83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354</v>
      </c>
      <c r="BM390" s="223" t="s">
        <v>2335</v>
      </c>
    </row>
    <row r="391" s="2" customFormat="1" ht="16.5" customHeight="1">
      <c r="A391" s="38"/>
      <c r="B391" s="39"/>
      <c r="C391" s="212" t="s">
        <v>1300</v>
      </c>
      <c r="D391" s="212" t="s">
        <v>153</v>
      </c>
      <c r="E391" s="213" t="s">
        <v>2336</v>
      </c>
      <c r="F391" s="214" t="s">
        <v>2337</v>
      </c>
      <c r="G391" s="215" t="s">
        <v>265</v>
      </c>
      <c r="H391" s="216">
        <v>3</v>
      </c>
      <c r="I391" s="217"/>
      <c r="J391" s="218">
        <f>ROUND(I391*H391,2)</f>
        <v>0</v>
      </c>
      <c r="K391" s="214" t="s">
        <v>19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0.002</v>
      </c>
      <c r="R391" s="221">
        <f>Q391*H391</f>
        <v>0.0060000000000000001</v>
      </c>
      <c r="S391" s="221">
        <v>0</v>
      </c>
      <c r="T391" s="222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3" t="s">
        <v>354</v>
      </c>
      <c r="AT391" s="223" t="s">
        <v>153</v>
      </c>
      <c r="AU391" s="223" t="s">
        <v>83</v>
      </c>
      <c r="AY391" s="17" t="s">
        <v>150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354</v>
      </c>
      <c r="BM391" s="223" t="s">
        <v>2338</v>
      </c>
    </row>
    <row r="392" s="2" customFormat="1" ht="16.5" customHeight="1">
      <c r="A392" s="38"/>
      <c r="B392" s="39"/>
      <c r="C392" s="212" t="s">
        <v>1304</v>
      </c>
      <c r="D392" s="212" t="s">
        <v>153</v>
      </c>
      <c r="E392" s="213" t="s">
        <v>2339</v>
      </c>
      <c r="F392" s="214" t="s">
        <v>2340</v>
      </c>
      <c r="G392" s="215" t="s">
        <v>265</v>
      </c>
      <c r="H392" s="216">
        <v>12</v>
      </c>
      <c r="I392" s="217"/>
      <c r="J392" s="218">
        <f>ROUND(I392*H392,2)</f>
        <v>0</v>
      </c>
      <c r="K392" s="214" t="s">
        <v>19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0.00035</v>
      </c>
      <c r="R392" s="221">
        <f>Q392*H392</f>
        <v>0.0041999999999999997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354</v>
      </c>
      <c r="AT392" s="223" t="s">
        <v>153</v>
      </c>
      <c r="AU392" s="223" t="s">
        <v>83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354</v>
      </c>
      <c r="BM392" s="223" t="s">
        <v>2341</v>
      </c>
    </row>
    <row r="393" s="2" customFormat="1" ht="16.5" customHeight="1">
      <c r="A393" s="38"/>
      <c r="B393" s="39"/>
      <c r="C393" s="212" t="s">
        <v>1308</v>
      </c>
      <c r="D393" s="212" t="s">
        <v>153</v>
      </c>
      <c r="E393" s="213" t="s">
        <v>2342</v>
      </c>
      <c r="F393" s="214" t="s">
        <v>2343</v>
      </c>
      <c r="G393" s="215" t="s">
        <v>265</v>
      </c>
      <c r="H393" s="216">
        <v>8</v>
      </c>
      <c r="I393" s="217"/>
      <c r="J393" s="218">
        <f>ROUND(I393*H393,2)</f>
        <v>0</v>
      </c>
      <c r="K393" s="214" t="s">
        <v>19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0.0058199999999999997</v>
      </c>
      <c r="R393" s="221">
        <f>Q393*H393</f>
        <v>0.046559999999999997</v>
      </c>
      <c r="S393" s="221">
        <v>0</v>
      </c>
      <c r="T393" s="222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3" t="s">
        <v>354</v>
      </c>
      <c r="AT393" s="223" t="s">
        <v>153</v>
      </c>
      <c r="AU393" s="223" t="s">
        <v>83</v>
      </c>
      <c r="AY393" s="17" t="s">
        <v>150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354</v>
      </c>
      <c r="BM393" s="223" t="s">
        <v>2344</v>
      </c>
    </row>
    <row r="394" s="2" customFormat="1" ht="16.5" customHeight="1">
      <c r="A394" s="38"/>
      <c r="B394" s="39"/>
      <c r="C394" s="212" t="s">
        <v>1312</v>
      </c>
      <c r="D394" s="212" t="s">
        <v>153</v>
      </c>
      <c r="E394" s="213" t="s">
        <v>2345</v>
      </c>
      <c r="F394" s="214" t="s">
        <v>2346</v>
      </c>
      <c r="G394" s="215" t="s">
        <v>265</v>
      </c>
      <c r="H394" s="216">
        <v>4</v>
      </c>
      <c r="I394" s="217"/>
      <c r="J394" s="218">
        <f>ROUND(I394*H394,2)</f>
        <v>0</v>
      </c>
      <c r="K394" s="214" t="s">
        <v>19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0.0025400000000000002</v>
      </c>
      <c r="R394" s="221">
        <f>Q394*H394</f>
        <v>0.010160000000000001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354</v>
      </c>
      <c r="AT394" s="223" t="s">
        <v>153</v>
      </c>
      <c r="AU394" s="223" t="s">
        <v>83</v>
      </c>
      <c r="AY394" s="17" t="s">
        <v>150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354</v>
      </c>
      <c r="BM394" s="223" t="s">
        <v>2347</v>
      </c>
    </row>
    <row r="395" s="2" customFormat="1" ht="21.75" customHeight="1">
      <c r="A395" s="38"/>
      <c r="B395" s="39"/>
      <c r="C395" s="212" t="s">
        <v>1317</v>
      </c>
      <c r="D395" s="212" t="s">
        <v>153</v>
      </c>
      <c r="E395" s="213" t="s">
        <v>1224</v>
      </c>
      <c r="F395" s="214" t="s">
        <v>1225</v>
      </c>
      <c r="G395" s="215" t="s">
        <v>265</v>
      </c>
      <c r="H395" s="216">
        <v>20</v>
      </c>
      <c r="I395" s="217"/>
      <c r="J395" s="218">
        <f>ROUND(I395*H395,2)</f>
        <v>0</v>
      </c>
      <c r="K395" s="214" t="s">
        <v>157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0.00085999999999999998</v>
      </c>
      <c r="R395" s="221">
        <f>Q395*H395</f>
        <v>0.0172</v>
      </c>
      <c r="S395" s="221">
        <v>0</v>
      </c>
      <c r="T395" s="222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3" t="s">
        <v>354</v>
      </c>
      <c r="AT395" s="223" t="s">
        <v>153</v>
      </c>
      <c r="AU395" s="223" t="s">
        <v>83</v>
      </c>
      <c r="AY395" s="17" t="s">
        <v>150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354</v>
      </c>
      <c r="BM395" s="223" t="s">
        <v>2348</v>
      </c>
    </row>
    <row r="396" s="2" customFormat="1">
      <c r="A396" s="38"/>
      <c r="B396" s="39"/>
      <c r="C396" s="40"/>
      <c r="D396" s="225" t="s">
        <v>159</v>
      </c>
      <c r="E396" s="40"/>
      <c r="F396" s="226" t="s">
        <v>1227</v>
      </c>
      <c r="G396" s="40"/>
      <c r="H396" s="40"/>
      <c r="I396" s="227"/>
      <c r="J396" s="40"/>
      <c r="K396" s="40"/>
      <c r="L396" s="44"/>
      <c r="M396" s="228"/>
      <c r="N396" s="229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159</v>
      </c>
      <c r="AU396" s="17" t="s">
        <v>83</v>
      </c>
    </row>
    <row r="397" s="2" customFormat="1" ht="16.5" customHeight="1">
      <c r="A397" s="38"/>
      <c r="B397" s="39"/>
      <c r="C397" s="212" t="s">
        <v>1321</v>
      </c>
      <c r="D397" s="212" t="s">
        <v>153</v>
      </c>
      <c r="E397" s="213" t="s">
        <v>2349</v>
      </c>
      <c r="F397" s="214" t="s">
        <v>2350</v>
      </c>
      <c r="G397" s="215" t="s">
        <v>265</v>
      </c>
      <c r="H397" s="216">
        <v>6</v>
      </c>
      <c r="I397" s="217"/>
      <c r="J397" s="218">
        <f>ROUND(I397*H397,2)</f>
        <v>0</v>
      </c>
      <c r="K397" s="214" t="s">
        <v>19</v>
      </c>
      <c r="L397" s="44"/>
      <c r="M397" s="219" t="s">
        <v>19</v>
      </c>
      <c r="N397" s="220" t="s">
        <v>44</v>
      </c>
      <c r="O397" s="84"/>
      <c r="P397" s="221">
        <f>O397*H397</f>
        <v>0</v>
      </c>
      <c r="Q397" s="221">
        <v>0.0033500000000000001</v>
      </c>
      <c r="R397" s="221">
        <f>Q397*H397</f>
        <v>0.0201</v>
      </c>
      <c r="S397" s="221">
        <v>0</v>
      </c>
      <c r="T397" s="222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3" t="s">
        <v>354</v>
      </c>
      <c r="AT397" s="223" t="s">
        <v>153</v>
      </c>
      <c r="AU397" s="223" t="s">
        <v>83</v>
      </c>
      <c r="AY397" s="17" t="s">
        <v>150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354</v>
      </c>
      <c r="BM397" s="223" t="s">
        <v>2351</v>
      </c>
    </row>
    <row r="398" s="2" customFormat="1" ht="16.5" customHeight="1">
      <c r="A398" s="38"/>
      <c r="B398" s="39"/>
      <c r="C398" s="212" t="s">
        <v>1326</v>
      </c>
      <c r="D398" s="212" t="s">
        <v>153</v>
      </c>
      <c r="E398" s="213" t="s">
        <v>2352</v>
      </c>
      <c r="F398" s="214" t="s">
        <v>2353</v>
      </c>
      <c r="G398" s="215" t="s">
        <v>265</v>
      </c>
      <c r="H398" s="216">
        <v>7</v>
      </c>
      <c r="I398" s="217"/>
      <c r="J398" s="218">
        <f>ROUND(I398*H398,2)</f>
        <v>0</v>
      </c>
      <c r="K398" s="214" t="s">
        <v>19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0.015800000000000002</v>
      </c>
      <c r="R398" s="221">
        <f>Q398*H398</f>
        <v>0.1106</v>
      </c>
      <c r="S398" s="221">
        <v>0</v>
      </c>
      <c r="T398" s="222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3" t="s">
        <v>354</v>
      </c>
      <c r="AT398" s="223" t="s">
        <v>153</v>
      </c>
      <c r="AU398" s="223" t="s">
        <v>83</v>
      </c>
      <c r="AY398" s="17" t="s">
        <v>150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7" t="s">
        <v>81</v>
      </c>
      <c r="BK398" s="224">
        <f>ROUND(I398*H398,2)</f>
        <v>0</v>
      </c>
      <c r="BL398" s="17" t="s">
        <v>354</v>
      </c>
      <c r="BM398" s="223" t="s">
        <v>2354</v>
      </c>
    </row>
    <row r="399" s="2" customFormat="1" ht="16.5" customHeight="1">
      <c r="A399" s="38"/>
      <c r="B399" s="39"/>
      <c r="C399" s="212" t="s">
        <v>1330</v>
      </c>
      <c r="D399" s="212" t="s">
        <v>153</v>
      </c>
      <c r="E399" s="213" t="s">
        <v>2355</v>
      </c>
      <c r="F399" s="214" t="s">
        <v>2356</v>
      </c>
      <c r="G399" s="215" t="s">
        <v>265</v>
      </c>
      <c r="H399" s="216">
        <v>1</v>
      </c>
      <c r="I399" s="217"/>
      <c r="J399" s="218">
        <f>ROUND(I399*H399,2)</f>
        <v>0</v>
      </c>
      <c r="K399" s="214" t="s">
        <v>19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0.0050000000000000001</v>
      </c>
      <c r="R399" s="221">
        <f>Q399*H399</f>
        <v>0.0050000000000000001</v>
      </c>
      <c r="S399" s="221">
        <v>0</v>
      </c>
      <c r="T399" s="222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3" t="s">
        <v>354</v>
      </c>
      <c r="AT399" s="223" t="s">
        <v>153</v>
      </c>
      <c r="AU399" s="223" t="s">
        <v>83</v>
      </c>
      <c r="AY399" s="17" t="s">
        <v>150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354</v>
      </c>
      <c r="BM399" s="223" t="s">
        <v>2357</v>
      </c>
    </row>
    <row r="400" s="2" customFormat="1" ht="16.5" customHeight="1">
      <c r="A400" s="38"/>
      <c r="B400" s="39"/>
      <c r="C400" s="212" t="s">
        <v>1334</v>
      </c>
      <c r="D400" s="212" t="s">
        <v>153</v>
      </c>
      <c r="E400" s="213" t="s">
        <v>2358</v>
      </c>
      <c r="F400" s="214" t="s">
        <v>2359</v>
      </c>
      <c r="G400" s="215" t="s">
        <v>265</v>
      </c>
      <c r="H400" s="216">
        <v>3</v>
      </c>
      <c r="I400" s="217"/>
      <c r="J400" s="218">
        <f>ROUND(I400*H400,2)</f>
        <v>0</v>
      </c>
      <c r="K400" s="214" t="s">
        <v>19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0.0050000000000000001</v>
      </c>
      <c r="R400" s="221">
        <f>Q400*H400</f>
        <v>0.014999999999999999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354</v>
      </c>
      <c r="AT400" s="223" t="s">
        <v>153</v>
      </c>
      <c r="AU400" s="223" t="s">
        <v>83</v>
      </c>
      <c r="AY400" s="17" t="s">
        <v>150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354</v>
      </c>
      <c r="BM400" s="223" t="s">
        <v>2360</v>
      </c>
    </row>
    <row r="401" s="2" customFormat="1" ht="16.5" customHeight="1">
      <c r="A401" s="38"/>
      <c r="B401" s="39"/>
      <c r="C401" s="242" t="s">
        <v>1338</v>
      </c>
      <c r="D401" s="242" t="s">
        <v>218</v>
      </c>
      <c r="E401" s="243" t="s">
        <v>2361</v>
      </c>
      <c r="F401" s="244" t="s">
        <v>2362</v>
      </c>
      <c r="G401" s="245" t="s">
        <v>265</v>
      </c>
      <c r="H401" s="246">
        <v>3</v>
      </c>
      <c r="I401" s="247"/>
      <c r="J401" s="248">
        <f>ROUND(I401*H401,2)</f>
        <v>0</v>
      </c>
      <c r="K401" s="244" t="s">
        <v>19</v>
      </c>
      <c r="L401" s="249"/>
      <c r="M401" s="250" t="s">
        <v>19</v>
      </c>
      <c r="N401" s="251" t="s">
        <v>44</v>
      </c>
      <c r="O401" s="84"/>
      <c r="P401" s="221">
        <f>O401*H401</f>
        <v>0</v>
      </c>
      <c r="Q401" s="221">
        <v>0</v>
      </c>
      <c r="R401" s="221">
        <f>Q401*H401</f>
        <v>0</v>
      </c>
      <c r="S401" s="221">
        <v>0</v>
      </c>
      <c r="T401" s="222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3" t="s">
        <v>990</v>
      </c>
      <c r="AT401" s="223" t="s">
        <v>218</v>
      </c>
      <c r="AU401" s="223" t="s">
        <v>83</v>
      </c>
      <c r="AY401" s="17" t="s">
        <v>150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354</v>
      </c>
      <c r="BM401" s="223" t="s">
        <v>2363</v>
      </c>
    </row>
    <row r="402" s="2" customFormat="1" ht="21.75" customHeight="1">
      <c r="A402" s="38"/>
      <c r="B402" s="39"/>
      <c r="C402" s="212" t="s">
        <v>1343</v>
      </c>
      <c r="D402" s="212" t="s">
        <v>153</v>
      </c>
      <c r="E402" s="213" t="s">
        <v>1322</v>
      </c>
      <c r="F402" s="214" t="s">
        <v>1323</v>
      </c>
      <c r="G402" s="215" t="s">
        <v>265</v>
      </c>
      <c r="H402" s="216">
        <v>1</v>
      </c>
      <c r="I402" s="217"/>
      <c r="J402" s="218">
        <f>ROUND(I402*H402,2)</f>
        <v>0</v>
      </c>
      <c r="K402" s="214" t="s">
        <v>157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0.00108</v>
      </c>
      <c r="R402" s="221">
        <f>Q402*H402</f>
        <v>0.00108</v>
      </c>
      <c r="S402" s="221">
        <v>0</v>
      </c>
      <c r="T402" s="222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3" t="s">
        <v>354</v>
      </c>
      <c r="AT402" s="223" t="s">
        <v>153</v>
      </c>
      <c r="AU402" s="223" t="s">
        <v>83</v>
      </c>
      <c r="AY402" s="17" t="s">
        <v>150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7" t="s">
        <v>81</v>
      </c>
      <c r="BK402" s="224">
        <f>ROUND(I402*H402,2)</f>
        <v>0</v>
      </c>
      <c r="BL402" s="17" t="s">
        <v>354</v>
      </c>
      <c r="BM402" s="223" t="s">
        <v>2364</v>
      </c>
    </row>
    <row r="403" s="2" customFormat="1">
      <c r="A403" s="38"/>
      <c r="B403" s="39"/>
      <c r="C403" s="40"/>
      <c r="D403" s="225" t="s">
        <v>159</v>
      </c>
      <c r="E403" s="40"/>
      <c r="F403" s="226" t="s">
        <v>1325</v>
      </c>
      <c r="G403" s="40"/>
      <c r="H403" s="40"/>
      <c r="I403" s="227"/>
      <c r="J403" s="40"/>
      <c r="K403" s="40"/>
      <c r="L403" s="44"/>
      <c r="M403" s="228"/>
      <c r="N403" s="229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159</v>
      </c>
      <c r="AU403" s="17" t="s">
        <v>83</v>
      </c>
    </row>
    <row r="404" s="2" customFormat="1" ht="16.5" customHeight="1">
      <c r="A404" s="38"/>
      <c r="B404" s="39"/>
      <c r="C404" s="212" t="s">
        <v>1347</v>
      </c>
      <c r="D404" s="212" t="s">
        <v>153</v>
      </c>
      <c r="E404" s="213" t="s">
        <v>1344</v>
      </c>
      <c r="F404" s="214" t="s">
        <v>1345</v>
      </c>
      <c r="G404" s="215" t="s">
        <v>265</v>
      </c>
      <c r="H404" s="216">
        <v>1</v>
      </c>
      <c r="I404" s="217"/>
      <c r="J404" s="218">
        <f>ROUND(I404*H404,2)</f>
        <v>0</v>
      </c>
      <c r="K404" s="214" t="s">
        <v>19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0.0048999999999999998</v>
      </c>
      <c r="R404" s="221">
        <f>Q404*H404</f>
        <v>0.0048999999999999998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354</v>
      </c>
      <c r="AT404" s="223" t="s">
        <v>153</v>
      </c>
      <c r="AU404" s="223" t="s">
        <v>83</v>
      </c>
      <c r="AY404" s="17" t="s">
        <v>150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354</v>
      </c>
      <c r="BM404" s="223" t="s">
        <v>2365</v>
      </c>
    </row>
    <row r="405" s="12" customFormat="1" ht="25.92" customHeight="1">
      <c r="A405" s="12"/>
      <c r="B405" s="196"/>
      <c r="C405" s="197"/>
      <c r="D405" s="198" t="s">
        <v>72</v>
      </c>
      <c r="E405" s="199" t="s">
        <v>113</v>
      </c>
      <c r="F405" s="199" t="s">
        <v>114</v>
      </c>
      <c r="G405" s="197"/>
      <c r="H405" s="197"/>
      <c r="I405" s="200"/>
      <c r="J405" s="201">
        <f>BK405</f>
        <v>0</v>
      </c>
      <c r="K405" s="197"/>
      <c r="L405" s="202"/>
      <c r="M405" s="203"/>
      <c r="N405" s="204"/>
      <c r="O405" s="204"/>
      <c r="P405" s="205">
        <f>P406</f>
        <v>0</v>
      </c>
      <c r="Q405" s="204"/>
      <c r="R405" s="205">
        <f>R406</f>
        <v>0</v>
      </c>
      <c r="S405" s="204"/>
      <c r="T405" s="206">
        <f>T406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7" t="s">
        <v>181</v>
      </c>
      <c r="AT405" s="208" t="s">
        <v>72</v>
      </c>
      <c r="AU405" s="208" t="s">
        <v>73</v>
      </c>
      <c r="AY405" s="207" t="s">
        <v>150</v>
      </c>
      <c r="BK405" s="209">
        <f>BK406</f>
        <v>0</v>
      </c>
    </row>
    <row r="406" s="12" customFormat="1" ht="22.8" customHeight="1">
      <c r="A406" s="12"/>
      <c r="B406" s="196"/>
      <c r="C406" s="197"/>
      <c r="D406" s="198" t="s">
        <v>72</v>
      </c>
      <c r="E406" s="210" t="s">
        <v>1709</v>
      </c>
      <c r="F406" s="210" t="s">
        <v>1710</v>
      </c>
      <c r="G406" s="197"/>
      <c r="H406" s="197"/>
      <c r="I406" s="200"/>
      <c r="J406" s="211">
        <f>BK406</f>
        <v>0</v>
      </c>
      <c r="K406" s="197"/>
      <c r="L406" s="202"/>
      <c r="M406" s="203"/>
      <c r="N406" s="204"/>
      <c r="O406" s="204"/>
      <c r="P406" s="205">
        <f>SUM(P407:P410)</f>
        <v>0</v>
      </c>
      <c r="Q406" s="204"/>
      <c r="R406" s="205">
        <f>SUM(R407:R410)</f>
        <v>0</v>
      </c>
      <c r="S406" s="204"/>
      <c r="T406" s="206">
        <f>SUM(T407:T410)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7" t="s">
        <v>181</v>
      </c>
      <c r="AT406" s="208" t="s">
        <v>72</v>
      </c>
      <c r="AU406" s="208" t="s">
        <v>81</v>
      </c>
      <c r="AY406" s="207" t="s">
        <v>150</v>
      </c>
      <c r="BK406" s="209">
        <f>SUM(BK407:BK410)</f>
        <v>0</v>
      </c>
    </row>
    <row r="407" s="2" customFormat="1" ht="16.5" customHeight="1">
      <c r="A407" s="38"/>
      <c r="B407" s="39"/>
      <c r="C407" s="212" t="s">
        <v>1351</v>
      </c>
      <c r="D407" s="212" t="s">
        <v>153</v>
      </c>
      <c r="E407" s="213" t="s">
        <v>1712</v>
      </c>
      <c r="F407" s="214" t="s">
        <v>1713</v>
      </c>
      <c r="G407" s="215" t="s">
        <v>1714</v>
      </c>
      <c r="H407" s="216">
        <v>10</v>
      </c>
      <c r="I407" s="217"/>
      <c r="J407" s="218">
        <f>ROUND(I407*H407,2)</f>
        <v>0</v>
      </c>
      <c r="K407" s="214" t="s">
        <v>157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</v>
      </c>
      <c r="R407" s="221">
        <f>Q407*H407</f>
        <v>0</v>
      </c>
      <c r="S407" s="221">
        <v>0</v>
      </c>
      <c r="T407" s="222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3" t="s">
        <v>1715</v>
      </c>
      <c r="AT407" s="223" t="s">
        <v>153</v>
      </c>
      <c r="AU407" s="223" t="s">
        <v>83</v>
      </c>
      <c r="AY407" s="17" t="s">
        <v>150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7" t="s">
        <v>81</v>
      </c>
      <c r="BK407" s="224">
        <f>ROUND(I407*H407,2)</f>
        <v>0</v>
      </c>
      <c r="BL407" s="17" t="s">
        <v>1715</v>
      </c>
      <c r="BM407" s="223" t="s">
        <v>2366</v>
      </c>
    </row>
    <row r="408" s="2" customFormat="1">
      <c r="A408" s="38"/>
      <c r="B408" s="39"/>
      <c r="C408" s="40"/>
      <c r="D408" s="225" t="s">
        <v>159</v>
      </c>
      <c r="E408" s="40"/>
      <c r="F408" s="226" t="s">
        <v>1717</v>
      </c>
      <c r="G408" s="40"/>
      <c r="H408" s="40"/>
      <c r="I408" s="227"/>
      <c r="J408" s="40"/>
      <c r="K408" s="40"/>
      <c r="L408" s="44"/>
      <c r="M408" s="228"/>
      <c r="N408" s="229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159</v>
      </c>
      <c r="AU408" s="17" t="s">
        <v>83</v>
      </c>
    </row>
    <row r="409" s="2" customFormat="1" ht="16.5" customHeight="1">
      <c r="A409" s="38"/>
      <c r="B409" s="39"/>
      <c r="C409" s="212" t="s">
        <v>1355</v>
      </c>
      <c r="D409" s="212" t="s">
        <v>153</v>
      </c>
      <c r="E409" s="213" t="s">
        <v>1719</v>
      </c>
      <c r="F409" s="214" t="s">
        <v>1720</v>
      </c>
      <c r="G409" s="215" t="s">
        <v>1696</v>
      </c>
      <c r="H409" s="216">
        <v>10</v>
      </c>
      <c r="I409" s="217"/>
      <c r="J409" s="218">
        <f>ROUND(I409*H409,2)</f>
        <v>0</v>
      </c>
      <c r="K409" s="214" t="s">
        <v>19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</v>
      </c>
      <c r="T409" s="222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3" t="s">
        <v>1715</v>
      </c>
      <c r="AT409" s="223" t="s">
        <v>153</v>
      </c>
      <c r="AU409" s="223" t="s">
        <v>83</v>
      </c>
      <c r="AY409" s="17" t="s">
        <v>150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1715</v>
      </c>
      <c r="BM409" s="223" t="s">
        <v>2367</v>
      </c>
    </row>
    <row r="410" s="2" customFormat="1">
      <c r="A410" s="38"/>
      <c r="B410" s="39"/>
      <c r="C410" s="40"/>
      <c r="D410" s="232" t="s">
        <v>246</v>
      </c>
      <c r="E410" s="40"/>
      <c r="F410" s="252" t="s">
        <v>1722</v>
      </c>
      <c r="G410" s="40"/>
      <c r="H410" s="40"/>
      <c r="I410" s="227"/>
      <c r="J410" s="40"/>
      <c r="K410" s="40"/>
      <c r="L410" s="44"/>
      <c r="M410" s="261"/>
      <c r="N410" s="262"/>
      <c r="O410" s="255"/>
      <c r="P410" s="255"/>
      <c r="Q410" s="255"/>
      <c r="R410" s="255"/>
      <c r="S410" s="255"/>
      <c r="T410" s="263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246</v>
      </c>
      <c r="AU410" s="17" t="s">
        <v>83</v>
      </c>
    </row>
    <row r="411" s="2" customFormat="1" ht="6.96" customHeight="1">
      <c r="A411" s="38"/>
      <c r="B411" s="59"/>
      <c r="C411" s="60"/>
      <c r="D411" s="60"/>
      <c r="E411" s="60"/>
      <c r="F411" s="60"/>
      <c r="G411" s="60"/>
      <c r="H411" s="60"/>
      <c r="I411" s="60"/>
      <c r="J411" s="60"/>
      <c r="K411" s="60"/>
      <c r="L411" s="44"/>
      <c r="M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</sheetData>
  <sheetProtection sheet="1" autoFilter="0" formatColumns="0" formatRows="0" objects="1" scenarios="1" spinCount="100000" saltValue="tz6ktoWbEopZOG7MDShZIL+bShAwLrtEvqcs9aZ+Q9bKnmIMu2KOz4FvA70PtjgMWIE3w7Tz5KnTGJLVGsWYhg==" hashValue="RMhqmb3o87C6GmRqw37PTx6wn+vay+qOyMSuKd2jkVG4EKl9FQuOmblkpvRBCXkh0NA42ftHVxYpbqR7CDg5BA==" algorithmName="SHA-512" password="CC35"/>
  <autoFilter ref="C95:K4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713321211"/>
    <hyperlink ref="F104" r:id="rId2" display="https://podminky.urs.cz/item/CS_URS_2024_01/713421121"/>
    <hyperlink ref="F109" r:id="rId3" display="https://podminky.urs.cz/item/CS_URS_2024_01/713463212"/>
    <hyperlink ref="F119" r:id="rId4" display="https://podminky.urs.cz/item/CS_URS_2024_01/713463311"/>
    <hyperlink ref="F127" r:id="rId5" display="https://podminky.urs.cz/item/CS_URS_2024_01/713463312"/>
    <hyperlink ref="F137" r:id="rId6" display="https://podminky.urs.cz/item/CS_URS_2024_01/713471114"/>
    <hyperlink ref="F143" r:id="rId7" display="https://podminky.urs.cz/item/CS_URS_2024_01/713471212"/>
    <hyperlink ref="F148" r:id="rId8" display="https://podminky.urs.cz/item/CS_URS_2024_01/998713101"/>
    <hyperlink ref="F154" r:id="rId9" display="https://podminky.urs.cz/item/CS_URS_2024_01/732311120"/>
    <hyperlink ref="F158" r:id="rId10" display="https://podminky.urs.cz/item/CS_URS_2024_01/998732101"/>
    <hyperlink ref="F167" r:id="rId11" display="https://podminky.urs.cz/item/CS_URS_2024_01/733121216R"/>
    <hyperlink ref="F172" r:id="rId12" display="https://podminky.urs.cz/item/CS_URS_2024_01/733121222"/>
    <hyperlink ref="F175" r:id="rId13" display="https://podminky.urs.cz/item/CS_URS_2024_01/733121225"/>
    <hyperlink ref="F178" r:id="rId14" display="https://podminky.urs.cz/item/CS_URS_2024_01/733121228"/>
    <hyperlink ref="F181" r:id="rId15" display="https://podminky.urs.cz/item/CS_URS_2024_01/733121232"/>
    <hyperlink ref="F184" r:id="rId16" display="https://podminky.urs.cz/item/CS_URS_2024_01/733121235R"/>
    <hyperlink ref="F187" r:id="rId17" display="https://podminky.urs.cz/item/CS_URS_2024_01/733121239"/>
    <hyperlink ref="F190" r:id="rId18" display="https://podminky.urs.cz/item/CS_URS_2024_01/733121244"/>
    <hyperlink ref="F193" r:id="rId19" display="https://podminky.urs.cz/item/CS_URS_2024_01/998733101"/>
    <hyperlink ref="F196" r:id="rId20" display="https://podminky.urs.cz/item/CS_URS_2024_01/734109212"/>
    <hyperlink ref="F199" r:id="rId21" display="https://podminky.urs.cz/item/CS_URS_2024_01/734109223"/>
    <hyperlink ref="F202" r:id="rId22" display="https://podminky.urs.cz/item/CS_URS_2024_01/734109214"/>
    <hyperlink ref="F205" r:id="rId23" display="https://podminky.urs.cz/item/CS_URS_2024_01/734109215"/>
    <hyperlink ref="F208" r:id="rId24" display="https://podminky.urs.cz/item/CS_URS_2024_01/734109216"/>
    <hyperlink ref="F211" r:id="rId25" display="https://podminky.urs.cz/item/CS_URS_2024_01/734109218"/>
    <hyperlink ref="F214" r:id="rId26" display="https://podminky.urs.cz/item/CS_URS_2024_01/734109320"/>
    <hyperlink ref="F218" r:id="rId27" display="https://podminky.urs.cz/item/CS_URS_2024_01/734109315"/>
    <hyperlink ref="F221" r:id="rId28" display="https://podminky.urs.cz/item/CS_URS_2024_01/734109316"/>
    <hyperlink ref="F224" r:id="rId29" display="https://podminky.urs.cz/item/CS_URS_2024_01/734109211"/>
    <hyperlink ref="F227" r:id="rId30" display="https://podminky.urs.cz/item/CS_URS_2024_01/734109217"/>
    <hyperlink ref="F230" r:id="rId31" display="https://podminky.urs.cz/item/CS_URS_2024_01/734109219"/>
    <hyperlink ref="F234" r:id="rId32" display="https://podminky.urs.cz/item/CS_URS_2024_01/734109312"/>
    <hyperlink ref="F239" r:id="rId33" display="https://podminky.urs.cz/item/CS_URS_2024_01/734169412"/>
    <hyperlink ref="F244" r:id="rId34" display="https://podminky.urs.cz/item/CS_URS_2024_01/734173411"/>
    <hyperlink ref="F247" r:id="rId35" display="https://podminky.urs.cz/item/CS_URS_2024_01/734173418"/>
    <hyperlink ref="F250" r:id="rId36" display="https://podminky.urs.cz/item/CS_URS_2024_01/734109317"/>
    <hyperlink ref="F253" r:id="rId37" display="https://podminky.urs.cz/item/CS_URS_2024_01/734173618"/>
    <hyperlink ref="F300" r:id="rId38" display="https://podminky.urs.cz/item/CS_URS_2024_01/734494213"/>
    <hyperlink ref="F302" r:id="rId39" display="https://podminky.urs.cz/item/CS_URS_2024_01/734494214"/>
    <hyperlink ref="F304" r:id="rId40" display="https://podminky.urs.cz/item/CS_URS_2024_01/734494218"/>
    <hyperlink ref="F309" r:id="rId41" display="https://podminky.urs.cz/item/CS_URS_2024_01/734499212"/>
    <hyperlink ref="F313" r:id="rId42" display="https://podminky.urs.cz/item/CS_URS_2024_01/734419111"/>
    <hyperlink ref="F326" r:id="rId43" display="https://podminky.urs.cz/item/CS_URS_2024_01/734209114"/>
    <hyperlink ref="F332" r:id="rId44" display="https://podminky.urs.cz/item/CS_URS_2024_01/230050031"/>
    <hyperlink ref="F335" r:id="rId45" display="https://podminky.urs.cz/item/CS_URS_2024_01/998734101"/>
    <hyperlink ref="F338" r:id="rId46" display="https://podminky.urs.cz/item/CS_URS_2024_01/751111013"/>
    <hyperlink ref="F341" r:id="rId47" display="https://podminky.urs.cz/item/CS_URS_2024_01/998751101"/>
    <hyperlink ref="F344" r:id="rId48" display="https://podminky.urs.cz/item/CS_URS_2024_01/783614551"/>
    <hyperlink ref="F346" r:id="rId49" display="https://podminky.urs.cz/item/CS_URS_2024_01/783614561"/>
    <hyperlink ref="F348" r:id="rId50" display="https://podminky.urs.cz/item/CS_URS_2024_01/783614571"/>
    <hyperlink ref="F350" r:id="rId51" display="https://podminky.urs.cz/item/CS_URS_2024_01/783614581"/>
    <hyperlink ref="F354" r:id="rId52" display="https://podminky.urs.cz/item/CS_URS_2024_01/230021008"/>
    <hyperlink ref="F357" r:id="rId53" display="https://podminky.urs.cz/item/CS_URS_2024_01/230021017"/>
    <hyperlink ref="F360" r:id="rId54" display="https://podminky.urs.cz/item/CS_URS_2024_01/230021026"/>
    <hyperlink ref="F365" r:id="rId55" display="https://podminky.urs.cz/item/CS_URS_2024_01/230022008"/>
    <hyperlink ref="F372" r:id="rId56" display="https://podminky.urs.cz/item/CS_URS_2024_01/230022045"/>
    <hyperlink ref="F377" r:id="rId57" display="https://podminky.urs.cz/item/CS_URS_2024_01/230022047"/>
    <hyperlink ref="F381" r:id="rId58" display="https://podminky.urs.cz/item/CS_URS_2024_01/230022057"/>
    <hyperlink ref="F396" r:id="rId59" display="https://podminky.urs.cz/item/CS_URS_2024_01/230023101"/>
    <hyperlink ref="F403" r:id="rId60" display="https://podminky.urs.cz/item/CS_URS_2024_01/230023113"/>
    <hyperlink ref="F408" r:id="rId61" display="https://podminky.urs.cz/item/CS_URS_2024_01/04312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2368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2369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tr">
        <f>IF('Rekapitulace stavby'!AN10="","",'Rekapitulace stavby'!AN10)</f>
        <v>62241672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tr">
        <f>IF('Rekapitulace stavby'!E11="","",'Rekapitulace stavby'!E11)</f>
        <v>Teplárna Liberec, a.s.</v>
      </c>
      <c r="F17" s="38"/>
      <c r="G17" s="38"/>
      <c r="H17" s="38"/>
      <c r="I17" s="142" t="s">
        <v>29</v>
      </c>
      <c r="J17" s="133" t="str">
        <f>IF('Rekapitulace stavby'!AN11="","",'Rekapitulace stavby'!AN11)</f>
        <v/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tr">
        <f>IF('Rekapitulace stavby'!AN16="","",'Rekapitulace stavby'!AN16)</f>
        <v>28662814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tr">
        <f>IF('Rekapitulace stavby'!E17="","",'Rekapitulace stavby'!E17)</f>
        <v>SITEZ s.r.o.</v>
      </c>
      <c r="F23" s="38"/>
      <c r="G23" s="38"/>
      <c r="H23" s="38"/>
      <c r="I23" s="142" t="s">
        <v>29</v>
      </c>
      <c r="J23" s="133" t="str">
        <f>IF('Rekapitulace stavby'!AN17="","",'Rekapitulace stavby'!AN17)</f>
        <v/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28662814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SITEZ s.r.o.</v>
      </c>
      <c r="F26" s="38"/>
      <c r="G26" s="38"/>
      <c r="H26" s="38"/>
      <c r="I26" s="142" t="s">
        <v>29</v>
      </c>
      <c r="J26" s="133" t="str">
        <f>IF('Rekapitulace stavby'!AN20="","",'Rekapitulace stavby'!AN20)</f>
        <v/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ROUND(J85,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ROUND((SUM(BE85:BE218)),  2)</f>
        <v>0</v>
      </c>
      <c r="G35" s="38"/>
      <c r="H35" s="38"/>
      <c r="I35" s="157">
        <v>0.20999999999999999</v>
      </c>
      <c r="J35" s="156">
        <f>ROUND(((SUM(BE85:BE218))*I35),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ROUND((SUM(BF85:BF218)),  2)</f>
        <v>0</v>
      </c>
      <c r="G36" s="38"/>
      <c r="H36" s="38"/>
      <c r="I36" s="157">
        <v>0.12</v>
      </c>
      <c r="J36" s="156">
        <f>ROUND(((SUM(BF85:BF218))*I36),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ROUND((SUM(BG85:BG218)),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ROUND((SUM(BH85:BH218)),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ROUND((SUM(BI85:BI218)),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D10.2.1 - PS 731 - PVS v OKP - MaR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 xml:space="preserve"> 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SITEZ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SITEZ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J85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4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4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135</v>
      </c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9" t="str">
        <f>E7</f>
        <v>Revitalizace CZT Liberec - GreenNet III- D10 Úprava zdroje</v>
      </c>
      <c r="F73" s="32"/>
      <c r="G73" s="32"/>
      <c r="H73" s="32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" customFormat="1" ht="12" customHeight="1">
      <c r="B74" s="21"/>
      <c r="C74" s="32" t="s">
        <v>118</v>
      </c>
      <c r="D74" s="22"/>
      <c r="E74" s="22"/>
      <c r="F74" s="22"/>
      <c r="G74" s="22"/>
      <c r="H74" s="22"/>
      <c r="I74" s="22"/>
      <c r="J74" s="22"/>
      <c r="K74" s="22"/>
      <c r="L74" s="20"/>
    </row>
    <row r="75" s="2" customFormat="1" ht="16.5" customHeight="1">
      <c r="A75" s="38"/>
      <c r="B75" s="39"/>
      <c r="C75" s="40"/>
      <c r="D75" s="40"/>
      <c r="E75" s="169" t="s">
        <v>441</v>
      </c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442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E11</f>
        <v>D10.2.1 - PS 731 - PVS v OKP - MaR</v>
      </c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F14</f>
        <v xml:space="preserve"> </v>
      </c>
      <c r="G79" s="40"/>
      <c r="H79" s="40"/>
      <c r="I79" s="32" t="s">
        <v>23</v>
      </c>
      <c r="J79" s="72" t="str">
        <f>IF(J14="","",J14)</f>
        <v>21. 6. 2024</v>
      </c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E17</f>
        <v>Teplárna Liberec, a.s.</v>
      </c>
      <c r="G81" s="40"/>
      <c r="H81" s="40"/>
      <c r="I81" s="32" t="s">
        <v>32</v>
      </c>
      <c r="J81" s="36" t="str">
        <f>E23</f>
        <v>SITEZ s.r.o.</v>
      </c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30</v>
      </c>
      <c r="D82" s="40"/>
      <c r="E82" s="40"/>
      <c r="F82" s="27" t="str">
        <f>IF(E20="","",E20)</f>
        <v>Vyplň údaj</v>
      </c>
      <c r="G82" s="40"/>
      <c r="H82" s="40"/>
      <c r="I82" s="32" t="s">
        <v>36</v>
      </c>
      <c r="J82" s="36" t="str">
        <f>E26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85"/>
      <c r="B84" s="186"/>
      <c r="C84" s="187" t="s">
        <v>136</v>
      </c>
      <c r="D84" s="188" t="s">
        <v>58</v>
      </c>
      <c r="E84" s="188" t="s">
        <v>54</v>
      </c>
      <c r="F84" s="188" t="s">
        <v>55</v>
      </c>
      <c r="G84" s="188" t="s">
        <v>137</v>
      </c>
      <c r="H84" s="188" t="s">
        <v>138</v>
      </c>
      <c r="I84" s="188" t="s">
        <v>139</v>
      </c>
      <c r="J84" s="188" t="s">
        <v>122</v>
      </c>
      <c r="K84" s="189" t="s">
        <v>140</v>
      </c>
      <c r="L84" s="190"/>
      <c r="M84" s="92" t="s">
        <v>19</v>
      </c>
      <c r="N84" s="93" t="s">
        <v>43</v>
      </c>
      <c r="O84" s="93" t="s">
        <v>141</v>
      </c>
      <c r="P84" s="93" t="s">
        <v>142</v>
      </c>
      <c r="Q84" s="93" t="s">
        <v>143</v>
      </c>
      <c r="R84" s="93" t="s">
        <v>144</v>
      </c>
      <c r="S84" s="93" t="s">
        <v>145</v>
      </c>
      <c r="T84" s="94" t="s">
        <v>146</v>
      </c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="2" customFormat="1" ht="22.8" customHeight="1">
      <c r="A85" s="38"/>
      <c r="B85" s="39"/>
      <c r="C85" s="99" t="s">
        <v>147</v>
      </c>
      <c r="D85" s="40"/>
      <c r="E85" s="40"/>
      <c r="F85" s="40"/>
      <c r="G85" s="40"/>
      <c r="H85" s="40"/>
      <c r="I85" s="40"/>
      <c r="J85" s="191">
        <f>BK85</f>
        <v>0</v>
      </c>
      <c r="K85" s="40"/>
      <c r="L85" s="44"/>
      <c r="M85" s="95"/>
      <c r="N85" s="192"/>
      <c r="O85" s="96"/>
      <c r="P85" s="193">
        <f>SUM(P86:P218)</f>
        <v>0</v>
      </c>
      <c r="Q85" s="96"/>
      <c r="R85" s="193">
        <f>SUM(R86:R218)</f>
        <v>0</v>
      </c>
      <c r="S85" s="96"/>
      <c r="T85" s="194">
        <f>SUM(T86:T218)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72</v>
      </c>
      <c r="AU85" s="17" t="s">
        <v>123</v>
      </c>
      <c r="BK85" s="195">
        <f>SUM(BK86:BK218)</f>
        <v>0</v>
      </c>
    </row>
    <row r="86" s="2" customFormat="1" ht="16.5" customHeight="1">
      <c r="A86" s="38"/>
      <c r="B86" s="39"/>
      <c r="C86" s="242" t="s">
        <v>81</v>
      </c>
      <c r="D86" s="242" t="s">
        <v>218</v>
      </c>
      <c r="E86" s="243" t="s">
        <v>2370</v>
      </c>
      <c r="F86" s="244" t="s">
        <v>2371</v>
      </c>
      <c r="G86" s="245" t="s">
        <v>1895</v>
      </c>
      <c r="H86" s="246">
        <v>1</v>
      </c>
      <c r="I86" s="247"/>
      <c r="J86" s="248">
        <f>ROUND(I86*H86,2)</f>
        <v>0</v>
      </c>
      <c r="K86" s="244" t="s">
        <v>19</v>
      </c>
      <c r="L86" s="249"/>
      <c r="M86" s="250" t="s">
        <v>19</v>
      </c>
      <c r="N86" s="251" t="s">
        <v>44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3" t="s">
        <v>196</v>
      </c>
      <c r="AT86" s="223" t="s">
        <v>218</v>
      </c>
      <c r="AU86" s="223" t="s">
        <v>73</v>
      </c>
      <c r="AY86" s="17" t="s">
        <v>150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175</v>
      </c>
      <c r="BM86" s="223" t="s">
        <v>83</v>
      </c>
    </row>
    <row r="87" s="2" customFormat="1" ht="16.5" customHeight="1">
      <c r="A87" s="38"/>
      <c r="B87" s="39"/>
      <c r="C87" s="242" t="s">
        <v>83</v>
      </c>
      <c r="D87" s="242" t="s">
        <v>218</v>
      </c>
      <c r="E87" s="243" t="s">
        <v>2372</v>
      </c>
      <c r="F87" s="244" t="s">
        <v>2373</v>
      </c>
      <c r="G87" s="245" t="s">
        <v>1895</v>
      </c>
      <c r="H87" s="246">
        <v>1</v>
      </c>
      <c r="I87" s="247"/>
      <c r="J87" s="248">
        <f>ROUND(I87*H87,2)</f>
        <v>0</v>
      </c>
      <c r="K87" s="244" t="s">
        <v>19</v>
      </c>
      <c r="L87" s="249"/>
      <c r="M87" s="250" t="s">
        <v>19</v>
      </c>
      <c r="N87" s="251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3" t="s">
        <v>196</v>
      </c>
      <c r="AT87" s="223" t="s">
        <v>218</v>
      </c>
      <c r="AU87" s="223" t="s">
        <v>73</v>
      </c>
      <c r="AY87" s="17" t="s">
        <v>150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175</v>
      </c>
      <c r="BM87" s="223" t="s">
        <v>175</v>
      </c>
    </row>
    <row r="88" s="2" customFormat="1" ht="16.5" customHeight="1">
      <c r="A88" s="38"/>
      <c r="B88" s="39"/>
      <c r="C88" s="242" t="s">
        <v>168</v>
      </c>
      <c r="D88" s="242" t="s">
        <v>218</v>
      </c>
      <c r="E88" s="243" t="s">
        <v>2374</v>
      </c>
      <c r="F88" s="244" t="s">
        <v>2375</v>
      </c>
      <c r="G88" s="245" t="s">
        <v>1895</v>
      </c>
      <c r="H88" s="246">
        <v>1</v>
      </c>
      <c r="I88" s="247"/>
      <c r="J88" s="248">
        <f>ROUND(I88*H88,2)</f>
        <v>0</v>
      </c>
      <c r="K88" s="244" t="s">
        <v>19</v>
      </c>
      <c r="L88" s="249"/>
      <c r="M88" s="250" t="s">
        <v>19</v>
      </c>
      <c r="N88" s="251" t="s">
        <v>44</v>
      </c>
      <c r="O88" s="84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23" t="s">
        <v>196</v>
      </c>
      <c r="AT88" s="223" t="s">
        <v>218</v>
      </c>
      <c r="AU88" s="223" t="s">
        <v>73</v>
      </c>
      <c r="AY88" s="17" t="s">
        <v>150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175</v>
      </c>
      <c r="BM88" s="223" t="s">
        <v>186</v>
      </c>
    </row>
    <row r="89" s="2" customFormat="1" ht="16.5" customHeight="1">
      <c r="A89" s="38"/>
      <c r="B89" s="39"/>
      <c r="C89" s="242" t="s">
        <v>175</v>
      </c>
      <c r="D89" s="242" t="s">
        <v>218</v>
      </c>
      <c r="E89" s="243" t="s">
        <v>2376</v>
      </c>
      <c r="F89" s="244" t="s">
        <v>2377</v>
      </c>
      <c r="G89" s="245" t="s">
        <v>1895</v>
      </c>
      <c r="H89" s="246">
        <v>1</v>
      </c>
      <c r="I89" s="247"/>
      <c r="J89" s="248">
        <f>ROUND(I89*H89,2)</f>
        <v>0</v>
      </c>
      <c r="K89" s="244" t="s">
        <v>19</v>
      </c>
      <c r="L89" s="249"/>
      <c r="M89" s="250" t="s">
        <v>19</v>
      </c>
      <c r="N89" s="251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196</v>
      </c>
      <c r="AT89" s="223" t="s">
        <v>218</v>
      </c>
      <c r="AU89" s="223" t="s">
        <v>73</v>
      </c>
      <c r="AY89" s="17" t="s">
        <v>150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175</v>
      </c>
      <c r="BM89" s="223" t="s">
        <v>196</v>
      </c>
    </row>
    <row r="90" s="2" customFormat="1" ht="16.5" customHeight="1">
      <c r="A90" s="38"/>
      <c r="B90" s="39"/>
      <c r="C90" s="242" t="s">
        <v>181</v>
      </c>
      <c r="D90" s="242" t="s">
        <v>218</v>
      </c>
      <c r="E90" s="243" t="s">
        <v>2378</v>
      </c>
      <c r="F90" s="244" t="s">
        <v>2379</v>
      </c>
      <c r="G90" s="245" t="s">
        <v>1895</v>
      </c>
      <c r="H90" s="246">
        <v>9</v>
      </c>
      <c r="I90" s="247"/>
      <c r="J90" s="248">
        <f>ROUND(I90*H90,2)</f>
        <v>0</v>
      </c>
      <c r="K90" s="244" t="s">
        <v>19</v>
      </c>
      <c r="L90" s="249"/>
      <c r="M90" s="250" t="s">
        <v>19</v>
      </c>
      <c r="N90" s="251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3" t="s">
        <v>196</v>
      </c>
      <c r="AT90" s="223" t="s">
        <v>218</v>
      </c>
      <c r="AU90" s="223" t="s">
        <v>73</v>
      </c>
      <c r="AY90" s="17" t="s">
        <v>150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175</v>
      </c>
      <c r="BM90" s="223" t="s">
        <v>212</v>
      </c>
    </row>
    <row r="91" s="2" customFormat="1" ht="16.5" customHeight="1">
      <c r="A91" s="38"/>
      <c r="B91" s="39"/>
      <c r="C91" s="242" t="s">
        <v>186</v>
      </c>
      <c r="D91" s="242" t="s">
        <v>218</v>
      </c>
      <c r="E91" s="243" t="s">
        <v>2380</v>
      </c>
      <c r="F91" s="244" t="s">
        <v>2381</v>
      </c>
      <c r="G91" s="245" t="s">
        <v>1895</v>
      </c>
      <c r="H91" s="246">
        <v>1</v>
      </c>
      <c r="I91" s="247"/>
      <c r="J91" s="248">
        <f>ROUND(I91*H91,2)</f>
        <v>0</v>
      </c>
      <c r="K91" s="244" t="s">
        <v>19</v>
      </c>
      <c r="L91" s="249"/>
      <c r="M91" s="250" t="s">
        <v>19</v>
      </c>
      <c r="N91" s="251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3" t="s">
        <v>196</v>
      </c>
      <c r="AT91" s="223" t="s">
        <v>218</v>
      </c>
      <c r="AU91" s="223" t="s">
        <v>73</v>
      </c>
      <c r="AY91" s="17" t="s">
        <v>150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175</v>
      </c>
      <c r="BM91" s="223" t="s">
        <v>8</v>
      </c>
    </row>
    <row r="92" s="2" customFormat="1" ht="16.5" customHeight="1">
      <c r="A92" s="38"/>
      <c r="B92" s="39"/>
      <c r="C92" s="242" t="s">
        <v>191</v>
      </c>
      <c r="D92" s="242" t="s">
        <v>218</v>
      </c>
      <c r="E92" s="243" t="s">
        <v>2382</v>
      </c>
      <c r="F92" s="244" t="s">
        <v>2383</v>
      </c>
      <c r="G92" s="245" t="s">
        <v>1895</v>
      </c>
      <c r="H92" s="246">
        <v>3</v>
      </c>
      <c r="I92" s="247"/>
      <c r="J92" s="248">
        <f>ROUND(I92*H92,2)</f>
        <v>0</v>
      </c>
      <c r="K92" s="244" t="s">
        <v>19</v>
      </c>
      <c r="L92" s="249"/>
      <c r="M92" s="250" t="s">
        <v>19</v>
      </c>
      <c r="N92" s="251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196</v>
      </c>
      <c r="AT92" s="223" t="s">
        <v>218</v>
      </c>
      <c r="AU92" s="223" t="s">
        <v>73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175</v>
      </c>
      <c r="BM92" s="223" t="s">
        <v>232</v>
      </c>
    </row>
    <row r="93" s="2" customFormat="1" ht="16.5" customHeight="1">
      <c r="A93" s="38"/>
      <c r="B93" s="39"/>
      <c r="C93" s="242" t="s">
        <v>196</v>
      </c>
      <c r="D93" s="242" t="s">
        <v>218</v>
      </c>
      <c r="E93" s="243" t="s">
        <v>2384</v>
      </c>
      <c r="F93" s="244" t="s">
        <v>2385</v>
      </c>
      <c r="G93" s="245" t="s">
        <v>1895</v>
      </c>
      <c r="H93" s="246">
        <v>100</v>
      </c>
      <c r="I93" s="247"/>
      <c r="J93" s="248">
        <f>ROUND(I93*H93,2)</f>
        <v>0</v>
      </c>
      <c r="K93" s="244" t="s">
        <v>19</v>
      </c>
      <c r="L93" s="249"/>
      <c r="M93" s="250" t="s">
        <v>19</v>
      </c>
      <c r="N93" s="251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3" t="s">
        <v>196</v>
      </c>
      <c r="AT93" s="223" t="s">
        <v>218</v>
      </c>
      <c r="AU93" s="223" t="s">
        <v>73</v>
      </c>
      <c r="AY93" s="17" t="s">
        <v>150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175</v>
      </c>
      <c r="BM93" s="223" t="s">
        <v>208</v>
      </c>
    </row>
    <row r="94" s="2" customFormat="1" ht="16.5" customHeight="1">
      <c r="A94" s="38"/>
      <c r="B94" s="39"/>
      <c r="C94" s="242" t="s">
        <v>151</v>
      </c>
      <c r="D94" s="242" t="s">
        <v>218</v>
      </c>
      <c r="E94" s="243" t="s">
        <v>2386</v>
      </c>
      <c r="F94" s="244" t="s">
        <v>2387</v>
      </c>
      <c r="G94" s="245" t="s">
        <v>1895</v>
      </c>
      <c r="H94" s="246">
        <v>10</v>
      </c>
      <c r="I94" s="247"/>
      <c r="J94" s="248">
        <f>ROUND(I94*H94,2)</f>
        <v>0</v>
      </c>
      <c r="K94" s="244" t="s">
        <v>19</v>
      </c>
      <c r="L94" s="249"/>
      <c r="M94" s="250" t="s">
        <v>19</v>
      </c>
      <c r="N94" s="251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196</v>
      </c>
      <c r="AT94" s="223" t="s">
        <v>218</v>
      </c>
      <c r="AU94" s="223" t="s">
        <v>73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175</v>
      </c>
      <c r="BM94" s="223" t="s">
        <v>257</v>
      </c>
    </row>
    <row r="95" s="2" customFormat="1" ht="16.5" customHeight="1">
      <c r="A95" s="38"/>
      <c r="B95" s="39"/>
      <c r="C95" s="242" t="s">
        <v>212</v>
      </c>
      <c r="D95" s="242" t="s">
        <v>218</v>
      </c>
      <c r="E95" s="243" t="s">
        <v>2388</v>
      </c>
      <c r="F95" s="244" t="s">
        <v>2389</v>
      </c>
      <c r="G95" s="245" t="s">
        <v>1895</v>
      </c>
      <c r="H95" s="246">
        <v>50</v>
      </c>
      <c r="I95" s="247"/>
      <c r="J95" s="248">
        <f>ROUND(I95*H95,2)</f>
        <v>0</v>
      </c>
      <c r="K95" s="244" t="s">
        <v>19</v>
      </c>
      <c r="L95" s="249"/>
      <c r="M95" s="250" t="s">
        <v>19</v>
      </c>
      <c r="N95" s="251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3" t="s">
        <v>196</v>
      </c>
      <c r="AT95" s="223" t="s">
        <v>218</v>
      </c>
      <c r="AU95" s="223" t="s">
        <v>73</v>
      </c>
      <c r="AY95" s="17" t="s">
        <v>150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175</v>
      </c>
      <c r="BM95" s="223" t="s">
        <v>270</v>
      </c>
    </row>
    <row r="96" s="2" customFormat="1" ht="16.5" customHeight="1">
      <c r="A96" s="38"/>
      <c r="B96" s="39"/>
      <c r="C96" s="242" t="s">
        <v>217</v>
      </c>
      <c r="D96" s="242" t="s">
        <v>218</v>
      </c>
      <c r="E96" s="243" t="s">
        <v>2390</v>
      </c>
      <c r="F96" s="244" t="s">
        <v>2391</v>
      </c>
      <c r="G96" s="245" t="s">
        <v>1895</v>
      </c>
      <c r="H96" s="246">
        <v>1</v>
      </c>
      <c r="I96" s="247"/>
      <c r="J96" s="248">
        <f>ROUND(I96*H96,2)</f>
        <v>0</v>
      </c>
      <c r="K96" s="244" t="s">
        <v>19</v>
      </c>
      <c r="L96" s="249"/>
      <c r="M96" s="250" t="s">
        <v>19</v>
      </c>
      <c r="N96" s="251" t="s">
        <v>44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196</v>
      </c>
      <c r="AT96" s="223" t="s">
        <v>218</v>
      </c>
      <c r="AU96" s="223" t="s">
        <v>73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175</v>
      </c>
      <c r="BM96" s="223" t="s">
        <v>278</v>
      </c>
    </row>
    <row r="97" s="2" customFormat="1" ht="16.5" customHeight="1">
      <c r="A97" s="38"/>
      <c r="B97" s="39"/>
      <c r="C97" s="242" t="s">
        <v>8</v>
      </c>
      <c r="D97" s="242" t="s">
        <v>218</v>
      </c>
      <c r="E97" s="243" t="s">
        <v>2392</v>
      </c>
      <c r="F97" s="244" t="s">
        <v>2393</v>
      </c>
      <c r="G97" s="245" t="s">
        <v>1895</v>
      </c>
      <c r="H97" s="246">
        <v>1</v>
      </c>
      <c r="I97" s="247"/>
      <c r="J97" s="248">
        <f>ROUND(I97*H97,2)</f>
        <v>0</v>
      </c>
      <c r="K97" s="244" t="s">
        <v>19</v>
      </c>
      <c r="L97" s="249"/>
      <c r="M97" s="250" t="s">
        <v>19</v>
      </c>
      <c r="N97" s="251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196</v>
      </c>
      <c r="AT97" s="223" t="s">
        <v>218</v>
      </c>
      <c r="AU97" s="223" t="s">
        <v>73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175</v>
      </c>
      <c r="BM97" s="223" t="s">
        <v>290</v>
      </c>
    </row>
    <row r="98" s="2" customFormat="1" ht="16.5" customHeight="1">
      <c r="A98" s="38"/>
      <c r="B98" s="39"/>
      <c r="C98" s="242" t="s">
        <v>229</v>
      </c>
      <c r="D98" s="242" t="s">
        <v>218</v>
      </c>
      <c r="E98" s="243" t="s">
        <v>2394</v>
      </c>
      <c r="F98" s="244" t="s">
        <v>2395</v>
      </c>
      <c r="G98" s="245" t="s">
        <v>1895</v>
      </c>
      <c r="H98" s="246">
        <v>6</v>
      </c>
      <c r="I98" s="247"/>
      <c r="J98" s="248">
        <f>ROUND(I98*H98,2)</f>
        <v>0</v>
      </c>
      <c r="K98" s="244" t="s">
        <v>19</v>
      </c>
      <c r="L98" s="249"/>
      <c r="M98" s="250" t="s">
        <v>19</v>
      </c>
      <c r="N98" s="251" t="s">
        <v>44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3" t="s">
        <v>196</v>
      </c>
      <c r="AT98" s="223" t="s">
        <v>218</v>
      </c>
      <c r="AU98" s="223" t="s">
        <v>73</v>
      </c>
      <c r="AY98" s="17" t="s">
        <v>150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175</v>
      </c>
      <c r="BM98" s="223" t="s">
        <v>299</v>
      </c>
    </row>
    <row r="99" s="2" customFormat="1" ht="16.5" customHeight="1">
      <c r="A99" s="38"/>
      <c r="B99" s="39"/>
      <c r="C99" s="242" t="s">
        <v>232</v>
      </c>
      <c r="D99" s="242" t="s">
        <v>218</v>
      </c>
      <c r="E99" s="243" t="s">
        <v>2396</v>
      </c>
      <c r="F99" s="244" t="s">
        <v>2397</v>
      </c>
      <c r="G99" s="245" t="s">
        <v>1895</v>
      </c>
      <c r="H99" s="246">
        <v>3</v>
      </c>
      <c r="I99" s="247"/>
      <c r="J99" s="248">
        <f>ROUND(I99*H99,2)</f>
        <v>0</v>
      </c>
      <c r="K99" s="244" t="s">
        <v>19</v>
      </c>
      <c r="L99" s="249"/>
      <c r="M99" s="250" t="s">
        <v>19</v>
      </c>
      <c r="N99" s="251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196</v>
      </c>
      <c r="AT99" s="223" t="s">
        <v>218</v>
      </c>
      <c r="AU99" s="223" t="s">
        <v>73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175</v>
      </c>
      <c r="BM99" s="223" t="s">
        <v>308</v>
      </c>
    </row>
    <row r="100" s="2" customFormat="1" ht="16.5" customHeight="1">
      <c r="A100" s="38"/>
      <c r="B100" s="39"/>
      <c r="C100" s="242" t="s">
        <v>238</v>
      </c>
      <c r="D100" s="242" t="s">
        <v>218</v>
      </c>
      <c r="E100" s="243" t="s">
        <v>2398</v>
      </c>
      <c r="F100" s="244" t="s">
        <v>2399</v>
      </c>
      <c r="G100" s="245" t="s">
        <v>1895</v>
      </c>
      <c r="H100" s="246">
        <v>1</v>
      </c>
      <c r="I100" s="247"/>
      <c r="J100" s="248">
        <f>ROUND(I100*H100,2)</f>
        <v>0</v>
      </c>
      <c r="K100" s="244" t="s">
        <v>19</v>
      </c>
      <c r="L100" s="249"/>
      <c r="M100" s="250" t="s">
        <v>19</v>
      </c>
      <c r="N100" s="251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196</v>
      </c>
      <c r="AT100" s="223" t="s">
        <v>218</v>
      </c>
      <c r="AU100" s="223" t="s">
        <v>73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175</v>
      </c>
      <c r="BM100" s="223" t="s">
        <v>317</v>
      </c>
    </row>
    <row r="101" s="2" customFormat="1" ht="16.5" customHeight="1">
      <c r="A101" s="38"/>
      <c r="B101" s="39"/>
      <c r="C101" s="242" t="s">
        <v>208</v>
      </c>
      <c r="D101" s="242" t="s">
        <v>218</v>
      </c>
      <c r="E101" s="243" t="s">
        <v>2400</v>
      </c>
      <c r="F101" s="244" t="s">
        <v>2401</v>
      </c>
      <c r="G101" s="245" t="s">
        <v>1895</v>
      </c>
      <c r="H101" s="246">
        <v>2</v>
      </c>
      <c r="I101" s="247"/>
      <c r="J101" s="248">
        <f>ROUND(I101*H101,2)</f>
        <v>0</v>
      </c>
      <c r="K101" s="244" t="s">
        <v>19</v>
      </c>
      <c r="L101" s="249"/>
      <c r="M101" s="250" t="s">
        <v>19</v>
      </c>
      <c r="N101" s="251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196</v>
      </c>
      <c r="AT101" s="223" t="s">
        <v>218</v>
      </c>
      <c r="AU101" s="223" t="s">
        <v>73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175</v>
      </c>
      <c r="BM101" s="223" t="s">
        <v>221</v>
      </c>
    </row>
    <row r="102" s="2" customFormat="1" ht="16.5" customHeight="1">
      <c r="A102" s="38"/>
      <c r="B102" s="39"/>
      <c r="C102" s="242" t="s">
        <v>250</v>
      </c>
      <c r="D102" s="242" t="s">
        <v>218</v>
      </c>
      <c r="E102" s="243" t="s">
        <v>2402</v>
      </c>
      <c r="F102" s="244" t="s">
        <v>2403</v>
      </c>
      <c r="G102" s="245" t="s">
        <v>1895</v>
      </c>
      <c r="H102" s="246">
        <v>2</v>
      </c>
      <c r="I102" s="247"/>
      <c r="J102" s="248">
        <f>ROUND(I102*H102,2)</f>
        <v>0</v>
      </c>
      <c r="K102" s="244" t="s">
        <v>19</v>
      </c>
      <c r="L102" s="249"/>
      <c r="M102" s="250" t="s">
        <v>19</v>
      </c>
      <c r="N102" s="251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196</v>
      </c>
      <c r="AT102" s="223" t="s">
        <v>218</v>
      </c>
      <c r="AU102" s="223" t="s">
        <v>73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175</v>
      </c>
      <c r="BM102" s="223" t="s">
        <v>338</v>
      </c>
    </row>
    <row r="103" s="2" customFormat="1" ht="16.5" customHeight="1">
      <c r="A103" s="38"/>
      <c r="B103" s="39"/>
      <c r="C103" s="242" t="s">
        <v>257</v>
      </c>
      <c r="D103" s="242" t="s">
        <v>218</v>
      </c>
      <c r="E103" s="243" t="s">
        <v>2404</v>
      </c>
      <c r="F103" s="244" t="s">
        <v>2401</v>
      </c>
      <c r="G103" s="245" t="s">
        <v>1895</v>
      </c>
      <c r="H103" s="246">
        <v>2</v>
      </c>
      <c r="I103" s="247"/>
      <c r="J103" s="248">
        <f>ROUND(I103*H103,2)</f>
        <v>0</v>
      </c>
      <c r="K103" s="244" t="s">
        <v>19</v>
      </c>
      <c r="L103" s="249"/>
      <c r="M103" s="250" t="s">
        <v>19</v>
      </c>
      <c r="N103" s="251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196</v>
      </c>
      <c r="AT103" s="223" t="s">
        <v>218</v>
      </c>
      <c r="AU103" s="223" t="s">
        <v>73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175</v>
      </c>
      <c r="BM103" s="223" t="s">
        <v>351</v>
      </c>
    </row>
    <row r="104" s="2" customFormat="1" ht="16.5" customHeight="1">
      <c r="A104" s="38"/>
      <c r="B104" s="39"/>
      <c r="C104" s="242" t="s">
        <v>262</v>
      </c>
      <c r="D104" s="242" t="s">
        <v>218</v>
      </c>
      <c r="E104" s="243" t="s">
        <v>2405</v>
      </c>
      <c r="F104" s="244" t="s">
        <v>2406</v>
      </c>
      <c r="G104" s="245" t="s">
        <v>1895</v>
      </c>
      <c r="H104" s="246">
        <v>1</v>
      </c>
      <c r="I104" s="247"/>
      <c r="J104" s="248">
        <f>ROUND(I104*H104,2)</f>
        <v>0</v>
      </c>
      <c r="K104" s="244" t="s">
        <v>19</v>
      </c>
      <c r="L104" s="249"/>
      <c r="M104" s="250" t="s">
        <v>19</v>
      </c>
      <c r="N104" s="251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196</v>
      </c>
      <c r="AT104" s="223" t="s">
        <v>218</v>
      </c>
      <c r="AU104" s="223" t="s">
        <v>73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175</v>
      </c>
      <c r="BM104" s="223" t="s">
        <v>362</v>
      </c>
    </row>
    <row r="105" s="2" customFormat="1" ht="16.5" customHeight="1">
      <c r="A105" s="38"/>
      <c r="B105" s="39"/>
      <c r="C105" s="242" t="s">
        <v>270</v>
      </c>
      <c r="D105" s="242" t="s">
        <v>218</v>
      </c>
      <c r="E105" s="243" t="s">
        <v>2407</v>
      </c>
      <c r="F105" s="244" t="s">
        <v>2408</v>
      </c>
      <c r="G105" s="245" t="s">
        <v>1895</v>
      </c>
      <c r="H105" s="246">
        <v>1</v>
      </c>
      <c r="I105" s="247"/>
      <c r="J105" s="248">
        <f>ROUND(I105*H105,2)</f>
        <v>0</v>
      </c>
      <c r="K105" s="244" t="s">
        <v>19</v>
      </c>
      <c r="L105" s="249"/>
      <c r="M105" s="250" t="s">
        <v>19</v>
      </c>
      <c r="N105" s="251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196</v>
      </c>
      <c r="AT105" s="223" t="s">
        <v>218</v>
      </c>
      <c r="AU105" s="223" t="s">
        <v>73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175</v>
      </c>
      <c r="BM105" s="223" t="s">
        <v>371</v>
      </c>
    </row>
    <row r="106" s="2" customFormat="1" ht="16.5" customHeight="1">
      <c r="A106" s="38"/>
      <c r="B106" s="39"/>
      <c r="C106" s="242" t="s">
        <v>7</v>
      </c>
      <c r="D106" s="242" t="s">
        <v>218</v>
      </c>
      <c r="E106" s="243" t="s">
        <v>2409</v>
      </c>
      <c r="F106" s="244" t="s">
        <v>2410</v>
      </c>
      <c r="G106" s="245" t="s">
        <v>1895</v>
      </c>
      <c r="H106" s="246">
        <v>1</v>
      </c>
      <c r="I106" s="247"/>
      <c r="J106" s="248">
        <f>ROUND(I106*H106,2)</f>
        <v>0</v>
      </c>
      <c r="K106" s="244" t="s">
        <v>19</v>
      </c>
      <c r="L106" s="249"/>
      <c r="M106" s="250" t="s">
        <v>19</v>
      </c>
      <c r="N106" s="251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196</v>
      </c>
      <c r="AT106" s="223" t="s">
        <v>218</v>
      </c>
      <c r="AU106" s="223" t="s">
        <v>73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175</v>
      </c>
      <c r="BM106" s="223" t="s">
        <v>381</v>
      </c>
    </row>
    <row r="107" s="2" customFormat="1" ht="16.5" customHeight="1">
      <c r="A107" s="38"/>
      <c r="B107" s="39"/>
      <c r="C107" s="242" t="s">
        <v>278</v>
      </c>
      <c r="D107" s="242" t="s">
        <v>218</v>
      </c>
      <c r="E107" s="243" t="s">
        <v>2411</v>
      </c>
      <c r="F107" s="244" t="s">
        <v>2412</v>
      </c>
      <c r="G107" s="245" t="s">
        <v>1895</v>
      </c>
      <c r="H107" s="246">
        <v>1</v>
      </c>
      <c r="I107" s="247"/>
      <c r="J107" s="248">
        <f>ROUND(I107*H107,2)</f>
        <v>0</v>
      </c>
      <c r="K107" s="244" t="s">
        <v>19</v>
      </c>
      <c r="L107" s="249"/>
      <c r="M107" s="250" t="s">
        <v>19</v>
      </c>
      <c r="N107" s="251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196</v>
      </c>
      <c r="AT107" s="223" t="s">
        <v>218</v>
      </c>
      <c r="AU107" s="223" t="s">
        <v>73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175</v>
      </c>
      <c r="BM107" s="223" t="s">
        <v>390</v>
      </c>
    </row>
    <row r="108" s="2" customFormat="1" ht="16.5" customHeight="1">
      <c r="A108" s="38"/>
      <c r="B108" s="39"/>
      <c r="C108" s="242" t="s">
        <v>285</v>
      </c>
      <c r="D108" s="242" t="s">
        <v>218</v>
      </c>
      <c r="E108" s="243" t="s">
        <v>2413</v>
      </c>
      <c r="F108" s="244" t="s">
        <v>2414</v>
      </c>
      <c r="G108" s="245" t="s">
        <v>1895</v>
      </c>
      <c r="H108" s="246">
        <v>1</v>
      </c>
      <c r="I108" s="247"/>
      <c r="J108" s="248">
        <f>ROUND(I108*H108,2)</f>
        <v>0</v>
      </c>
      <c r="K108" s="244" t="s">
        <v>19</v>
      </c>
      <c r="L108" s="249"/>
      <c r="M108" s="250" t="s">
        <v>19</v>
      </c>
      <c r="N108" s="251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196</v>
      </c>
      <c r="AT108" s="223" t="s">
        <v>218</v>
      </c>
      <c r="AU108" s="223" t="s">
        <v>73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175</v>
      </c>
      <c r="BM108" s="223" t="s">
        <v>398</v>
      </c>
    </row>
    <row r="109" s="2" customFormat="1" ht="16.5" customHeight="1">
      <c r="A109" s="38"/>
      <c r="B109" s="39"/>
      <c r="C109" s="242" t="s">
        <v>290</v>
      </c>
      <c r="D109" s="242" t="s">
        <v>218</v>
      </c>
      <c r="E109" s="243" t="s">
        <v>2415</v>
      </c>
      <c r="F109" s="244" t="s">
        <v>2416</v>
      </c>
      <c r="G109" s="245" t="s">
        <v>1895</v>
      </c>
      <c r="H109" s="246">
        <v>1</v>
      </c>
      <c r="I109" s="247"/>
      <c r="J109" s="248">
        <f>ROUND(I109*H109,2)</f>
        <v>0</v>
      </c>
      <c r="K109" s="244" t="s">
        <v>19</v>
      </c>
      <c r="L109" s="249"/>
      <c r="M109" s="250" t="s">
        <v>19</v>
      </c>
      <c r="N109" s="251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196</v>
      </c>
      <c r="AT109" s="223" t="s">
        <v>218</v>
      </c>
      <c r="AU109" s="223" t="s">
        <v>73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175</v>
      </c>
      <c r="BM109" s="223" t="s">
        <v>407</v>
      </c>
    </row>
    <row r="110" s="2" customFormat="1" ht="16.5" customHeight="1">
      <c r="A110" s="38"/>
      <c r="B110" s="39"/>
      <c r="C110" s="242" t="s">
        <v>295</v>
      </c>
      <c r="D110" s="242" t="s">
        <v>218</v>
      </c>
      <c r="E110" s="243" t="s">
        <v>2417</v>
      </c>
      <c r="F110" s="244" t="s">
        <v>2418</v>
      </c>
      <c r="G110" s="245" t="s">
        <v>1895</v>
      </c>
      <c r="H110" s="246">
        <v>1</v>
      </c>
      <c r="I110" s="247"/>
      <c r="J110" s="248">
        <f>ROUND(I110*H110,2)</f>
        <v>0</v>
      </c>
      <c r="K110" s="244" t="s">
        <v>19</v>
      </c>
      <c r="L110" s="249"/>
      <c r="M110" s="250" t="s">
        <v>19</v>
      </c>
      <c r="N110" s="251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196</v>
      </c>
      <c r="AT110" s="223" t="s">
        <v>218</v>
      </c>
      <c r="AU110" s="223" t="s">
        <v>73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175</v>
      </c>
      <c r="BM110" s="223" t="s">
        <v>416</v>
      </c>
    </row>
    <row r="111" s="2" customFormat="1" ht="16.5" customHeight="1">
      <c r="A111" s="38"/>
      <c r="B111" s="39"/>
      <c r="C111" s="242" t="s">
        <v>299</v>
      </c>
      <c r="D111" s="242" t="s">
        <v>218</v>
      </c>
      <c r="E111" s="243" t="s">
        <v>2419</v>
      </c>
      <c r="F111" s="244" t="s">
        <v>2420</v>
      </c>
      <c r="G111" s="245" t="s">
        <v>1895</v>
      </c>
      <c r="H111" s="246">
        <v>1</v>
      </c>
      <c r="I111" s="247"/>
      <c r="J111" s="248">
        <f>ROUND(I111*H111,2)</f>
        <v>0</v>
      </c>
      <c r="K111" s="244" t="s">
        <v>19</v>
      </c>
      <c r="L111" s="249"/>
      <c r="M111" s="250" t="s">
        <v>19</v>
      </c>
      <c r="N111" s="251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196</v>
      </c>
      <c r="AT111" s="223" t="s">
        <v>218</v>
      </c>
      <c r="AU111" s="223" t="s">
        <v>73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175</v>
      </c>
      <c r="BM111" s="223" t="s">
        <v>425</v>
      </c>
    </row>
    <row r="112" s="2" customFormat="1" ht="16.5" customHeight="1">
      <c r="A112" s="38"/>
      <c r="B112" s="39"/>
      <c r="C112" s="242" t="s">
        <v>303</v>
      </c>
      <c r="D112" s="242" t="s">
        <v>218</v>
      </c>
      <c r="E112" s="243" t="s">
        <v>2421</v>
      </c>
      <c r="F112" s="244" t="s">
        <v>2422</v>
      </c>
      <c r="G112" s="245" t="s">
        <v>1895</v>
      </c>
      <c r="H112" s="246">
        <v>1</v>
      </c>
      <c r="I112" s="247"/>
      <c r="J112" s="248">
        <f>ROUND(I112*H112,2)</f>
        <v>0</v>
      </c>
      <c r="K112" s="244" t="s">
        <v>19</v>
      </c>
      <c r="L112" s="249"/>
      <c r="M112" s="250" t="s">
        <v>19</v>
      </c>
      <c r="N112" s="251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196</v>
      </c>
      <c r="AT112" s="223" t="s">
        <v>218</v>
      </c>
      <c r="AU112" s="223" t="s">
        <v>73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175</v>
      </c>
      <c r="BM112" s="223" t="s">
        <v>434</v>
      </c>
    </row>
    <row r="113" s="2" customFormat="1" ht="16.5" customHeight="1">
      <c r="A113" s="38"/>
      <c r="B113" s="39"/>
      <c r="C113" s="242" t="s">
        <v>308</v>
      </c>
      <c r="D113" s="242" t="s">
        <v>218</v>
      </c>
      <c r="E113" s="243" t="s">
        <v>2423</v>
      </c>
      <c r="F113" s="244" t="s">
        <v>2424</v>
      </c>
      <c r="G113" s="245" t="s">
        <v>1895</v>
      </c>
      <c r="H113" s="246">
        <v>2</v>
      </c>
      <c r="I113" s="247"/>
      <c r="J113" s="248">
        <f>ROUND(I113*H113,2)</f>
        <v>0</v>
      </c>
      <c r="K113" s="244" t="s">
        <v>19</v>
      </c>
      <c r="L113" s="249"/>
      <c r="M113" s="250" t="s">
        <v>19</v>
      </c>
      <c r="N113" s="251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196</v>
      </c>
      <c r="AT113" s="223" t="s">
        <v>218</v>
      </c>
      <c r="AU113" s="223" t="s">
        <v>73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175</v>
      </c>
      <c r="BM113" s="223" t="s">
        <v>660</v>
      </c>
    </row>
    <row r="114" s="2" customFormat="1" ht="16.5" customHeight="1">
      <c r="A114" s="38"/>
      <c r="B114" s="39"/>
      <c r="C114" s="242" t="s">
        <v>312</v>
      </c>
      <c r="D114" s="242" t="s">
        <v>218</v>
      </c>
      <c r="E114" s="243" t="s">
        <v>2425</v>
      </c>
      <c r="F114" s="244" t="s">
        <v>2426</v>
      </c>
      <c r="G114" s="245" t="s">
        <v>1895</v>
      </c>
      <c r="H114" s="246">
        <v>7</v>
      </c>
      <c r="I114" s="247"/>
      <c r="J114" s="248">
        <f>ROUND(I114*H114,2)</f>
        <v>0</v>
      </c>
      <c r="K114" s="244" t="s">
        <v>19</v>
      </c>
      <c r="L114" s="249"/>
      <c r="M114" s="250" t="s">
        <v>19</v>
      </c>
      <c r="N114" s="251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196</v>
      </c>
      <c r="AT114" s="223" t="s">
        <v>218</v>
      </c>
      <c r="AU114" s="223" t="s">
        <v>73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175</v>
      </c>
      <c r="BM114" s="223" t="s">
        <v>670</v>
      </c>
    </row>
    <row r="115" s="2" customFormat="1" ht="16.5" customHeight="1">
      <c r="A115" s="38"/>
      <c r="B115" s="39"/>
      <c r="C115" s="242" t="s">
        <v>317</v>
      </c>
      <c r="D115" s="242" t="s">
        <v>218</v>
      </c>
      <c r="E115" s="243" t="s">
        <v>2427</v>
      </c>
      <c r="F115" s="244" t="s">
        <v>2428</v>
      </c>
      <c r="G115" s="245" t="s">
        <v>1895</v>
      </c>
      <c r="H115" s="246">
        <v>3</v>
      </c>
      <c r="I115" s="247"/>
      <c r="J115" s="248">
        <f>ROUND(I115*H115,2)</f>
        <v>0</v>
      </c>
      <c r="K115" s="244" t="s">
        <v>19</v>
      </c>
      <c r="L115" s="249"/>
      <c r="M115" s="250" t="s">
        <v>19</v>
      </c>
      <c r="N115" s="251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196</v>
      </c>
      <c r="AT115" s="223" t="s">
        <v>218</v>
      </c>
      <c r="AU115" s="223" t="s">
        <v>73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175</v>
      </c>
      <c r="BM115" s="223" t="s">
        <v>679</v>
      </c>
    </row>
    <row r="116" s="2" customFormat="1" ht="16.5" customHeight="1">
      <c r="A116" s="38"/>
      <c r="B116" s="39"/>
      <c r="C116" s="242" t="s">
        <v>321</v>
      </c>
      <c r="D116" s="242" t="s">
        <v>218</v>
      </c>
      <c r="E116" s="243" t="s">
        <v>2429</v>
      </c>
      <c r="F116" s="244" t="s">
        <v>2430</v>
      </c>
      <c r="G116" s="245" t="s">
        <v>1895</v>
      </c>
      <c r="H116" s="246">
        <v>45</v>
      </c>
      <c r="I116" s="247"/>
      <c r="J116" s="248">
        <f>ROUND(I116*H116,2)</f>
        <v>0</v>
      </c>
      <c r="K116" s="244" t="s">
        <v>19</v>
      </c>
      <c r="L116" s="249"/>
      <c r="M116" s="250" t="s">
        <v>19</v>
      </c>
      <c r="N116" s="251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196</v>
      </c>
      <c r="AT116" s="223" t="s">
        <v>218</v>
      </c>
      <c r="AU116" s="223" t="s">
        <v>73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175</v>
      </c>
      <c r="BM116" s="223" t="s">
        <v>690</v>
      </c>
    </row>
    <row r="117" s="2" customFormat="1" ht="16.5" customHeight="1">
      <c r="A117" s="38"/>
      <c r="B117" s="39"/>
      <c r="C117" s="242" t="s">
        <v>221</v>
      </c>
      <c r="D117" s="242" t="s">
        <v>218</v>
      </c>
      <c r="E117" s="243" t="s">
        <v>2431</v>
      </c>
      <c r="F117" s="244" t="s">
        <v>2432</v>
      </c>
      <c r="G117" s="245" t="s">
        <v>1895</v>
      </c>
      <c r="H117" s="246">
        <v>45</v>
      </c>
      <c r="I117" s="247"/>
      <c r="J117" s="248">
        <f>ROUND(I117*H117,2)</f>
        <v>0</v>
      </c>
      <c r="K117" s="244" t="s">
        <v>19</v>
      </c>
      <c r="L117" s="249"/>
      <c r="M117" s="250" t="s">
        <v>19</v>
      </c>
      <c r="N117" s="251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196</v>
      </c>
      <c r="AT117" s="223" t="s">
        <v>218</v>
      </c>
      <c r="AU117" s="223" t="s">
        <v>73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175</v>
      </c>
      <c r="BM117" s="223" t="s">
        <v>354</v>
      </c>
    </row>
    <row r="118" s="2" customFormat="1" ht="16.5" customHeight="1">
      <c r="A118" s="38"/>
      <c r="B118" s="39"/>
      <c r="C118" s="242" t="s">
        <v>330</v>
      </c>
      <c r="D118" s="242" t="s">
        <v>218</v>
      </c>
      <c r="E118" s="243" t="s">
        <v>2433</v>
      </c>
      <c r="F118" s="244" t="s">
        <v>2434</v>
      </c>
      <c r="G118" s="245" t="s">
        <v>1895</v>
      </c>
      <c r="H118" s="246">
        <v>3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196</v>
      </c>
      <c r="AT118" s="223" t="s">
        <v>218</v>
      </c>
      <c r="AU118" s="223" t="s">
        <v>73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175</v>
      </c>
      <c r="BM118" s="223" t="s">
        <v>708</v>
      </c>
    </row>
    <row r="119" s="2" customFormat="1" ht="16.5" customHeight="1">
      <c r="A119" s="38"/>
      <c r="B119" s="39"/>
      <c r="C119" s="242" t="s">
        <v>338</v>
      </c>
      <c r="D119" s="242" t="s">
        <v>218</v>
      </c>
      <c r="E119" s="243" t="s">
        <v>2435</v>
      </c>
      <c r="F119" s="244" t="s">
        <v>2436</v>
      </c>
      <c r="G119" s="245" t="s">
        <v>1895</v>
      </c>
      <c r="H119" s="246">
        <v>7</v>
      </c>
      <c r="I119" s="247"/>
      <c r="J119" s="248">
        <f>ROUND(I119*H119,2)</f>
        <v>0</v>
      </c>
      <c r="K119" s="244" t="s">
        <v>19</v>
      </c>
      <c r="L119" s="249"/>
      <c r="M119" s="250" t="s">
        <v>19</v>
      </c>
      <c r="N119" s="251" t="s">
        <v>44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196</v>
      </c>
      <c r="AT119" s="223" t="s">
        <v>218</v>
      </c>
      <c r="AU119" s="223" t="s">
        <v>73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175</v>
      </c>
      <c r="BM119" s="223" t="s">
        <v>718</v>
      </c>
    </row>
    <row r="120" s="2" customFormat="1" ht="16.5" customHeight="1">
      <c r="A120" s="38"/>
      <c r="B120" s="39"/>
      <c r="C120" s="242" t="s">
        <v>343</v>
      </c>
      <c r="D120" s="242" t="s">
        <v>218</v>
      </c>
      <c r="E120" s="243" t="s">
        <v>2437</v>
      </c>
      <c r="F120" s="244" t="s">
        <v>2438</v>
      </c>
      <c r="G120" s="245" t="s">
        <v>1895</v>
      </c>
      <c r="H120" s="246">
        <v>1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196</v>
      </c>
      <c r="AT120" s="223" t="s">
        <v>218</v>
      </c>
      <c r="AU120" s="223" t="s">
        <v>73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175</v>
      </c>
      <c r="BM120" s="223" t="s">
        <v>727</v>
      </c>
    </row>
    <row r="121" s="2" customFormat="1" ht="16.5" customHeight="1">
      <c r="A121" s="38"/>
      <c r="B121" s="39"/>
      <c r="C121" s="242" t="s">
        <v>351</v>
      </c>
      <c r="D121" s="242" t="s">
        <v>218</v>
      </c>
      <c r="E121" s="243" t="s">
        <v>2439</v>
      </c>
      <c r="F121" s="244" t="s">
        <v>2440</v>
      </c>
      <c r="G121" s="245" t="s">
        <v>1895</v>
      </c>
      <c r="H121" s="246">
        <v>7</v>
      </c>
      <c r="I121" s="247"/>
      <c r="J121" s="248">
        <f>ROUND(I121*H121,2)</f>
        <v>0</v>
      </c>
      <c r="K121" s="244" t="s">
        <v>19</v>
      </c>
      <c r="L121" s="249"/>
      <c r="M121" s="250" t="s">
        <v>19</v>
      </c>
      <c r="N121" s="251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196</v>
      </c>
      <c r="AT121" s="223" t="s">
        <v>218</v>
      </c>
      <c r="AU121" s="223" t="s">
        <v>73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175</v>
      </c>
      <c r="BM121" s="223" t="s">
        <v>735</v>
      </c>
    </row>
    <row r="122" s="2" customFormat="1" ht="16.5" customHeight="1">
      <c r="A122" s="38"/>
      <c r="B122" s="39"/>
      <c r="C122" s="242" t="s">
        <v>357</v>
      </c>
      <c r="D122" s="242" t="s">
        <v>218</v>
      </c>
      <c r="E122" s="243" t="s">
        <v>2441</v>
      </c>
      <c r="F122" s="244" t="s">
        <v>2442</v>
      </c>
      <c r="G122" s="245" t="s">
        <v>1895</v>
      </c>
      <c r="H122" s="246">
        <v>11</v>
      </c>
      <c r="I122" s="247"/>
      <c r="J122" s="248">
        <f>ROUND(I122*H122,2)</f>
        <v>0</v>
      </c>
      <c r="K122" s="244" t="s">
        <v>19</v>
      </c>
      <c r="L122" s="249"/>
      <c r="M122" s="250" t="s">
        <v>19</v>
      </c>
      <c r="N122" s="251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196</v>
      </c>
      <c r="AT122" s="223" t="s">
        <v>218</v>
      </c>
      <c r="AU122" s="223" t="s">
        <v>73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175</v>
      </c>
      <c r="BM122" s="223" t="s">
        <v>746</v>
      </c>
    </row>
    <row r="123" s="2" customFormat="1" ht="16.5" customHeight="1">
      <c r="A123" s="38"/>
      <c r="B123" s="39"/>
      <c r="C123" s="242" t="s">
        <v>362</v>
      </c>
      <c r="D123" s="242" t="s">
        <v>218</v>
      </c>
      <c r="E123" s="243" t="s">
        <v>2443</v>
      </c>
      <c r="F123" s="244" t="s">
        <v>2444</v>
      </c>
      <c r="G123" s="245" t="s">
        <v>1895</v>
      </c>
      <c r="H123" s="246">
        <v>11</v>
      </c>
      <c r="I123" s="247"/>
      <c r="J123" s="248">
        <f>ROUND(I123*H123,2)</f>
        <v>0</v>
      </c>
      <c r="K123" s="244" t="s">
        <v>19</v>
      </c>
      <c r="L123" s="249"/>
      <c r="M123" s="250" t="s">
        <v>19</v>
      </c>
      <c r="N123" s="251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196</v>
      </c>
      <c r="AT123" s="223" t="s">
        <v>218</v>
      </c>
      <c r="AU123" s="223" t="s">
        <v>73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175</v>
      </c>
      <c r="BM123" s="223" t="s">
        <v>755</v>
      </c>
    </row>
    <row r="124" s="2" customFormat="1" ht="16.5" customHeight="1">
      <c r="A124" s="38"/>
      <c r="B124" s="39"/>
      <c r="C124" s="242" t="s">
        <v>367</v>
      </c>
      <c r="D124" s="242" t="s">
        <v>218</v>
      </c>
      <c r="E124" s="243" t="s">
        <v>2445</v>
      </c>
      <c r="F124" s="244" t="s">
        <v>2446</v>
      </c>
      <c r="G124" s="245" t="s">
        <v>1895</v>
      </c>
      <c r="H124" s="246">
        <v>3</v>
      </c>
      <c r="I124" s="247"/>
      <c r="J124" s="248">
        <f>ROUND(I124*H124,2)</f>
        <v>0</v>
      </c>
      <c r="K124" s="244" t="s">
        <v>19</v>
      </c>
      <c r="L124" s="249"/>
      <c r="M124" s="250" t="s">
        <v>19</v>
      </c>
      <c r="N124" s="251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196</v>
      </c>
      <c r="AT124" s="223" t="s">
        <v>218</v>
      </c>
      <c r="AU124" s="223" t="s">
        <v>73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175</v>
      </c>
      <c r="BM124" s="223" t="s">
        <v>764</v>
      </c>
    </row>
    <row r="125" s="2" customFormat="1" ht="16.5" customHeight="1">
      <c r="A125" s="38"/>
      <c r="B125" s="39"/>
      <c r="C125" s="242" t="s">
        <v>371</v>
      </c>
      <c r="D125" s="242" t="s">
        <v>218</v>
      </c>
      <c r="E125" s="243" t="s">
        <v>2447</v>
      </c>
      <c r="F125" s="244" t="s">
        <v>2448</v>
      </c>
      <c r="G125" s="245" t="s">
        <v>1895</v>
      </c>
      <c r="H125" s="246">
        <v>1</v>
      </c>
      <c r="I125" s="247"/>
      <c r="J125" s="248">
        <f>ROUND(I125*H125,2)</f>
        <v>0</v>
      </c>
      <c r="K125" s="244" t="s">
        <v>19</v>
      </c>
      <c r="L125" s="249"/>
      <c r="M125" s="250" t="s">
        <v>19</v>
      </c>
      <c r="N125" s="251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196</v>
      </c>
      <c r="AT125" s="223" t="s">
        <v>218</v>
      </c>
      <c r="AU125" s="223" t="s">
        <v>73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175</v>
      </c>
      <c r="BM125" s="223" t="s">
        <v>772</v>
      </c>
    </row>
    <row r="126" s="2" customFormat="1" ht="16.5" customHeight="1">
      <c r="A126" s="38"/>
      <c r="B126" s="39"/>
      <c r="C126" s="242" t="s">
        <v>376</v>
      </c>
      <c r="D126" s="242" t="s">
        <v>218</v>
      </c>
      <c r="E126" s="243" t="s">
        <v>2449</v>
      </c>
      <c r="F126" s="244" t="s">
        <v>2450</v>
      </c>
      <c r="G126" s="245" t="s">
        <v>1895</v>
      </c>
      <c r="H126" s="246">
        <v>1</v>
      </c>
      <c r="I126" s="247"/>
      <c r="J126" s="248">
        <f>ROUND(I126*H126,2)</f>
        <v>0</v>
      </c>
      <c r="K126" s="244" t="s">
        <v>19</v>
      </c>
      <c r="L126" s="249"/>
      <c r="M126" s="250" t="s">
        <v>19</v>
      </c>
      <c r="N126" s="251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196</v>
      </c>
      <c r="AT126" s="223" t="s">
        <v>218</v>
      </c>
      <c r="AU126" s="223" t="s">
        <v>73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175</v>
      </c>
      <c r="BM126" s="223" t="s">
        <v>781</v>
      </c>
    </row>
    <row r="127" s="2" customFormat="1" ht="16.5" customHeight="1">
      <c r="A127" s="38"/>
      <c r="B127" s="39"/>
      <c r="C127" s="242" t="s">
        <v>381</v>
      </c>
      <c r="D127" s="242" t="s">
        <v>218</v>
      </c>
      <c r="E127" s="243" t="s">
        <v>2451</v>
      </c>
      <c r="F127" s="244" t="s">
        <v>2452</v>
      </c>
      <c r="G127" s="245" t="s">
        <v>1895</v>
      </c>
      <c r="H127" s="246">
        <v>2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196</v>
      </c>
      <c r="AT127" s="223" t="s">
        <v>218</v>
      </c>
      <c r="AU127" s="223" t="s">
        <v>73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175</v>
      </c>
      <c r="BM127" s="223" t="s">
        <v>790</v>
      </c>
    </row>
    <row r="128" s="2" customFormat="1" ht="16.5" customHeight="1">
      <c r="A128" s="38"/>
      <c r="B128" s="39"/>
      <c r="C128" s="242" t="s">
        <v>386</v>
      </c>
      <c r="D128" s="242" t="s">
        <v>218</v>
      </c>
      <c r="E128" s="243" t="s">
        <v>2453</v>
      </c>
      <c r="F128" s="244" t="s">
        <v>2454</v>
      </c>
      <c r="G128" s="245" t="s">
        <v>1895</v>
      </c>
      <c r="H128" s="246">
        <v>2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196</v>
      </c>
      <c r="AT128" s="223" t="s">
        <v>218</v>
      </c>
      <c r="AU128" s="223" t="s">
        <v>73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175</v>
      </c>
      <c r="BM128" s="223" t="s">
        <v>799</v>
      </c>
    </row>
    <row r="129" s="2" customFormat="1" ht="16.5" customHeight="1">
      <c r="A129" s="38"/>
      <c r="B129" s="39"/>
      <c r="C129" s="242" t="s">
        <v>390</v>
      </c>
      <c r="D129" s="242" t="s">
        <v>218</v>
      </c>
      <c r="E129" s="243" t="s">
        <v>2455</v>
      </c>
      <c r="F129" s="244" t="s">
        <v>2456</v>
      </c>
      <c r="G129" s="245" t="s">
        <v>1895</v>
      </c>
      <c r="H129" s="246">
        <v>25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196</v>
      </c>
      <c r="AT129" s="223" t="s">
        <v>218</v>
      </c>
      <c r="AU129" s="223" t="s">
        <v>73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175</v>
      </c>
      <c r="BM129" s="223" t="s">
        <v>807</v>
      </c>
    </row>
    <row r="130" s="2" customFormat="1" ht="16.5" customHeight="1">
      <c r="A130" s="38"/>
      <c r="B130" s="39"/>
      <c r="C130" s="242" t="s">
        <v>393</v>
      </c>
      <c r="D130" s="242" t="s">
        <v>218</v>
      </c>
      <c r="E130" s="243" t="s">
        <v>2457</v>
      </c>
      <c r="F130" s="244" t="s">
        <v>2458</v>
      </c>
      <c r="G130" s="245" t="s">
        <v>1895</v>
      </c>
      <c r="H130" s="246">
        <v>20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196</v>
      </c>
      <c r="AT130" s="223" t="s">
        <v>218</v>
      </c>
      <c r="AU130" s="223" t="s">
        <v>73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175</v>
      </c>
      <c r="BM130" s="223" t="s">
        <v>816</v>
      </c>
    </row>
    <row r="131" s="2" customFormat="1" ht="16.5" customHeight="1">
      <c r="A131" s="38"/>
      <c r="B131" s="39"/>
      <c r="C131" s="242" t="s">
        <v>398</v>
      </c>
      <c r="D131" s="242" t="s">
        <v>218</v>
      </c>
      <c r="E131" s="243" t="s">
        <v>2459</v>
      </c>
      <c r="F131" s="244" t="s">
        <v>2460</v>
      </c>
      <c r="G131" s="245" t="s">
        <v>1895</v>
      </c>
      <c r="H131" s="246">
        <v>15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196</v>
      </c>
      <c r="AT131" s="223" t="s">
        <v>218</v>
      </c>
      <c r="AU131" s="223" t="s">
        <v>73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175</v>
      </c>
      <c r="BM131" s="223" t="s">
        <v>824</v>
      </c>
    </row>
    <row r="132" s="2" customFormat="1" ht="16.5" customHeight="1">
      <c r="A132" s="38"/>
      <c r="B132" s="39"/>
      <c r="C132" s="242" t="s">
        <v>402</v>
      </c>
      <c r="D132" s="242" t="s">
        <v>218</v>
      </c>
      <c r="E132" s="243" t="s">
        <v>2461</v>
      </c>
      <c r="F132" s="244" t="s">
        <v>2462</v>
      </c>
      <c r="G132" s="245" t="s">
        <v>1895</v>
      </c>
      <c r="H132" s="246">
        <v>15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196</v>
      </c>
      <c r="AT132" s="223" t="s">
        <v>218</v>
      </c>
      <c r="AU132" s="223" t="s">
        <v>73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175</v>
      </c>
      <c r="BM132" s="223" t="s">
        <v>833</v>
      </c>
    </row>
    <row r="133" s="2" customFormat="1" ht="16.5" customHeight="1">
      <c r="A133" s="38"/>
      <c r="B133" s="39"/>
      <c r="C133" s="242" t="s">
        <v>407</v>
      </c>
      <c r="D133" s="242" t="s">
        <v>218</v>
      </c>
      <c r="E133" s="243" t="s">
        <v>2463</v>
      </c>
      <c r="F133" s="244" t="s">
        <v>2464</v>
      </c>
      <c r="G133" s="245" t="s">
        <v>1895</v>
      </c>
      <c r="H133" s="246">
        <v>10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196</v>
      </c>
      <c r="AT133" s="223" t="s">
        <v>218</v>
      </c>
      <c r="AU133" s="223" t="s">
        <v>73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175</v>
      </c>
      <c r="BM133" s="223" t="s">
        <v>841</v>
      </c>
    </row>
    <row r="134" s="2" customFormat="1" ht="16.5" customHeight="1">
      <c r="A134" s="38"/>
      <c r="B134" s="39"/>
      <c r="C134" s="242" t="s">
        <v>411</v>
      </c>
      <c r="D134" s="242" t="s">
        <v>218</v>
      </c>
      <c r="E134" s="243" t="s">
        <v>2465</v>
      </c>
      <c r="F134" s="244" t="s">
        <v>2466</v>
      </c>
      <c r="G134" s="245" t="s">
        <v>1895</v>
      </c>
      <c r="H134" s="246">
        <v>5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196</v>
      </c>
      <c r="AT134" s="223" t="s">
        <v>218</v>
      </c>
      <c r="AU134" s="223" t="s">
        <v>73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175</v>
      </c>
      <c r="BM134" s="223" t="s">
        <v>850</v>
      </c>
    </row>
    <row r="135" s="2" customFormat="1" ht="16.5" customHeight="1">
      <c r="A135" s="38"/>
      <c r="B135" s="39"/>
      <c r="C135" s="242" t="s">
        <v>416</v>
      </c>
      <c r="D135" s="242" t="s">
        <v>218</v>
      </c>
      <c r="E135" s="243" t="s">
        <v>2467</v>
      </c>
      <c r="F135" s="244" t="s">
        <v>2468</v>
      </c>
      <c r="G135" s="245" t="s">
        <v>1895</v>
      </c>
      <c r="H135" s="246">
        <v>1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196</v>
      </c>
      <c r="AT135" s="223" t="s">
        <v>218</v>
      </c>
      <c r="AU135" s="223" t="s">
        <v>73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175</v>
      </c>
      <c r="BM135" s="223" t="s">
        <v>856</v>
      </c>
    </row>
    <row r="136" s="2" customFormat="1" ht="16.5" customHeight="1">
      <c r="A136" s="38"/>
      <c r="B136" s="39"/>
      <c r="C136" s="242" t="s">
        <v>420</v>
      </c>
      <c r="D136" s="242" t="s">
        <v>218</v>
      </c>
      <c r="E136" s="243" t="s">
        <v>2469</v>
      </c>
      <c r="F136" s="244" t="s">
        <v>2470</v>
      </c>
      <c r="G136" s="245" t="s">
        <v>1895</v>
      </c>
      <c r="H136" s="246">
        <v>1</v>
      </c>
      <c r="I136" s="247"/>
      <c r="J136" s="248">
        <f>ROUND(I136*H136,2)</f>
        <v>0</v>
      </c>
      <c r="K136" s="244" t="s">
        <v>19</v>
      </c>
      <c r="L136" s="249"/>
      <c r="M136" s="250" t="s">
        <v>19</v>
      </c>
      <c r="N136" s="251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196</v>
      </c>
      <c r="AT136" s="223" t="s">
        <v>218</v>
      </c>
      <c r="AU136" s="223" t="s">
        <v>73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175</v>
      </c>
      <c r="BM136" s="223" t="s">
        <v>865</v>
      </c>
    </row>
    <row r="137" s="2" customFormat="1" ht="16.5" customHeight="1">
      <c r="A137" s="38"/>
      <c r="B137" s="39"/>
      <c r="C137" s="242" t="s">
        <v>425</v>
      </c>
      <c r="D137" s="242" t="s">
        <v>218</v>
      </c>
      <c r="E137" s="243" t="s">
        <v>2471</v>
      </c>
      <c r="F137" s="244" t="s">
        <v>2472</v>
      </c>
      <c r="G137" s="245" t="s">
        <v>1895</v>
      </c>
      <c r="H137" s="246">
        <v>1</v>
      </c>
      <c r="I137" s="247"/>
      <c r="J137" s="248">
        <f>ROUND(I137*H137,2)</f>
        <v>0</v>
      </c>
      <c r="K137" s="244" t="s">
        <v>19</v>
      </c>
      <c r="L137" s="249"/>
      <c r="M137" s="250" t="s">
        <v>19</v>
      </c>
      <c r="N137" s="251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196</v>
      </c>
      <c r="AT137" s="223" t="s">
        <v>218</v>
      </c>
      <c r="AU137" s="223" t="s">
        <v>73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175</v>
      </c>
      <c r="BM137" s="223" t="s">
        <v>873</v>
      </c>
    </row>
    <row r="138" s="2" customFormat="1" ht="16.5" customHeight="1">
      <c r="A138" s="38"/>
      <c r="B138" s="39"/>
      <c r="C138" s="242" t="s">
        <v>429</v>
      </c>
      <c r="D138" s="242" t="s">
        <v>218</v>
      </c>
      <c r="E138" s="243" t="s">
        <v>2473</v>
      </c>
      <c r="F138" s="244" t="s">
        <v>2474</v>
      </c>
      <c r="G138" s="245" t="s">
        <v>1895</v>
      </c>
      <c r="H138" s="246">
        <v>1</v>
      </c>
      <c r="I138" s="247"/>
      <c r="J138" s="248">
        <f>ROUND(I138*H138,2)</f>
        <v>0</v>
      </c>
      <c r="K138" s="244" t="s">
        <v>19</v>
      </c>
      <c r="L138" s="249"/>
      <c r="M138" s="250" t="s">
        <v>19</v>
      </c>
      <c r="N138" s="251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196</v>
      </c>
      <c r="AT138" s="223" t="s">
        <v>218</v>
      </c>
      <c r="AU138" s="223" t="s">
        <v>73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175</v>
      </c>
      <c r="BM138" s="223" t="s">
        <v>881</v>
      </c>
    </row>
    <row r="139" s="2" customFormat="1" ht="16.5" customHeight="1">
      <c r="A139" s="38"/>
      <c r="B139" s="39"/>
      <c r="C139" s="242" t="s">
        <v>434</v>
      </c>
      <c r="D139" s="242" t="s">
        <v>218</v>
      </c>
      <c r="E139" s="243" t="s">
        <v>2475</v>
      </c>
      <c r="F139" s="244" t="s">
        <v>2476</v>
      </c>
      <c r="G139" s="245" t="s">
        <v>2477</v>
      </c>
      <c r="H139" s="246">
        <v>1</v>
      </c>
      <c r="I139" s="247"/>
      <c r="J139" s="248">
        <f>ROUND(I139*H139,2)</f>
        <v>0</v>
      </c>
      <c r="K139" s="244" t="s">
        <v>19</v>
      </c>
      <c r="L139" s="249"/>
      <c r="M139" s="250" t="s">
        <v>19</v>
      </c>
      <c r="N139" s="251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196</v>
      </c>
      <c r="AT139" s="223" t="s">
        <v>218</v>
      </c>
      <c r="AU139" s="223" t="s">
        <v>73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175</v>
      </c>
      <c r="BM139" s="223" t="s">
        <v>889</v>
      </c>
    </row>
    <row r="140" s="2" customFormat="1" ht="16.5" customHeight="1">
      <c r="A140" s="38"/>
      <c r="B140" s="39"/>
      <c r="C140" s="242" t="s">
        <v>438</v>
      </c>
      <c r="D140" s="242" t="s">
        <v>218</v>
      </c>
      <c r="E140" s="243" t="s">
        <v>2478</v>
      </c>
      <c r="F140" s="244" t="s">
        <v>2479</v>
      </c>
      <c r="G140" s="245" t="s">
        <v>1895</v>
      </c>
      <c r="H140" s="246">
        <v>1</v>
      </c>
      <c r="I140" s="247"/>
      <c r="J140" s="248">
        <f>ROUND(I140*H140,2)</f>
        <v>0</v>
      </c>
      <c r="K140" s="244" t="s">
        <v>19</v>
      </c>
      <c r="L140" s="249"/>
      <c r="M140" s="250" t="s">
        <v>19</v>
      </c>
      <c r="N140" s="251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196</v>
      </c>
      <c r="AT140" s="223" t="s">
        <v>218</v>
      </c>
      <c r="AU140" s="223" t="s">
        <v>73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175</v>
      </c>
      <c r="BM140" s="223" t="s">
        <v>899</v>
      </c>
    </row>
    <row r="141" s="2" customFormat="1" ht="16.5" customHeight="1">
      <c r="A141" s="38"/>
      <c r="B141" s="39"/>
      <c r="C141" s="242" t="s">
        <v>660</v>
      </c>
      <c r="D141" s="242" t="s">
        <v>218</v>
      </c>
      <c r="E141" s="243" t="s">
        <v>2480</v>
      </c>
      <c r="F141" s="244" t="s">
        <v>2481</v>
      </c>
      <c r="G141" s="245" t="s">
        <v>1895</v>
      </c>
      <c r="H141" s="246">
        <v>1</v>
      </c>
      <c r="I141" s="247"/>
      <c r="J141" s="248">
        <f>ROUND(I141*H141,2)</f>
        <v>0</v>
      </c>
      <c r="K141" s="244" t="s">
        <v>19</v>
      </c>
      <c r="L141" s="249"/>
      <c r="M141" s="250" t="s">
        <v>19</v>
      </c>
      <c r="N141" s="251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196</v>
      </c>
      <c r="AT141" s="223" t="s">
        <v>218</v>
      </c>
      <c r="AU141" s="223" t="s">
        <v>73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175</v>
      </c>
      <c r="BM141" s="223" t="s">
        <v>907</v>
      </c>
    </row>
    <row r="142" s="2" customFormat="1" ht="16.5" customHeight="1">
      <c r="A142" s="38"/>
      <c r="B142" s="39"/>
      <c r="C142" s="242" t="s">
        <v>665</v>
      </c>
      <c r="D142" s="242" t="s">
        <v>218</v>
      </c>
      <c r="E142" s="243" t="s">
        <v>2482</v>
      </c>
      <c r="F142" s="244" t="s">
        <v>2483</v>
      </c>
      <c r="G142" s="245" t="s">
        <v>1895</v>
      </c>
      <c r="H142" s="246">
        <v>1</v>
      </c>
      <c r="I142" s="247"/>
      <c r="J142" s="248">
        <f>ROUND(I142*H142,2)</f>
        <v>0</v>
      </c>
      <c r="K142" s="244" t="s">
        <v>19</v>
      </c>
      <c r="L142" s="249"/>
      <c r="M142" s="250" t="s">
        <v>19</v>
      </c>
      <c r="N142" s="251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196</v>
      </c>
      <c r="AT142" s="223" t="s">
        <v>218</v>
      </c>
      <c r="AU142" s="223" t="s">
        <v>73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175</v>
      </c>
      <c r="BM142" s="223" t="s">
        <v>916</v>
      </c>
    </row>
    <row r="143" s="2" customFormat="1" ht="16.5" customHeight="1">
      <c r="A143" s="38"/>
      <c r="B143" s="39"/>
      <c r="C143" s="242" t="s">
        <v>670</v>
      </c>
      <c r="D143" s="242" t="s">
        <v>218</v>
      </c>
      <c r="E143" s="243" t="s">
        <v>2484</v>
      </c>
      <c r="F143" s="244" t="s">
        <v>2485</v>
      </c>
      <c r="G143" s="245" t="s">
        <v>1895</v>
      </c>
      <c r="H143" s="246">
        <v>1</v>
      </c>
      <c r="I143" s="247"/>
      <c r="J143" s="248">
        <f>ROUND(I143*H143,2)</f>
        <v>0</v>
      </c>
      <c r="K143" s="244" t="s">
        <v>19</v>
      </c>
      <c r="L143" s="249"/>
      <c r="M143" s="250" t="s">
        <v>19</v>
      </c>
      <c r="N143" s="251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196</v>
      </c>
      <c r="AT143" s="223" t="s">
        <v>218</v>
      </c>
      <c r="AU143" s="223" t="s">
        <v>73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175</v>
      </c>
      <c r="BM143" s="223" t="s">
        <v>926</v>
      </c>
    </row>
    <row r="144" s="2" customFormat="1" ht="16.5" customHeight="1">
      <c r="A144" s="38"/>
      <c r="B144" s="39"/>
      <c r="C144" s="242" t="s">
        <v>674</v>
      </c>
      <c r="D144" s="242" t="s">
        <v>218</v>
      </c>
      <c r="E144" s="243" t="s">
        <v>2486</v>
      </c>
      <c r="F144" s="244" t="s">
        <v>2487</v>
      </c>
      <c r="G144" s="245" t="s">
        <v>1895</v>
      </c>
      <c r="H144" s="246">
        <v>1</v>
      </c>
      <c r="I144" s="247"/>
      <c r="J144" s="248">
        <f>ROUND(I144*H144,2)</f>
        <v>0</v>
      </c>
      <c r="K144" s="244" t="s">
        <v>19</v>
      </c>
      <c r="L144" s="249"/>
      <c r="M144" s="250" t="s">
        <v>19</v>
      </c>
      <c r="N144" s="251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196</v>
      </c>
      <c r="AT144" s="223" t="s">
        <v>218</v>
      </c>
      <c r="AU144" s="223" t="s">
        <v>73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175</v>
      </c>
      <c r="BM144" s="223" t="s">
        <v>936</v>
      </c>
    </row>
    <row r="145" s="2" customFormat="1">
      <c r="A145" s="38"/>
      <c r="B145" s="39"/>
      <c r="C145" s="40"/>
      <c r="D145" s="232" t="s">
        <v>246</v>
      </c>
      <c r="E145" s="40"/>
      <c r="F145" s="252" t="s">
        <v>2488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246</v>
      </c>
      <c r="AU145" s="17" t="s">
        <v>73</v>
      </c>
    </row>
    <row r="146" s="2" customFormat="1" ht="16.5" customHeight="1">
      <c r="A146" s="38"/>
      <c r="B146" s="39"/>
      <c r="C146" s="242" t="s">
        <v>679</v>
      </c>
      <c r="D146" s="242" t="s">
        <v>218</v>
      </c>
      <c r="E146" s="243" t="s">
        <v>2489</v>
      </c>
      <c r="F146" s="244" t="s">
        <v>2490</v>
      </c>
      <c r="G146" s="245" t="s">
        <v>1895</v>
      </c>
      <c r="H146" s="246">
        <v>1</v>
      </c>
      <c r="I146" s="247"/>
      <c r="J146" s="248">
        <f>ROUND(I146*H146,2)</f>
        <v>0</v>
      </c>
      <c r="K146" s="244" t="s">
        <v>19</v>
      </c>
      <c r="L146" s="249"/>
      <c r="M146" s="250" t="s">
        <v>19</v>
      </c>
      <c r="N146" s="251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196</v>
      </c>
      <c r="AT146" s="223" t="s">
        <v>218</v>
      </c>
      <c r="AU146" s="223" t="s">
        <v>73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175</v>
      </c>
      <c r="BM146" s="223" t="s">
        <v>947</v>
      </c>
    </row>
    <row r="147" s="2" customFormat="1" ht="16.5" customHeight="1">
      <c r="A147" s="38"/>
      <c r="B147" s="39"/>
      <c r="C147" s="242" t="s">
        <v>684</v>
      </c>
      <c r="D147" s="242" t="s">
        <v>218</v>
      </c>
      <c r="E147" s="243" t="s">
        <v>2491</v>
      </c>
      <c r="F147" s="244" t="s">
        <v>2492</v>
      </c>
      <c r="G147" s="245" t="s">
        <v>1895</v>
      </c>
      <c r="H147" s="246">
        <v>1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196</v>
      </c>
      <c r="AT147" s="223" t="s">
        <v>218</v>
      </c>
      <c r="AU147" s="223" t="s">
        <v>73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175</v>
      </c>
      <c r="BM147" s="223" t="s">
        <v>957</v>
      </c>
    </row>
    <row r="148" s="2" customFormat="1" ht="16.5" customHeight="1">
      <c r="A148" s="38"/>
      <c r="B148" s="39"/>
      <c r="C148" s="242" t="s">
        <v>690</v>
      </c>
      <c r="D148" s="242" t="s">
        <v>218</v>
      </c>
      <c r="E148" s="243" t="s">
        <v>2493</v>
      </c>
      <c r="F148" s="244" t="s">
        <v>2494</v>
      </c>
      <c r="G148" s="245" t="s">
        <v>1895</v>
      </c>
      <c r="H148" s="246">
        <v>3</v>
      </c>
      <c r="I148" s="247"/>
      <c r="J148" s="248">
        <f>ROUND(I148*H148,2)</f>
        <v>0</v>
      </c>
      <c r="K148" s="244" t="s">
        <v>19</v>
      </c>
      <c r="L148" s="249"/>
      <c r="M148" s="250" t="s">
        <v>19</v>
      </c>
      <c r="N148" s="251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196</v>
      </c>
      <c r="AT148" s="223" t="s">
        <v>218</v>
      </c>
      <c r="AU148" s="223" t="s">
        <v>73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175</v>
      </c>
      <c r="BM148" s="223" t="s">
        <v>964</v>
      </c>
    </row>
    <row r="149" s="2" customFormat="1" ht="16.5" customHeight="1">
      <c r="A149" s="38"/>
      <c r="B149" s="39"/>
      <c r="C149" s="242" t="s">
        <v>695</v>
      </c>
      <c r="D149" s="242" t="s">
        <v>218</v>
      </c>
      <c r="E149" s="243" t="s">
        <v>2495</v>
      </c>
      <c r="F149" s="244" t="s">
        <v>2496</v>
      </c>
      <c r="G149" s="245" t="s">
        <v>1895</v>
      </c>
      <c r="H149" s="246">
        <v>2</v>
      </c>
      <c r="I149" s="247"/>
      <c r="J149" s="248">
        <f>ROUND(I149*H149,2)</f>
        <v>0</v>
      </c>
      <c r="K149" s="244" t="s">
        <v>19</v>
      </c>
      <c r="L149" s="249"/>
      <c r="M149" s="250" t="s">
        <v>19</v>
      </c>
      <c r="N149" s="251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196</v>
      </c>
      <c r="AT149" s="223" t="s">
        <v>218</v>
      </c>
      <c r="AU149" s="223" t="s">
        <v>73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175</v>
      </c>
      <c r="BM149" s="223" t="s">
        <v>975</v>
      </c>
    </row>
    <row r="150" s="2" customFormat="1" ht="16.5" customHeight="1">
      <c r="A150" s="38"/>
      <c r="B150" s="39"/>
      <c r="C150" s="242" t="s">
        <v>354</v>
      </c>
      <c r="D150" s="242" t="s">
        <v>218</v>
      </c>
      <c r="E150" s="243" t="s">
        <v>2497</v>
      </c>
      <c r="F150" s="244" t="s">
        <v>2498</v>
      </c>
      <c r="G150" s="245" t="s">
        <v>1895</v>
      </c>
      <c r="H150" s="246">
        <v>1</v>
      </c>
      <c r="I150" s="247"/>
      <c r="J150" s="248">
        <f>ROUND(I150*H150,2)</f>
        <v>0</v>
      </c>
      <c r="K150" s="244" t="s">
        <v>19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</v>
      </c>
      <c r="R150" s="221">
        <f>Q150*H150</f>
        <v>0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196</v>
      </c>
      <c r="AT150" s="223" t="s">
        <v>218</v>
      </c>
      <c r="AU150" s="223" t="s">
        <v>73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175</v>
      </c>
      <c r="BM150" s="223" t="s">
        <v>360</v>
      </c>
    </row>
    <row r="151" s="2" customFormat="1" ht="16.5" customHeight="1">
      <c r="A151" s="38"/>
      <c r="B151" s="39"/>
      <c r="C151" s="242" t="s">
        <v>703</v>
      </c>
      <c r="D151" s="242" t="s">
        <v>218</v>
      </c>
      <c r="E151" s="243" t="s">
        <v>2499</v>
      </c>
      <c r="F151" s="244" t="s">
        <v>2500</v>
      </c>
      <c r="G151" s="245" t="s">
        <v>1895</v>
      </c>
      <c r="H151" s="246">
        <v>1</v>
      </c>
      <c r="I151" s="247"/>
      <c r="J151" s="248">
        <f>ROUND(I151*H151,2)</f>
        <v>0</v>
      </c>
      <c r="K151" s="244" t="s">
        <v>19</v>
      </c>
      <c r="L151" s="249"/>
      <c r="M151" s="250" t="s">
        <v>19</v>
      </c>
      <c r="N151" s="251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196</v>
      </c>
      <c r="AT151" s="223" t="s">
        <v>218</v>
      </c>
      <c r="AU151" s="223" t="s">
        <v>73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175</v>
      </c>
      <c r="BM151" s="223" t="s">
        <v>997</v>
      </c>
    </row>
    <row r="152" s="2" customFormat="1" ht="16.5" customHeight="1">
      <c r="A152" s="38"/>
      <c r="B152" s="39"/>
      <c r="C152" s="242" t="s">
        <v>708</v>
      </c>
      <c r="D152" s="242" t="s">
        <v>218</v>
      </c>
      <c r="E152" s="243" t="s">
        <v>2501</v>
      </c>
      <c r="F152" s="244" t="s">
        <v>2502</v>
      </c>
      <c r="G152" s="245" t="s">
        <v>1895</v>
      </c>
      <c r="H152" s="246">
        <v>1</v>
      </c>
      <c r="I152" s="247"/>
      <c r="J152" s="248">
        <f>ROUND(I152*H152,2)</f>
        <v>0</v>
      </c>
      <c r="K152" s="244" t="s">
        <v>19</v>
      </c>
      <c r="L152" s="249"/>
      <c r="M152" s="250" t="s">
        <v>19</v>
      </c>
      <c r="N152" s="251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196</v>
      </c>
      <c r="AT152" s="223" t="s">
        <v>218</v>
      </c>
      <c r="AU152" s="223" t="s">
        <v>73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175</v>
      </c>
      <c r="BM152" s="223" t="s">
        <v>1007</v>
      </c>
    </row>
    <row r="153" s="2" customFormat="1" ht="16.5" customHeight="1">
      <c r="A153" s="38"/>
      <c r="B153" s="39"/>
      <c r="C153" s="242" t="s">
        <v>713</v>
      </c>
      <c r="D153" s="242" t="s">
        <v>218</v>
      </c>
      <c r="E153" s="243" t="s">
        <v>2503</v>
      </c>
      <c r="F153" s="244" t="s">
        <v>2504</v>
      </c>
      <c r="G153" s="245" t="s">
        <v>1895</v>
      </c>
      <c r="H153" s="246">
        <v>2</v>
      </c>
      <c r="I153" s="247"/>
      <c r="J153" s="248">
        <f>ROUND(I153*H153,2)</f>
        <v>0</v>
      </c>
      <c r="K153" s="244" t="s">
        <v>19</v>
      </c>
      <c r="L153" s="249"/>
      <c r="M153" s="250" t="s">
        <v>19</v>
      </c>
      <c r="N153" s="251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196</v>
      </c>
      <c r="AT153" s="223" t="s">
        <v>218</v>
      </c>
      <c r="AU153" s="223" t="s">
        <v>73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175</v>
      </c>
      <c r="BM153" s="223" t="s">
        <v>1016</v>
      </c>
    </row>
    <row r="154" s="2" customFormat="1" ht="16.5" customHeight="1">
      <c r="A154" s="38"/>
      <c r="B154" s="39"/>
      <c r="C154" s="242" t="s">
        <v>718</v>
      </c>
      <c r="D154" s="242" t="s">
        <v>218</v>
      </c>
      <c r="E154" s="243" t="s">
        <v>2505</v>
      </c>
      <c r="F154" s="244" t="s">
        <v>2506</v>
      </c>
      <c r="G154" s="245" t="s">
        <v>1895</v>
      </c>
      <c r="H154" s="246">
        <v>1</v>
      </c>
      <c r="I154" s="247"/>
      <c r="J154" s="248">
        <f>ROUND(I154*H154,2)</f>
        <v>0</v>
      </c>
      <c r="K154" s="244" t="s">
        <v>19</v>
      </c>
      <c r="L154" s="249"/>
      <c r="M154" s="250" t="s">
        <v>19</v>
      </c>
      <c r="N154" s="251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196</v>
      </c>
      <c r="AT154" s="223" t="s">
        <v>218</v>
      </c>
      <c r="AU154" s="223" t="s">
        <v>73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175</v>
      </c>
      <c r="BM154" s="223" t="s">
        <v>1026</v>
      </c>
    </row>
    <row r="155" s="2" customFormat="1" ht="16.5" customHeight="1">
      <c r="A155" s="38"/>
      <c r="B155" s="39"/>
      <c r="C155" s="242" t="s">
        <v>722</v>
      </c>
      <c r="D155" s="242" t="s">
        <v>218</v>
      </c>
      <c r="E155" s="243" t="s">
        <v>2507</v>
      </c>
      <c r="F155" s="244" t="s">
        <v>2508</v>
      </c>
      <c r="G155" s="245" t="s">
        <v>1895</v>
      </c>
      <c r="H155" s="246">
        <v>4</v>
      </c>
      <c r="I155" s="247"/>
      <c r="J155" s="248">
        <f>ROUND(I155*H155,2)</f>
        <v>0</v>
      </c>
      <c r="K155" s="244" t="s">
        <v>19</v>
      </c>
      <c r="L155" s="249"/>
      <c r="M155" s="250" t="s">
        <v>19</v>
      </c>
      <c r="N155" s="251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196</v>
      </c>
      <c r="AT155" s="223" t="s">
        <v>218</v>
      </c>
      <c r="AU155" s="223" t="s">
        <v>73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175</v>
      </c>
      <c r="BM155" s="223" t="s">
        <v>1036</v>
      </c>
    </row>
    <row r="156" s="2" customFormat="1" ht="16.5" customHeight="1">
      <c r="A156" s="38"/>
      <c r="B156" s="39"/>
      <c r="C156" s="242" t="s">
        <v>727</v>
      </c>
      <c r="D156" s="242" t="s">
        <v>218</v>
      </c>
      <c r="E156" s="243" t="s">
        <v>2509</v>
      </c>
      <c r="F156" s="244" t="s">
        <v>2510</v>
      </c>
      <c r="G156" s="245" t="s">
        <v>1895</v>
      </c>
      <c r="H156" s="246">
        <v>1</v>
      </c>
      <c r="I156" s="247"/>
      <c r="J156" s="248">
        <f>ROUND(I156*H156,2)</f>
        <v>0</v>
      </c>
      <c r="K156" s="244" t="s">
        <v>19</v>
      </c>
      <c r="L156" s="249"/>
      <c r="M156" s="250" t="s">
        <v>19</v>
      </c>
      <c r="N156" s="251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196</v>
      </c>
      <c r="AT156" s="223" t="s">
        <v>218</v>
      </c>
      <c r="AU156" s="223" t="s">
        <v>73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175</v>
      </c>
      <c r="BM156" s="223" t="s">
        <v>1046</v>
      </c>
    </row>
    <row r="157" s="2" customFormat="1" ht="21.75" customHeight="1">
      <c r="A157" s="38"/>
      <c r="B157" s="39"/>
      <c r="C157" s="242" t="s">
        <v>731</v>
      </c>
      <c r="D157" s="242" t="s">
        <v>218</v>
      </c>
      <c r="E157" s="243" t="s">
        <v>2511</v>
      </c>
      <c r="F157" s="244" t="s">
        <v>2512</v>
      </c>
      <c r="G157" s="245" t="s">
        <v>1895</v>
      </c>
      <c r="H157" s="246">
        <v>0</v>
      </c>
      <c r="I157" s="247"/>
      <c r="J157" s="248">
        <f>ROUND(I157*H157,2)</f>
        <v>0</v>
      </c>
      <c r="K157" s="244" t="s">
        <v>19</v>
      </c>
      <c r="L157" s="249"/>
      <c r="M157" s="250" t="s">
        <v>19</v>
      </c>
      <c r="N157" s="251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196</v>
      </c>
      <c r="AT157" s="223" t="s">
        <v>218</v>
      </c>
      <c r="AU157" s="223" t="s">
        <v>73</v>
      </c>
      <c r="AY157" s="17" t="s">
        <v>150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175</v>
      </c>
      <c r="BM157" s="223" t="s">
        <v>1056</v>
      </c>
    </row>
    <row r="158" s="2" customFormat="1" ht="16.5" customHeight="1">
      <c r="A158" s="38"/>
      <c r="B158" s="39"/>
      <c r="C158" s="242" t="s">
        <v>735</v>
      </c>
      <c r="D158" s="242" t="s">
        <v>218</v>
      </c>
      <c r="E158" s="243" t="s">
        <v>2513</v>
      </c>
      <c r="F158" s="244" t="s">
        <v>2514</v>
      </c>
      <c r="G158" s="245" t="s">
        <v>1895</v>
      </c>
      <c r="H158" s="246">
        <v>0</v>
      </c>
      <c r="I158" s="247"/>
      <c r="J158" s="248">
        <f>ROUND(I158*H158,2)</f>
        <v>0</v>
      </c>
      <c r="K158" s="244" t="s">
        <v>19</v>
      </c>
      <c r="L158" s="249"/>
      <c r="M158" s="250" t="s">
        <v>19</v>
      </c>
      <c r="N158" s="251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196</v>
      </c>
      <c r="AT158" s="223" t="s">
        <v>218</v>
      </c>
      <c r="AU158" s="223" t="s">
        <v>73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175</v>
      </c>
      <c r="BM158" s="223" t="s">
        <v>1066</v>
      </c>
    </row>
    <row r="159" s="2" customFormat="1" ht="16.5" customHeight="1">
      <c r="A159" s="38"/>
      <c r="B159" s="39"/>
      <c r="C159" s="242" t="s">
        <v>741</v>
      </c>
      <c r="D159" s="242" t="s">
        <v>218</v>
      </c>
      <c r="E159" s="243" t="s">
        <v>2515</v>
      </c>
      <c r="F159" s="244" t="s">
        <v>2516</v>
      </c>
      <c r="G159" s="245" t="s">
        <v>1895</v>
      </c>
      <c r="H159" s="246">
        <v>1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196</v>
      </c>
      <c r="AT159" s="223" t="s">
        <v>218</v>
      </c>
      <c r="AU159" s="223" t="s">
        <v>73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175</v>
      </c>
      <c r="BM159" s="223" t="s">
        <v>1076</v>
      </c>
    </row>
    <row r="160" s="2" customFormat="1" ht="16.5" customHeight="1">
      <c r="A160" s="38"/>
      <c r="B160" s="39"/>
      <c r="C160" s="242" t="s">
        <v>746</v>
      </c>
      <c r="D160" s="242" t="s">
        <v>218</v>
      </c>
      <c r="E160" s="243" t="s">
        <v>2517</v>
      </c>
      <c r="F160" s="244" t="s">
        <v>2518</v>
      </c>
      <c r="G160" s="245" t="s">
        <v>1895</v>
      </c>
      <c r="H160" s="246">
        <v>54</v>
      </c>
      <c r="I160" s="247"/>
      <c r="J160" s="248">
        <f>ROUND(I160*H160,2)</f>
        <v>0</v>
      </c>
      <c r="K160" s="244" t="s">
        <v>19</v>
      </c>
      <c r="L160" s="249"/>
      <c r="M160" s="250" t="s">
        <v>19</v>
      </c>
      <c r="N160" s="251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196</v>
      </c>
      <c r="AT160" s="223" t="s">
        <v>218</v>
      </c>
      <c r="AU160" s="223" t="s">
        <v>73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175</v>
      </c>
      <c r="BM160" s="223" t="s">
        <v>1084</v>
      </c>
    </row>
    <row r="161" s="2" customFormat="1" ht="16.5" customHeight="1">
      <c r="A161" s="38"/>
      <c r="B161" s="39"/>
      <c r="C161" s="242" t="s">
        <v>750</v>
      </c>
      <c r="D161" s="242" t="s">
        <v>218</v>
      </c>
      <c r="E161" s="243" t="s">
        <v>2519</v>
      </c>
      <c r="F161" s="244" t="s">
        <v>2520</v>
      </c>
      <c r="G161" s="245" t="s">
        <v>1895</v>
      </c>
      <c r="H161" s="246">
        <v>54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196</v>
      </c>
      <c r="AT161" s="223" t="s">
        <v>218</v>
      </c>
      <c r="AU161" s="223" t="s">
        <v>73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175</v>
      </c>
      <c r="BM161" s="223" t="s">
        <v>1093</v>
      </c>
    </row>
    <row r="162" s="2" customFormat="1" ht="16.5" customHeight="1">
      <c r="A162" s="38"/>
      <c r="B162" s="39"/>
      <c r="C162" s="242" t="s">
        <v>755</v>
      </c>
      <c r="D162" s="242" t="s">
        <v>218</v>
      </c>
      <c r="E162" s="243" t="s">
        <v>2521</v>
      </c>
      <c r="F162" s="244" t="s">
        <v>2522</v>
      </c>
      <c r="G162" s="245" t="s">
        <v>207</v>
      </c>
      <c r="H162" s="246">
        <v>20</v>
      </c>
      <c r="I162" s="247"/>
      <c r="J162" s="248">
        <f>ROUND(I162*H162,2)</f>
        <v>0</v>
      </c>
      <c r="K162" s="244" t="s">
        <v>19</v>
      </c>
      <c r="L162" s="249"/>
      <c r="M162" s="250" t="s">
        <v>19</v>
      </c>
      <c r="N162" s="251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196</v>
      </c>
      <c r="AT162" s="223" t="s">
        <v>218</v>
      </c>
      <c r="AU162" s="223" t="s">
        <v>73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175</v>
      </c>
      <c r="BM162" s="223" t="s">
        <v>1101</v>
      </c>
    </row>
    <row r="163" s="2" customFormat="1" ht="16.5" customHeight="1">
      <c r="A163" s="38"/>
      <c r="B163" s="39"/>
      <c r="C163" s="242" t="s">
        <v>759</v>
      </c>
      <c r="D163" s="242" t="s">
        <v>218</v>
      </c>
      <c r="E163" s="243" t="s">
        <v>2523</v>
      </c>
      <c r="F163" s="244" t="s">
        <v>2524</v>
      </c>
      <c r="G163" s="245" t="s">
        <v>207</v>
      </c>
      <c r="H163" s="246">
        <v>15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196</v>
      </c>
      <c r="AT163" s="223" t="s">
        <v>218</v>
      </c>
      <c r="AU163" s="223" t="s">
        <v>73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175</v>
      </c>
      <c r="BM163" s="223" t="s">
        <v>1110</v>
      </c>
    </row>
    <row r="164" s="2" customFormat="1" ht="16.5" customHeight="1">
      <c r="A164" s="38"/>
      <c r="B164" s="39"/>
      <c r="C164" s="242" t="s">
        <v>764</v>
      </c>
      <c r="D164" s="242" t="s">
        <v>218</v>
      </c>
      <c r="E164" s="243" t="s">
        <v>2525</v>
      </c>
      <c r="F164" s="244" t="s">
        <v>2526</v>
      </c>
      <c r="G164" s="245" t="s">
        <v>207</v>
      </c>
      <c r="H164" s="246">
        <v>10</v>
      </c>
      <c r="I164" s="247"/>
      <c r="J164" s="248">
        <f>ROUND(I164*H164,2)</f>
        <v>0</v>
      </c>
      <c r="K164" s="244" t="s">
        <v>19</v>
      </c>
      <c r="L164" s="249"/>
      <c r="M164" s="250" t="s">
        <v>19</v>
      </c>
      <c r="N164" s="251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196</v>
      </c>
      <c r="AT164" s="223" t="s">
        <v>218</v>
      </c>
      <c r="AU164" s="223" t="s">
        <v>73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175</v>
      </c>
      <c r="BM164" s="223" t="s">
        <v>1119</v>
      </c>
    </row>
    <row r="165" s="2" customFormat="1" ht="16.5" customHeight="1">
      <c r="A165" s="38"/>
      <c r="B165" s="39"/>
      <c r="C165" s="242" t="s">
        <v>768</v>
      </c>
      <c r="D165" s="242" t="s">
        <v>218</v>
      </c>
      <c r="E165" s="243" t="s">
        <v>2527</v>
      </c>
      <c r="F165" s="244" t="s">
        <v>2528</v>
      </c>
      <c r="G165" s="245" t="s">
        <v>207</v>
      </c>
      <c r="H165" s="246">
        <v>15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196</v>
      </c>
      <c r="AT165" s="223" t="s">
        <v>218</v>
      </c>
      <c r="AU165" s="223" t="s">
        <v>73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175</v>
      </c>
      <c r="BM165" s="223" t="s">
        <v>1127</v>
      </c>
    </row>
    <row r="166" s="2" customFormat="1" ht="16.5" customHeight="1">
      <c r="A166" s="38"/>
      <c r="B166" s="39"/>
      <c r="C166" s="242" t="s">
        <v>772</v>
      </c>
      <c r="D166" s="242" t="s">
        <v>218</v>
      </c>
      <c r="E166" s="243" t="s">
        <v>2529</v>
      </c>
      <c r="F166" s="244" t="s">
        <v>2530</v>
      </c>
      <c r="G166" s="245" t="s">
        <v>207</v>
      </c>
      <c r="H166" s="246">
        <v>5</v>
      </c>
      <c r="I166" s="247"/>
      <c r="J166" s="248">
        <f>ROUND(I166*H166,2)</f>
        <v>0</v>
      </c>
      <c r="K166" s="244" t="s">
        <v>19</v>
      </c>
      <c r="L166" s="249"/>
      <c r="M166" s="250" t="s">
        <v>19</v>
      </c>
      <c r="N166" s="251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196</v>
      </c>
      <c r="AT166" s="223" t="s">
        <v>218</v>
      </c>
      <c r="AU166" s="223" t="s">
        <v>73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175</v>
      </c>
      <c r="BM166" s="223" t="s">
        <v>1136</v>
      </c>
    </row>
    <row r="167" s="2" customFormat="1" ht="16.5" customHeight="1">
      <c r="A167" s="38"/>
      <c r="B167" s="39"/>
      <c r="C167" s="242" t="s">
        <v>777</v>
      </c>
      <c r="D167" s="242" t="s">
        <v>218</v>
      </c>
      <c r="E167" s="243" t="s">
        <v>2531</v>
      </c>
      <c r="F167" s="244" t="s">
        <v>2532</v>
      </c>
      <c r="G167" s="245" t="s">
        <v>207</v>
      </c>
      <c r="H167" s="246">
        <v>10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196</v>
      </c>
      <c r="AT167" s="223" t="s">
        <v>218</v>
      </c>
      <c r="AU167" s="223" t="s">
        <v>73</v>
      </c>
      <c r="AY167" s="17" t="s">
        <v>150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175</v>
      </c>
      <c r="BM167" s="223" t="s">
        <v>1145</v>
      </c>
    </row>
    <row r="168" s="2" customFormat="1" ht="16.5" customHeight="1">
      <c r="A168" s="38"/>
      <c r="B168" s="39"/>
      <c r="C168" s="242" t="s">
        <v>781</v>
      </c>
      <c r="D168" s="242" t="s">
        <v>218</v>
      </c>
      <c r="E168" s="243" t="s">
        <v>2533</v>
      </c>
      <c r="F168" s="244" t="s">
        <v>2534</v>
      </c>
      <c r="G168" s="245" t="s">
        <v>207</v>
      </c>
      <c r="H168" s="246">
        <v>15</v>
      </c>
      <c r="I168" s="247"/>
      <c r="J168" s="248">
        <f>ROUND(I168*H168,2)</f>
        <v>0</v>
      </c>
      <c r="K168" s="244" t="s">
        <v>19</v>
      </c>
      <c r="L168" s="249"/>
      <c r="M168" s="250" t="s">
        <v>19</v>
      </c>
      <c r="N168" s="251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196</v>
      </c>
      <c r="AT168" s="223" t="s">
        <v>218</v>
      </c>
      <c r="AU168" s="223" t="s">
        <v>73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175</v>
      </c>
      <c r="BM168" s="223" t="s">
        <v>1153</v>
      </c>
    </row>
    <row r="169" s="2" customFormat="1" ht="16.5" customHeight="1">
      <c r="A169" s="38"/>
      <c r="B169" s="39"/>
      <c r="C169" s="242" t="s">
        <v>786</v>
      </c>
      <c r="D169" s="242" t="s">
        <v>218</v>
      </c>
      <c r="E169" s="243" t="s">
        <v>2535</v>
      </c>
      <c r="F169" s="244" t="s">
        <v>2536</v>
      </c>
      <c r="G169" s="245" t="s">
        <v>207</v>
      </c>
      <c r="H169" s="246">
        <v>5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196</v>
      </c>
      <c r="AT169" s="223" t="s">
        <v>218</v>
      </c>
      <c r="AU169" s="223" t="s">
        <v>73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175</v>
      </c>
      <c r="BM169" s="223" t="s">
        <v>1163</v>
      </c>
    </row>
    <row r="170" s="2" customFormat="1" ht="16.5" customHeight="1">
      <c r="A170" s="38"/>
      <c r="B170" s="39"/>
      <c r="C170" s="242" t="s">
        <v>790</v>
      </c>
      <c r="D170" s="242" t="s">
        <v>218</v>
      </c>
      <c r="E170" s="243" t="s">
        <v>2537</v>
      </c>
      <c r="F170" s="244" t="s">
        <v>2538</v>
      </c>
      <c r="G170" s="245" t="s">
        <v>207</v>
      </c>
      <c r="H170" s="246">
        <v>20</v>
      </c>
      <c r="I170" s="247"/>
      <c r="J170" s="248">
        <f>ROUND(I170*H170,2)</f>
        <v>0</v>
      </c>
      <c r="K170" s="244" t="s">
        <v>19</v>
      </c>
      <c r="L170" s="249"/>
      <c r="M170" s="250" t="s">
        <v>19</v>
      </c>
      <c r="N170" s="251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196</v>
      </c>
      <c r="AT170" s="223" t="s">
        <v>218</v>
      </c>
      <c r="AU170" s="223" t="s">
        <v>73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175</v>
      </c>
      <c r="BM170" s="223" t="s">
        <v>1172</v>
      </c>
    </row>
    <row r="171" s="2" customFormat="1" ht="16.5" customHeight="1">
      <c r="A171" s="38"/>
      <c r="B171" s="39"/>
      <c r="C171" s="242" t="s">
        <v>795</v>
      </c>
      <c r="D171" s="242" t="s">
        <v>218</v>
      </c>
      <c r="E171" s="243" t="s">
        <v>2539</v>
      </c>
      <c r="F171" s="244" t="s">
        <v>2540</v>
      </c>
      <c r="G171" s="245" t="s">
        <v>207</v>
      </c>
      <c r="H171" s="246">
        <v>10</v>
      </c>
      <c r="I171" s="247"/>
      <c r="J171" s="248">
        <f>ROUND(I171*H171,2)</f>
        <v>0</v>
      </c>
      <c r="K171" s="244" t="s">
        <v>19</v>
      </c>
      <c r="L171" s="249"/>
      <c r="M171" s="250" t="s">
        <v>19</v>
      </c>
      <c r="N171" s="251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196</v>
      </c>
      <c r="AT171" s="223" t="s">
        <v>218</v>
      </c>
      <c r="AU171" s="223" t="s">
        <v>73</v>
      </c>
      <c r="AY171" s="17" t="s">
        <v>150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175</v>
      </c>
      <c r="BM171" s="223" t="s">
        <v>1181</v>
      </c>
    </row>
    <row r="172" s="2" customFormat="1" ht="16.5" customHeight="1">
      <c r="A172" s="38"/>
      <c r="B172" s="39"/>
      <c r="C172" s="242" t="s">
        <v>799</v>
      </c>
      <c r="D172" s="242" t="s">
        <v>218</v>
      </c>
      <c r="E172" s="243" t="s">
        <v>2541</v>
      </c>
      <c r="F172" s="244" t="s">
        <v>2542</v>
      </c>
      <c r="G172" s="245" t="s">
        <v>207</v>
      </c>
      <c r="H172" s="246">
        <v>5</v>
      </c>
      <c r="I172" s="247"/>
      <c r="J172" s="248">
        <f>ROUND(I172*H172,2)</f>
        <v>0</v>
      </c>
      <c r="K172" s="244" t="s">
        <v>19</v>
      </c>
      <c r="L172" s="249"/>
      <c r="M172" s="250" t="s">
        <v>19</v>
      </c>
      <c r="N172" s="251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196</v>
      </c>
      <c r="AT172" s="223" t="s">
        <v>218</v>
      </c>
      <c r="AU172" s="223" t="s">
        <v>73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175</v>
      </c>
      <c r="BM172" s="223" t="s">
        <v>1189</v>
      </c>
    </row>
    <row r="173" s="2" customFormat="1" ht="16.5" customHeight="1">
      <c r="A173" s="38"/>
      <c r="B173" s="39"/>
      <c r="C173" s="242" t="s">
        <v>803</v>
      </c>
      <c r="D173" s="242" t="s">
        <v>218</v>
      </c>
      <c r="E173" s="243" t="s">
        <v>2543</v>
      </c>
      <c r="F173" s="244" t="s">
        <v>2544</v>
      </c>
      <c r="G173" s="245" t="s">
        <v>207</v>
      </c>
      <c r="H173" s="246">
        <v>30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196</v>
      </c>
      <c r="AT173" s="223" t="s">
        <v>218</v>
      </c>
      <c r="AU173" s="223" t="s">
        <v>73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175</v>
      </c>
      <c r="BM173" s="223" t="s">
        <v>1198</v>
      </c>
    </row>
    <row r="174" s="2" customFormat="1" ht="16.5" customHeight="1">
      <c r="A174" s="38"/>
      <c r="B174" s="39"/>
      <c r="C174" s="242" t="s">
        <v>807</v>
      </c>
      <c r="D174" s="242" t="s">
        <v>218</v>
      </c>
      <c r="E174" s="243" t="s">
        <v>2545</v>
      </c>
      <c r="F174" s="244" t="s">
        <v>2546</v>
      </c>
      <c r="G174" s="245" t="s">
        <v>207</v>
      </c>
      <c r="H174" s="246">
        <v>30</v>
      </c>
      <c r="I174" s="247"/>
      <c r="J174" s="248">
        <f>ROUND(I174*H174,2)</f>
        <v>0</v>
      </c>
      <c r="K174" s="244" t="s">
        <v>19</v>
      </c>
      <c r="L174" s="249"/>
      <c r="M174" s="250" t="s">
        <v>19</v>
      </c>
      <c r="N174" s="251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196</v>
      </c>
      <c r="AT174" s="223" t="s">
        <v>218</v>
      </c>
      <c r="AU174" s="223" t="s">
        <v>73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175</v>
      </c>
      <c r="BM174" s="223" t="s">
        <v>1206</v>
      </c>
    </row>
    <row r="175" s="2" customFormat="1" ht="16.5" customHeight="1">
      <c r="A175" s="38"/>
      <c r="B175" s="39"/>
      <c r="C175" s="242" t="s">
        <v>811</v>
      </c>
      <c r="D175" s="242" t="s">
        <v>218</v>
      </c>
      <c r="E175" s="243" t="s">
        <v>2547</v>
      </c>
      <c r="F175" s="244" t="s">
        <v>2548</v>
      </c>
      <c r="G175" s="245" t="s">
        <v>207</v>
      </c>
      <c r="H175" s="246">
        <v>10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196</v>
      </c>
      <c r="AT175" s="223" t="s">
        <v>218</v>
      </c>
      <c r="AU175" s="223" t="s">
        <v>73</v>
      </c>
      <c r="AY175" s="17" t="s">
        <v>150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175</v>
      </c>
      <c r="BM175" s="223" t="s">
        <v>1214</v>
      </c>
    </row>
    <row r="176" s="2" customFormat="1" ht="16.5" customHeight="1">
      <c r="A176" s="38"/>
      <c r="B176" s="39"/>
      <c r="C176" s="242" t="s">
        <v>816</v>
      </c>
      <c r="D176" s="242" t="s">
        <v>218</v>
      </c>
      <c r="E176" s="243" t="s">
        <v>2549</v>
      </c>
      <c r="F176" s="244" t="s">
        <v>2550</v>
      </c>
      <c r="G176" s="245" t="s">
        <v>207</v>
      </c>
      <c r="H176" s="246">
        <v>20</v>
      </c>
      <c r="I176" s="247"/>
      <c r="J176" s="248">
        <f>ROUND(I176*H176,2)</f>
        <v>0</v>
      </c>
      <c r="K176" s="244" t="s">
        <v>19</v>
      </c>
      <c r="L176" s="249"/>
      <c r="M176" s="250" t="s">
        <v>19</v>
      </c>
      <c r="N176" s="251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196</v>
      </c>
      <c r="AT176" s="223" t="s">
        <v>218</v>
      </c>
      <c r="AU176" s="223" t="s">
        <v>73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175</v>
      </c>
      <c r="BM176" s="223" t="s">
        <v>1223</v>
      </c>
    </row>
    <row r="177" s="2" customFormat="1" ht="16.5" customHeight="1">
      <c r="A177" s="38"/>
      <c r="B177" s="39"/>
      <c r="C177" s="242" t="s">
        <v>820</v>
      </c>
      <c r="D177" s="242" t="s">
        <v>218</v>
      </c>
      <c r="E177" s="243" t="s">
        <v>2551</v>
      </c>
      <c r="F177" s="244" t="s">
        <v>2552</v>
      </c>
      <c r="G177" s="245" t="s">
        <v>207</v>
      </c>
      <c r="H177" s="246">
        <v>20</v>
      </c>
      <c r="I177" s="247"/>
      <c r="J177" s="248">
        <f>ROUND(I177*H177,2)</f>
        <v>0</v>
      </c>
      <c r="K177" s="244" t="s">
        <v>19</v>
      </c>
      <c r="L177" s="249"/>
      <c r="M177" s="250" t="s">
        <v>19</v>
      </c>
      <c r="N177" s="251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196</v>
      </c>
      <c r="AT177" s="223" t="s">
        <v>218</v>
      </c>
      <c r="AU177" s="223" t="s">
        <v>73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175</v>
      </c>
      <c r="BM177" s="223" t="s">
        <v>1232</v>
      </c>
    </row>
    <row r="178" s="2" customFormat="1" ht="16.5" customHeight="1">
      <c r="A178" s="38"/>
      <c r="B178" s="39"/>
      <c r="C178" s="242" t="s">
        <v>824</v>
      </c>
      <c r="D178" s="242" t="s">
        <v>218</v>
      </c>
      <c r="E178" s="243" t="s">
        <v>2553</v>
      </c>
      <c r="F178" s="244" t="s">
        <v>2554</v>
      </c>
      <c r="G178" s="245" t="s">
        <v>207</v>
      </c>
      <c r="H178" s="246">
        <v>20</v>
      </c>
      <c r="I178" s="247"/>
      <c r="J178" s="248">
        <f>ROUND(I178*H178,2)</f>
        <v>0</v>
      </c>
      <c r="K178" s="244" t="s">
        <v>19</v>
      </c>
      <c r="L178" s="249"/>
      <c r="M178" s="250" t="s">
        <v>19</v>
      </c>
      <c r="N178" s="251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196</v>
      </c>
      <c r="AT178" s="223" t="s">
        <v>218</v>
      </c>
      <c r="AU178" s="223" t="s">
        <v>73</v>
      </c>
      <c r="AY178" s="17" t="s">
        <v>150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175</v>
      </c>
      <c r="BM178" s="223" t="s">
        <v>1241</v>
      </c>
    </row>
    <row r="179" s="2" customFormat="1" ht="16.5" customHeight="1">
      <c r="A179" s="38"/>
      <c r="B179" s="39"/>
      <c r="C179" s="242" t="s">
        <v>828</v>
      </c>
      <c r="D179" s="242" t="s">
        <v>218</v>
      </c>
      <c r="E179" s="243" t="s">
        <v>2555</v>
      </c>
      <c r="F179" s="244" t="s">
        <v>2556</v>
      </c>
      <c r="G179" s="245" t="s">
        <v>207</v>
      </c>
      <c r="H179" s="246">
        <v>40</v>
      </c>
      <c r="I179" s="247"/>
      <c r="J179" s="248">
        <f>ROUND(I179*H179,2)</f>
        <v>0</v>
      </c>
      <c r="K179" s="244" t="s">
        <v>19</v>
      </c>
      <c r="L179" s="249"/>
      <c r="M179" s="250" t="s">
        <v>19</v>
      </c>
      <c r="N179" s="251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3" t="s">
        <v>196</v>
      </c>
      <c r="AT179" s="223" t="s">
        <v>218</v>
      </c>
      <c r="AU179" s="223" t="s">
        <v>73</v>
      </c>
      <c r="AY179" s="17" t="s">
        <v>150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175</v>
      </c>
      <c r="BM179" s="223" t="s">
        <v>1250</v>
      </c>
    </row>
    <row r="180" s="2" customFormat="1" ht="16.5" customHeight="1">
      <c r="A180" s="38"/>
      <c r="B180" s="39"/>
      <c r="C180" s="242" t="s">
        <v>833</v>
      </c>
      <c r="D180" s="242" t="s">
        <v>218</v>
      </c>
      <c r="E180" s="243" t="s">
        <v>2557</v>
      </c>
      <c r="F180" s="244" t="s">
        <v>2558</v>
      </c>
      <c r="G180" s="245" t="s">
        <v>207</v>
      </c>
      <c r="H180" s="246">
        <v>360</v>
      </c>
      <c r="I180" s="247"/>
      <c r="J180" s="248">
        <f>ROUND(I180*H180,2)</f>
        <v>0</v>
      </c>
      <c r="K180" s="244" t="s">
        <v>19</v>
      </c>
      <c r="L180" s="249"/>
      <c r="M180" s="250" t="s">
        <v>19</v>
      </c>
      <c r="N180" s="251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196</v>
      </c>
      <c r="AT180" s="223" t="s">
        <v>218</v>
      </c>
      <c r="AU180" s="223" t="s">
        <v>73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175</v>
      </c>
      <c r="BM180" s="223" t="s">
        <v>1258</v>
      </c>
    </row>
    <row r="181" s="2" customFormat="1" ht="16.5" customHeight="1">
      <c r="A181" s="38"/>
      <c r="B181" s="39"/>
      <c r="C181" s="242" t="s">
        <v>837</v>
      </c>
      <c r="D181" s="242" t="s">
        <v>218</v>
      </c>
      <c r="E181" s="243" t="s">
        <v>2559</v>
      </c>
      <c r="F181" s="244" t="s">
        <v>2560</v>
      </c>
      <c r="G181" s="245" t="s">
        <v>207</v>
      </c>
      <c r="H181" s="246">
        <v>40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196</v>
      </c>
      <c r="AT181" s="223" t="s">
        <v>218</v>
      </c>
      <c r="AU181" s="223" t="s">
        <v>73</v>
      </c>
      <c r="AY181" s="17" t="s">
        <v>150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175</v>
      </c>
      <c r="BM181" s="223" t="s">
        <v>1266</v>
      </c>
    </row>
    <row r="182" s="2" customFormat="1" ht="16.5" customHeight="1">
      <c r="A182" s="38"/>
      <c r="B182" s="39"/>
      <c r="C182" s="242" t="s">
        <v>841</v>
      </c>
      <c r="D182" s="242" t="s">
        <v>218</v>
      </c>
      <c r="E182" s="243" t="s">
        <v>2561</v>
      </c>
      <c r="F182" s="244" t="s">
        <v>2562</v>
      </c>
      <c r="G182" s="245" t="s">
        <v>207</v>
      </c>
      <c r="H182" s="246">
        <v>40</v>
      </c>
      <c r="I182" s="247"/>
      <c r="J182" s="248">
        <f>ROUND(I182*H182,2)</f>
        <v>0</v>
      </c>
      <c r="K182" s="244" t="s">
        <v>19</v>
      </c>
      <c r="L182" s="249"/>
      <c r="M182" s="250" t="s">
        <v>19</v>
      </c>
      <c r="N182" s="251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196</v>
      </c>
      <c r="AT182" s="223" t="s">
        <v>218</v>
      </c>
      <c r="AU182" s="223" t="s">
        <v>73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175</v>
      </c>
      <c r="BM182" s="223" t="s">
        <v>1275</v>
      </c>
    </row>
    <row r="183" s="2" customFormat="1" ht="16.5" customHeight="1">
      <c r="A183" s="38"/>
      <c r="B183" s="39"/>
      <c r="C183" s="242" t="s">
        <v>846</v>
      </c>
      <c r="D183" s="242" t="s">
        <v>218</v>
      </c>
      <c r="E183" s="243" t="s">
        <v>2563</v>
      </c>
      <c r="F183" s="244" t="s">
        <v>2564</v>
      </c>
      <c r="G183" s="245" t="s">
        <v>207</v>
      </c>
      <c r="H183" s="246">
        <v>80</v>
      </c>
      <c r="I183" s="247"/>
      <c r="J183" s="248">
        <f>ROUND(I183*H183,2)</f>
        <v>0</v>
      </c>
      <c r="K183" s="244" t="s">
        <v>19</v>
      </c>
      <c r="L183" s="249"/>
      <c r="M183" s="250" t="s">
        <v>19</v>
      </c>
      <c r="N183" s="251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196</v>
      </c>
      <c r="AT183" s="223" t="s">
        <v>218</v>
      </c>
      <c r="AU183" s="223" t="s">
        <v>73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175</v>
      </c>
      <c r="BM183" s="223" t="s">
        <v>1283</v>
      </c>
    </row>
    <row r="184" s="2" customFormat="1" ht="16.5" customHeight="1">
      <c r="A184" s="38"/>
      <c r="B184" s="39"/>
      <c r="C184" s="242" t="s">
        <v>850</v>
      </c>
      <c r="D184" s="242" t="s">
        <v>218</v>
      </c>
      <c r="E184" s="243" t="s">
        <v>2565</v>
      </c>
      <c r="F184" s="244" t="s">
        <v>2566</v>
      </c>
      <c r="G184" s="245" t="s">
        <v>207</v>
      </c>
      <c r="H184" s="246">
        <v>2</v>
      </c>
      <c r="I184" s="247"/>
      <c r="J184" s="248">
        <f>ROUND(I184*H184,2)</f>
        <v>0</v>
      </c>
      <c r="K184" s="244" t="s">
        <v>19</v>
      </c>
      <c r="L184" s="249"/>
      <c r="M184" s="250" t="s">
        <v>19</v>
      </c>
      <c r="N184" s="251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196</v>
      </c>
      <c r="AT184" s="223" t="s">
        <v>218</v>
      </c>
      <c r="AU184" s="223" t="s">
        <v>73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175</v>
      </c>
      <c r="BM184" s="223" t="s">
        <v>1292</v>
      </c>
    </row>
    <row r="185" s="2" customFormat="1" ht="16.5" customHeight="1">
      <c r="A185" s="38"/>
      <c r="B185" s="39"/>
      <c r="C185" s="242" t="s">
        <v>854</v>
      </c>
      <c r="D185" s="242" t="s">
        <v>218</v>
      </c>
      <c r="E185" s="243" t="s">
        <v>2567</v>
      </c>
      <c r="F185" s="244" t="s">
        <v>2568</v>
      </c>
      <c r="G185" s="245" t="s">
        <v>207</v>
      </c>
      <c r="H185" s="246">
        <v>25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196</v>
      </c>
      <c r="AT185" s="223" t="s">
        <v>218</v>
      </c>
      <c r="AU185" s="223" t="s">
        <v>73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175</v>
      </c>
      <c r="BM185" s="223" t="s">
        <v>1300</v>
      </c>
    </row>
    <row r="186" s="2" customFormat="1" ht="16.5" customHeight="1">
      <c r="A186" s="38"/>
      <c r="B186" s="39"/>
      <c r="C186" s="242" t="s">
        <v>856</v>
      </c>
      <c r="D186" s="242" t="s">
        <v>218</v>
      </c>
      <c r="E186" s="243" t="s">
        <v>2569</v>
      </c>
      <c r="F186" s="244" t="s">
        <v>2570</v>
      </c>
      <c r="G186" s="245" t="s">
        <v>207</v>
      </c>
      <c r="H186" s="246">
        <v>25</v>
      </c>
      <c r="I186" s="247"/>
      <c r="J186" s="248">
        <f>ROUND(I186*H186,2)</f>
        <v>0</v>
      </c>
      <c r="K186" s="244" t="s">
        <v>19</v>
      </c>
      <c r="L186" s="249"/>
      <c r="M186" s="250" t="s">
        <v>19</v>
      </c>
      <c r="N186" s="251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196</v>
      </c>
      <c r="AT186" s="223" t="s">
        <v>218</v>
      </c>
      <c r="AU186" s="223" t="s">
        <v>73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175</v>
      </c>
      <c r="BM186" s="223" t="s">
        <v>1308</v>
      </c>
    </row>
    <row r="187" s="2" customFormat="1" ht="16.5" customHeight="1">
      <c r="A187" s="38"/>
      <c r="B187" s="39"/>
      <c r="C187" s="242" t="s">
        <v>860</v>
      </c>
      <c r="D187" s="242" t="s">
        <v>218</v>
      </c>
      <c r="E187" s="243" t="s">
        <v>2571</v>
      </c>
      <c r="F187" s="244" t="s">
        <v>2572</v>
      </c>
      <c r="G187" s="245" t="s">
        <v>207</v>
      </c>
      <c r="H187" s="246">
        <v>20</v>
      </c>
      <c r="I187" s="247"/>
      <c r="J187" s="248">
        <f>ROUND(I187*H187,2)</f>
        <v>0</v>
      </c>
      <c r="K187" s="244" t="s">
        <v>19</v>
      </c>
      <c r="L187" s="249"/>
      <c r="M187" s="250" t="s">
        <v>19</v>
      </c>
      <c r="N187" s="251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196</v>
      </c>
      <c r="AT187" s="223" t="s">
        <v>218</v>
      </c>
      <c r="AU187" s="223" t="s">
        <v>73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175</v>
      </c>
      <c r="BM187" s="223" t="s">
        <v>1317</v>
      </c>
    </row>
    <row r="188" s="2" customFormat="1" ht="16.5" customHeight="1">
      <c r="A188" s="38"/>
      <c r="B188" s="39"/>
      <c r="C188" s="242" t="s">
        <v>865</v>
      </c>
      <c r="D188" s="242" t="s">
        <v>218</v>
      </c>
      <c r="E188" s="243" t="s">
        <v>2573</v>
      </c>
      <c r="F188" s="244" t="s">
        <v>2574</v>
      </c>
      <c r="G188" s="245" t="s">
        <v>207</v>
      </c>
      <c r="H188" s="246">
        <v>10</v>
      </c>
      <c r="I188" s="247"/>
      <c r="J188" s="248">
        <f>ROUND(I188*H188,2)</f>
        <v>0</v>
      </c>
      <c r="K188" s="244" t="s">
        <v>19</v>
      </c>
      <c r="L188" s="249"/>
      <c r="M188" s="250" t="s">
        <v>19</v>
      </c>
      <c r="N188" s="251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196</v>
      </c>
      <c r="AT188" s="223" t="s">
        <v>218</v>
      </c>
      <c r="AU188" s="223" t="s">
        <v>73</v>
      </c>
      <c r="AY188" s="17" t="s">
        <v>150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175</v>
      </c>
      <c r="BM188" s="223" t="s">
        <v>1326</v>
      </c>
    </row>
    <row r="189" s="2" customFormat="1" ht="16.5" customHeight="1">
      <c r="A189" s="38"/>
      <c r="B189" s="39"/>
      <c r="C189" s="242" t="s">
        <v>869</v>
      </c>
      <c r="D189" s="242" t="s">
        <v>218</v>
      </c>
      <c r="E189" s="243" t="s">
        <v>2575</v>
      </c>
      <c r="F189" s="244" t="s">
        <v>2576</v>
      </c>
      <c r="G189" s="245" t="s">
        <v>1895</v>
      </c>
      <c r="H189" s="246">
        <v>1</v>
      </c>
      <c r="I189" s="247"/>
      <c r="J189" s="248">
        <f>ROUND(I189*H189,2)</f>
        <v>0</v>
      </c>
      <c r="K189" s="244" t="s">
        <v>19</v>
      </c>
      <c r="L189" s="249"/>
      <c r="M189" s="250" t="s">
        <v>19</v>
      </c>
      <c r="N189" s="251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196</v>
      </c>
      <c r="AT189" s="223" t="s">
        <v>218</v>
      </c>
      <c r="AU189" s="223" t="s">
        <v>73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175</v>
      </c>
      <c r="BM189" s="223" t="s">
        <v>1334</v>
      </c>
    </row>
    <row r="190" s="2" customFormat="1" ht="16.5" customHeight="1">
      <c r="A190" s="38"/>
      <c r="B190" s="39"/>
      <c r="C190" s="242" t="s">
        <v>873</v>
      </c>
      <c r="D190" s="242" t="s">
        <v>218</v>
      </c>
      <c r="E190" s="243" t="s">
        <v>2577</v>
      </c>
      <c r="F190" s="244" t="s">
        <v>2578</v>
      </c>
      <c r="G190" s="245" t="s">
        <v>1895</v>
      </c>
      <c r="H190" s="246">
        <v>50</v>
      </c>
      <c r="I190" s="247"/>
      <c r="J190" s="248">
        <f>ROUND(I190*H190,2)</f>
        <v>0</v>
      </c>
      <c r="K190" s="244" t="s">
        <v>19</v>
      </c>
      <c r="L190" s="249"/>
      <c r="M190" s="250" t="s">
        <v>19</v>
      </c>
      <c r="N190" s="251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196</v>
      </c>
      <c r="AT190" s="223" t="s">
        <v>218</v>
      </c>
      <c r="AU190" s="223" t="s">
        <v>73</v>
      </c>
      <c r="AY190" s="17" t="s">
        <v>150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175</v>
      </c>
      <c r="BM190" s="223" t="s">
        <v>1343</v>
      </c>
    </row>
    <row r="191" s="2" customFormat="1" ht="16.5" customHeight="1">
      <c r="A191" s="38"/>
      <c r="B191" s="39"/>
      <c r="C191" s="242" t="s">
        <v>877</v>
      </c>
      <c r="D191" s="242" t="s">
        <v>218</v>
      </c>
      <c r="E191" s="243" t="s">
        <v>2579</v>
      </c>
      <c r="F191" s="244" t="s">
        <v>2580</v>
      </c>
      <c r="G191" s="245" t="s">
        <v>1696</v>
      </c>
      <c r="H191" s="246">
        <v>30</v>
      </c>
      <c r="I191" s="247"/>
      <c r="J191" s="248">
        <f>ROUND(I191*H191,2)</f>
        <v>0</v>
      </c>
      <c r="K191" s="244" t="s">
        <v>19</v>
      </c>
      <c r="L191" s="249"/>
      <c r="M191" s="250" t="s">
        <v>19</v>
      </c>
      <c r="N191" s="251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196</v>
      </c>
      <c r="AT191" s="223" t="s">
        <v>218</v>
      </c>
      <c r="AU191" s="223" t="s">
        <v>73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175</v>
      </c>
      <c r="BM191" s="223" t="s">
        <v>1351</v>
      </c>
    </row>
    <row r="192" s="2" customFormat="1" ht="16.5" customHeight="1">
      <c r="A192" s="38"/>
      <c r="B192" s="39"/>
      <c r="C192" s="242" t="s">
        <v>881</v>
      </c>
      <c r="D192" s="242" t="s">
        <v>218</v>
      </c>
      <c r="E192" s="243" t="s">
        <v>2581</v>
      </c>
      <c r="F192" s="244" t="s">
        <v>2582</v>
      </c>
      <c r="G192" s="245" t="s">
        <v>1696</v>
      </c>
      <c r="H192" s="246">
        <v>5</v>
      </c>
      <c r="I192" s="247"/>
      <c r="J192" s="248">
        <f>ROUND(I192*H192,2)</f>
        <v>0</v>
      </c>
      <c r="K192" s="244" t="s">
        <v>19</v>
      </c>
      <c r="L192" s="249"/>
      <c r="M192" s="250" t="s">
        <v>19</v>
      </c>
      <c r="N192" s="251" t="s">
        <v>44</v>
      </c>
      <c r="O192" s="84"/>
      <c r="P192" s="221">
        <f>O192*H192</f>
        <v>0</v>
      </c>
      <c r="Q192" s="221">
        <v>0</v>
      </c>
      <c r="R192" s="221">
        <f>Q192*H192</f>
        <v>0</v>
      </c>
      <c r="S192" s="221">
        <v>0</v>
      </c>
      <c r="T192" s="22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196</v>
      </c>
      <c r="AT192" s="223" t="s">
        <v>218</v>
      </c>
      <c r="AU192" s="223" t="s">
        <v>73</v>
      </c>
      <c r="AY192" s="17" t="s">
        <v>150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81</v>
      </c>
      <c r="BK192" s="224">
        <f>ROUND(I192*H192,2)</f>
        <v>0</v>
      </c>
      <c r="BL192" s="17" t="s">
        <v>175</v>
      </c>
      <c r="BM192" s="223" t="s">
        <v>1359</v>
      </c>
    </row>
    <row r="193" s="2" customFormat="1" ht="16.5" customHeight="1">
      <c r="A193" s="38"/>
      <c r="B193" s="39"/>
      <c r="C193" s="242" t="s">
        <v>885</v>
      </c>
      <c r="D193" s="242" t="s">
        <v>218</v>
      </c>
      <c r="E193" s="243" t="s">
        <v>2583</v>
      </c>
      <c r="F193" s="244" t="s">
        <v>2584</v>
      </c>
      <c r="G193" s="245" t="s">
        <v>156</v>
      </c>
      <c r="H193" s="246">
        <v>1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196</v>
      </c>
      <c r="AT193" s="223" t="s">
        <v>218</v>
      </c>
      <c r="AU193" s="223" t="s">
        <v>73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175</v>
      </c>
      <c r="BM193" s="223" t="s">
        <v>1368</v>
      </c>
    </row>
    <row r="194" s="2" customFormat="1" ht="16.5" customHeight="1">
      <c r="A194" s="38"/>
      <c r="B194" s="39"/>
      <c r="C194" s="242" t="s">
        <v>889</v>
      </c>
      <c r="D194" s="242" t="s">
        <v>218</v>
      </c>
      <c r="E194" s="243" t="s">
        <v>2585</v>
      </c>
      <c r="F194" s="244" t="s">
        <v>2586</v>
      </c>
      <c r="G194" s="245" t="s">
        <v>1696</v>
      </c>
      <c r="H194" s="246">
        <v>50</v>
      </c>
      <c r="I194" s="247"/>
      <c r="J194" s="248">
        <f>ROUND(I194*H194,2)</f>
        <v>0</v>
      </c>
      <c r="K194" s="244" t="s">
        <v>19</v>
      </c>
      <c r="L194" s="249"/>
      <c r="M194" s="250" t="s">
        <v>19</v>
      </c>
      <c r="N194" s="251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196</v>
      </c>
      <c r="AT194" s="223" t="s">
        <v>218</v>
      </c>
      <c r="AU194" s="223" t="s">
        <v>73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175</v>
      </c>
      <c r="BM194" s="223" t="s">
        <v>1376</v>
      </c>
    </row>
    <row r="195" s="2" customFormat="1" ht="16.5" customHeight="1">
      <c r="A195" s="38"/>
      <c r="B195" s="39"/>
      <c r="C195" s="242" t="s">
        <v>894</v>
      </c>
      <c r="D195" s="242" t="s">
        <v>218</v>
      </c>
      <c r="E195" s="243" t="s">
        <v>2587</v>
      </c>
      <c r="F195" s="244" t="s">
        <v>2588</v>
      </c>
      <c r="G195" s="245" t="s">
        <v>1696</v>
      </c>
      <c r="H195" s="246">
        <v>72</v>
      </c>
      <c r="I195" s="247"/>
      <c r="J195" s="248">
        <f>ROUND(I195*H195,2)</f>
        <v>0</v>
      </c>
      <c r="K195" s="244" t="s">
        <v>19</v>
      </c>
      <c r="L195" s="249"/>
      <c r="M195" s="250" t="s">
        <v>19</v>
      </c>
      <c r="N195" s="251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196</v>
      </c>
      <c r="AT195" s="223" t="s">
        <v>218</v>
      </c>
      <c r="AU195" s="223" t="s">
        <v>73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175</v>
      </c>
      <c r="BM195" s="223" t="s">
        <v>1385</v>
      </c>
    </row>
    <row r="196" s="2" customFormat="1" ht="16.5" customHeight="1">
      <c r="A196" s="38"/>
      <c r="B196" s="39"/>
      <c r="C196" s="242" t="s">
        <v>899</v>
      </c>
      <c r="D196" s="242" t="s">
        <v>218</v>
      </c>
      <c r="E196" s="243" t="s">
        <v>2589</v>
      </c>
      <c r="F196" s="244" t="s">
        <v>2590</v>
      </c>
      <c r="G196" s="245" t="s">
        <v>1696</v>
      </c>
      <c r="H196" s="246">
        <v>4</v>
      </c>
      <c r="I196" s="247"/>
      <c r="J196" s="248">
        <f>ROUND(I196*H196,2)</f>
        <v>0</v>
      </c>
      <c r="K196" s="244" t="s">
        <v>19</v>
      </c>
      <c r="L196" s="249"/>
      <c r="M196" s="250" t="s">
        <v>19</v>
      </c>
      <c r="N196" s="251" t="s">
        <v>44</v>
      </c>
      <c r="O196" s="84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3" t="s">
        <v>196</v>
      </c>
      <c r="AT196" s="223" t="s">
        <v>218</v>
      </c>
      <c r="AU196" s="223" t="s">
        <v>73</v>
      </c>
      <c r="AY196" s="17" t="s">
        <v>150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175</v>
      </c>
      <c r="BM196" s="223" t="s">
        <v>1393</v>
      </c>
    </row>
    <row r="197" s="2" customFormat="1" ht="16.5" customHeight="1">
      <c r="A197" s="38"/>
      <c r="B197" s="39"/>
      <c r="C197" s="242" t="s">
        <v>904</v>
      </c>
      <c r="D197" s="242" t="s">
        <v>218</v>
      </c>
      <c r="E197" s="243" t="s">
        <v>2591</v>
      </c>
      <c r="F197" s="244" t="s">
        <v>2592</v>
      </c>
      <c r="G197" s="245" t="s">
        <v>2477</v>
      </c>
      <c r="H197" s="246">
        <v>1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196</v>
      </c>
      <c r="AT197" s="223" t="s">
        <v>218</v>
      </c>
      <c r="AU197" s="223" t="s">
        <v>73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175</v>
      </c>
      <c r="BM197" s="223" t="s">
        <v>1401</v>
      </c>
    </row>
    <row r="198" s="2" customFormat="1" ht="16.5" customHeight="1">
      <c r="A198" s="38"/>
      <c r="B198" s="39"/>
      <c r="C198" s="242" t="s">
        <v>907</v>
      </c>
      <c r="D198" s="242" t="s">
        <v>218</v>
      </c>
      <c r="E198" s="243" t="s">
        <v>2593</v>
      </c>
      <c r="F198" s="244" t="s">
        <v>2594</v>
      </c>
      <c r="G198" s="245" t="s">
        <v>1696</v>
      </c>
      <c r="H198" s="246">
        <v>40</v>
      </c>
      <c r="I198" s="247"/>
      <c r="J198" s="248">
        <f>ROUND(I198*H198,2)</f>
        <v>0</v>
      </c>
      <c r="K198" s="244" t="s">
        <v>19</v>
      </c>
      <c r="L198" s="249"/>
      <c r="M198" s="250" t="s">
        <v>19</v>
      </c>
      <c r="N198" s="251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196</v>
      </c>
      <c r="AT198" s="223" t="s">
        <v>218</v>
      </c>
      <c r="AU198" s="223" t="s">
        <v>73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175</v>
      </c>
      <c r="BM198" s="223" t="s">
        <v>1409</v>
      </c>
    </row>
    <row r="199" s="2" customFormat="1" ht="16.5" customHeight="1">
      <c r="A199" s="38"/>
      <c r="B199" s="39"/>
      <c r="C199" s="242" t="s">
        <v>912</v>
      </c>
      <c r="D199" s="242" t="s">
        <v>218</v>
      </c>
      <c r="E199" s="243" t="s">
        <v>2595</v>
      </c>
      <c r="F199" s="244" t="s">
        <v>2596</v>
      </c>
      <c r="G199" s="245" t="s">
        <v>1696</v>
      </c>
      <c r="H199" s="246">
        <v>8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196</v>
      </c>
      <c r="AT199" s="223" t="s">
        <v>218</v>
      </c>
      <c r="AU199" s="223" t="s">
        <v>73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175</v>
      </c>
      <c r="BM199" s="223" t="s">
        <v>1418</v>
      </c>
    </row>
    <row r="200" s="2" customFormat="1" ht="16.5" customHeight="1">
      <c r="A200" s="38"/>
      <c r="B200" s="39"/>
      <c r="C200" s="242" t="s">
        <v>916</v>
      </c>
      <c r="D200" s="242" t="s">
        <v>218</v>
      </c>
      <c r="E200" s="243" t="s">
        <v>2597</v>
      </c>
      <c r="F200" s="244" t="s">
        <v>2598</v>
      </c>
      <c r="G200" s="245" t="s">
        <v>2477</v>
      </c>
      <c r="H200" s="246">
        <v>1</v>
      </c>
      <c r="I200" s="247"/>
      <c r="J200" s="248">
        <f>ROUND(I200*H200,2)</f>
        <v>0</v>
      </c>
      <c r="K200" s="244" t="s">
        <v>19</v>
      </c>
      <c r="L200" s="249"/>
      <c r="M200" s="250" t="s">
        <v>19</v>
      </c>
      <c r="N200" s="251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196</v>
      </c>
      <c r="AT200" s="223" t="s">
        <v>218</v>
      </c>
      <c r="AU200" s="223" t="s">
        <v>73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175</v>
      </c>
      <c r="BM200" s="223" t="s">
        <v>1426</v>
      </c>
    </row>
    <row r="201" s="2" customFormat="1">
      <c r="A201" s="38"/>
      <c r="B201" s="39"/>
      <c r="C201" s="40"/>
      <c r="D201" s="232" t="s">
        <v>246</v>
      </c>
      <c r="E201" s="40"/>
      <c r="F201" s="252" t="s">
        <v>2599</v>
      </c>
      <c r="G201" s="40"/>
      <c r="H201" s="40"/>
      <c r="I201" s="227"/>
      <c r="J201" s="40"/>
      <c r="K201" s="40"/>
      <c r="L201" s="44"/>
      <c r="M201" s="228"/>
      <c r="N201" s="229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246</v>
      </c>
      <c r="AU201" s="17" t="s">
        <v>73</v>
      </c>
    </row>
    <row r="202" s="2" customFormat="1" ht="16.5" customHeight="1">
      <c r="A202" s="38"/>
      <c r="B202" s="39"/>
      <c r="C202" s="242" t="s">
        <v>921</v>
      </c>
      <c r="D202" s="242" t="s">
        <v>218</v>
      </c>
      <c r="E202" s="243" t="s">
        <v>2600</v>
      </c>
      <c r="F202" s="244" t="s">
        <v>2601</v>
      </c>
      <c r="G202" s="245" t="s">
        <v>1895</v>
      </c>
      <c r="H202" s="246">
        <v>1</v>
      </c>
      <c r="I202" s="247"/>
      <c r="J202" s="248">
        <f>ROUND(I202*H202,2)</f>
        <v>0</v>
      </c>
      <c r="K202" s="244" t="s">
        <v>19</v>
      </c>
      <c r="L202" s="249"/>
      <c r="M202" s="250" t="s">
        <v>19</v>
      </c>
      <c r="N202" s="251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196</v>
      </c>
      <c r="AT202" s="223" t="s">
        <v>218</v>
      </c>
      <c r="AU202" s="223" t="s">
        <v>73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175</v>
      </c>
      <c r="BM202" s="223" t="s">
        <v>1435</v>
      </c>
    </row>
    <row r="203" s="2" customFormat="1" ht="16.5" customHeight="1">
      <c r="A203" s="38"/>
      <c r="B203" s="39"/>
      <c r="C203" s="242" t="s">
        <v>926</v>
      </c>
      <c r="D203" s="242" t="s">
        <v>218</v>
      </c>
      <c r="E203" s="243" t="s">
        <v>2602</v>
      </c>
      <c r="F203" s="244" t="s">
        <v>2603</v>
      </c>
      <c r="G203" s="245" t="s">
        <v>1895</v>
      </c>
      <c r="H203" s="246">
        <v>3</v>
      </c>
      <c r="I203" s="247"/>
      <c r="J203" s="248">
        <f>ROUND(I203*H203,2)</f>
        <v>0</v>
      </c>
      <c r="K203" s="244" t="s">
        <v>19</v>
      </c>
      <c r="L203" s="249"/>
      <c r="M203" s="250" t="s">
        <v>19</v>
      </c>
      <c r="N203" s="251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196</v>
      </c>
      <c r="AT203" s="223" t="s">
        <v>218</v>
      </c>
      <c r="AU203" s="223" t="s">
        <v>73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175</v>
      </c>
      <c r="BM203" s="223" t="s">
        <v>1443</v>
      </c>
    </row>
    <row r="204" s="2" customFormat="1" ht="16.5" customHeight="1">
      <c r="A204" s="38"/>
      <c r="B204" s="39"/>
      <c r="C204" s="242" t="s">
        <v>931</v>
      </c>
      <c r="D204" s="242" t="s">
        <v>218</v>
      </c>
      <c r="E204" s="243" t="s">
        <v>2604</v>
      </c>
      <c r="F204" s="244" t="s">
        <v>2605</v>
      </c>
      <c r="G204" s="245" t="s">
        <v>1895</v>
      </c>
      <c r="H204" s="246">
        <v>1</v>
      </c>
      <c r="I204" s="247"/>
      <c r="J204" s="248">
        <f>ROUND(I204*H204,2)</f>
        <v>0</v>
      </c>
      <c r="K204" s="244" t="s">
        <v>19</v>
      </c>
      <c r="L204" s="249"/>
      <c r="M204" s="250" t="s">
        <v>19</v>
      </c>
      <c r="N204" s="251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196</v>
      </c>
      <c r="AT204" s="223" t="s">
        <v>218</v>
      </c>
      <c r="AU204" s="223" t="s">
        <v>73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175</v>
      </c>
      <c r="BM204" s="223" t="s">
        <v>1451</v>
      </c>
    </row>
    <row r="205" s="2" customFormat="1" ht="16.5" customHeight="1">
      <c r="A205" s="38"/>
      <c r="B205" s="39"/>
      <c r="C205" s="242" t="s">
        <v>936</v>
      </c>
      <c r="D205" s="242" t="s">
        <v>218</v>
      </c>
      <c r="E205" s="243" t="s">
        <v>2606</v>
      </c>
      <c r="F205" s="244" t="s">
        <v>2607</v>
      </c>
      <c r="G205" s="245" t="s">
        <v>207</v>
      </c>
      <c r="H205" s="246">
        <v>15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4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196</v>
      </c>
      <c r="AT205" s="223" t="s">
        <v>218</v>
      </c>
      <c r="AU205" s="223" t="s">
        <v>73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175</v>
      </c>
      <c r="BM205" s="223" t="s">
        <v>1460</v>
      </c>
    </row>
    <row r="206" s="2" customFormat="1" ht="16.5" customHeight="1">
      <c r="A206" s="38"/>
      <c r="B206" s="39"/>
      <c r="C206" s="242" t="s">
        <v>942</v>
      </c>
      <c r="D206" s="242" t="s">
        <v>218</v>
      </c>
      <c r="E206" s="243" t="s">
        <v>2608</v>
      </c>
      <c r="F206" s="244" t="s">
        <v>2609</v>
      </c>
      <c r="G206" s="245" t="s">
        <v>1895</v>
      </c>
      <c r="H206" s="246">
        <v>2</v>
      </c>
      <c r="I206" s="247"/>
      <c r="J206" s="248">
        <f>ROUND(I206*H206,2)</f>
        <v>0</v>
      </c>
      <c r="K206" s="244" t="s">
        <v>19</v>
      </c>
      <c r="L206" s="249"/>
      <c r="M206" s="250" t="s">
        <v>19</v>
      </c>
      <c r="N206" s="251" t="s">
        <v>44</v>
      </c>
      <c r="O206" s="84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196</v>
      </c>
      <c r="AT206" s="223" t="s">
        <v>218</v>
      </c>
      <c r="AU206" s="223" t="s">
        <v>73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175</v>
      </c>
      <c r="BM206" s="223" t="s">
        <v>1468</v>
      </c>
    </row>
    <row r="207" s="2" customFormat="1" ht="16.5" customHeight="1">
      <c r="A207" s="38"/>
      <c r="B207" s="39"/>
      <c r="C207" s="242" t="s">
        <v>947</v>
      </c>
      <c r="D207" s="242" t="s">
        <v>218</v>
      </c>
      <c r="E207" s="243" t="s">
        <v>2610</v>
      </c>
      <c r="F207" s="244" t="s">
        <v>2611</v>
      </c>
      <c r="G207" s="245" t="s">
        <v>1895</v>
      </c>
      <c r="H207" s="246">
        <v>4</v>
      </c>
      <c r="I207" s="247"/>
      <c r="J207" s="248">
        <f>ROUND(I207*H207,2)</f>
        <v>0</v>
      </c>
      <c r="K207" s="244" t="s">
        <v>19</v>
      </c>
      <c r="L207" s="249"/>
      <c r="M207" s="250" t="s">
        <v>19</v>
      </c>
      <c r="N207" s="251" t="s">
        <v>44</v>
      </c>
      <c r="O207" s="84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3" t="s">
        <v>196</v>
      </c>
      <c r="AT207" s="223" t="s">
        <v>218</v>
      </c>
      <c r="AU207" s="223" t="s">
        <v>73</v>
      </c>
      <c r="AY207" s="17" t="s">
        <v>150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175</v>
      </c>
      <c r="BM207" s="223" t="s">
        <v>1475</v>
      </c>
    </row>
    <row r="208" s="2" customFormat="1" ht="16.5" customHeight="1">
      <c r="A208" s="38"/>
      <c r="B208" s="39"/>
      <c r="C208" s="242" t="s">
        <v>952</v>
      </c>
      <c r="D208" s="242" t="s">
        <v>218</v>
      </c>
      <c r="E208" s="243" t="s">
        <v>2612</v>
      </c>
      <c r="F208" s="244" t="s">
        <v>2613</v>
      </c>
      <c r="G208" s="245" t="s">
        <v>1895</v>
      </c>
      <c r="H208" s="246">
        <v>1</v>
      </c>
      <c r="I208" s="247"/>
      <c r="J208" s="248">
        <f>ROUND(I208*H208,2)</f>
        <v>0</v>
      </c>
      <c r="K208" s="244" t="s">
        <v>19</v>
      </c>
      <c r="L208" s="249"/>
      <c r="M208" s="250" t="s">
        <v>19</v>
      </c>
      <c r="N208" s="251" t="s">
        <v>44</v>
      </c>
      <c r="O208" s="84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3" t="s">
        <v>196</v>
      </c>
      <c r="AT208" s="223" t="s">
        <v>218</v>
      </c>
      <c r="AU208" s="223" t="s">
        <v>73</v>
      </c>
      <c r="AY208" s="17" t="s">
        <v>150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175</v>
      </c>
      <c r="BM208" s="223" t="s">
        <v>1484</v>
      </c>
    </row>
    <row r="209" s="2" customFormat="1" ht="16.5" customHeight="1">
      <c r="A209" s="38"/>
      <c r="B209" s="39"/>
      <c r="C209" s="242" t="s">
        <v>957</v>
      </c>
      <c r="D209" s="242" t="s">
        <v>218</v>
      </c>
      <c r="E209" s="243" t="s">
        <v>2614</v>
      </c>
      <c r="F209" s="244" t="s">
        <v>2615</v>
      </c>
      <c r="G209" s="245" t="s">
        <v>1895</v>
      </c>
      <c r="H209" s="246">
        <v>1</v>
      </c>
      <c r="I209" s="247"/>
      <c r="J209" s="248">
        <f>ROUND(I209*H209,2)</f>
        <v>0</v>
      </c>
      <c r="K209" s="244" t="s">
        <v>19</v>
      </c>
      <c r="L209" s="249"/>
      <c r="M209" s="250" t="s">
        <v>19</v>
      </c>
      <c r="N209" s="251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196</v>
      </c>
      <c r="AT209" s="223" t="s">
        <v>218</v>
      </c>
      <c r="AU209" s="223" t="s">
        <v>73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175</v>
      </c>
      <c r="BM209" s="223" t="s">
        <v>1493</v>
      </c>
    </row>
    <row r="210" s="2" customFormat="1" ht="16.5" customHeight="1">
      <c r="A210" s="38"/>
      <c r="B210" s="39"/>
      <c r="C210" s="242" t="s">
        <v>962</v>
      </c>
      <c r="D210" s="242" t="s">
        <v>218</v>
      </c>
      <c r="E210" s="243" t="s">
        <v>2616</v>
      </c>
      <c r="F210" s="244" t="s">
        <v>2617</v>
      </c>
      <c r="G210" s="245" t="s">
        <v>1895</v>
      </c>
      <c r="H210" s="246">
        <v>5</v>
      </c>
      <c r="I210" s="247"/>
      <c r="J210" s="248">
        <f>ROUND(I210*H210,2)</f>
        <v>0</v>
      </c>
      <c r="K210" s="244" t="s">
        <v>19</v>
      </c>
      <c r="L210" s="249"/>
      <c r="M210" s="250" t="s">
        <v>19</v>
      </c>
      <c r="N210" s="251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3" t="s">
        <v>196</v>
      </c>
      <c r="AT210" s="223" t="s">
        <v>218</v>
      </c>
      <c r="AU210" s="223" t="s">
        <v>73</v>
      </c>
      <c r="AY210" s="17" t="s">
        <v>150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7" t="s">
        <v>81</v>
      </c>
      <c r="BK210" s="224">
        <f>ROUND(I210*H210,2)</f>
        <v>0</v>
      </c>
      <c r="BL210" s="17" t="s">
        <v>175</v>
      </c>
      <c r="BM210" s="223" t="s">
        <v>1502</v>
      </c>
    </row>
    <row r="211" s="2" customFormat="1" ht="16.5" customHeight="1">
      <c r="A211" s="38"/>
      <c r="B211" s="39"/>
      <c r="C211" s="242" t="s">
        <v>964</v>
      </c>
      <c r="D211" s="242" t="s">
        <v>218</v>
      </c>
      <c r="E211" s="243" t="s">
        <v>2618</v>
      </c>
      <c r="F211" s="244" t="s">
        <v>2619</v>
      </c>
      <c r="G211" s="245" t="s">
        <v>1895</v>
      </c>
      <c r="H211" s="246">
        <v>1</v>
      </c>
      <c r="I211" s="247"/>
      <c r="J211" s="248">
        <f>ROUND(I211*H211,2)</f>
        <v>0</v>
      </c>
      <c r="K211" s="244" t="s">
        <v>19</v>
      </c>
      <c r="L211" s="249"/>
      <c r="M211" s="250" t="s">
        <v>19</v>
      </c>
      <c r="N211" s="251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3" t="s">
        <v>196</v>
      </c>
      <c r="AT211" s="223" t="s">
        <v>218</v>
      </c>
      <c r="AU211" s="223" t="s">
        <v>73</v>
      </c>
      <c r="AY211" s="17" t="s">
        <v>150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175</v>
      </c>
      <c r="BM211" s="223" t="s">
        <v>1511</v>
      </c>
    </row>
    <row r="212" s="2" customFormat="1" ht="16.5" customHeight="1">
      <c r="A212" s="38"/>
      <c r="B212" s="39"/>
      <c r="C212" s="242" t="s">
        <v>969</v>
      </c>
      <c r="D212" s="242" t="s">
        <v>218</v>
      </c>
      <c r="E212" s="243" t="s">
        <v>2620</v>
      </c>
      <c r="F212" s="244" t="s">
        <v>2550</v>
      </c>
      <c r="G212" s="245" t="s">
        <v>207</v>
      </c>
      <c r="H212" s="246">
        <v>3</v>
      </c>
      <c r="I212" s="247"/>
      <c r="J212" s="248">
        <f>ROUND(I212*H212,2)</f>
        <v>0</v>
      </c>
      <c r="K212" s="244" t="s">
        <v>19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196</v>
      </c>
      <c r="AT212" s="223" t="s">
        <v>218</v>
      </c>
      <c r="AU212" s="223" t="s">
        <v>73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175</v>
      </c>
      <c r="BM212" s="223" t="s">
        <v>1521</v>
      </c>
    </row>
    <row r="213" s="2" customFormat="1" ht="16.5" customHeight="1">
      <c r="A213" s="38"/>
      <c r="B213" s="39"/>
      <c r="C213" s="242" t="s">
        <v>975</v>
      </c>
      <c r="D213" s="242" t="s">
        <v>218</v>
      </c>
      <c r="E213" s="243" t="s">
        <v>2621</v>
      </c>
      <c r="F213" s="244" t="s">
        <v>2622</v>
      </c>
      <c r="G213" s="245" t="s">
        <v>207</v>
      </c>
      <c r="H213" s="246">
        <v>15</v>
      </c>
      <c r="I213" s="247"/>
      <c r="J213" s="248">
        <f>ROUND(I213*H213,2)</f>
        <v>0</v>
      </c>
      <c r="K213" s="244" t="s">
        <v>19</v>
      </c>
      <c r="L213" s="249"/>
      <c r="M213" s="250" t="s">
        <v>19</v>
      </c>
      <c r="N213" s="251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3" t="s">
        <v>196</v>
      </c>
      <c r="AT213" s="223" t="s">
        <v>218</v>
      </c>
      <c r="AU213" s="223" t="s">
        <v>73</v>
      </c>
      <c r="AY213" s="17" t="s">
        <v>150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7" t="s">
        <v>81</v>
      </c>
      <c r="BK213" s="224">
        <f>ROUND(I213*H213,2)</f>
        <v>0</v>
      </c>
      <c r="BL213" s="17" t="s">
        <v>175</v>
      </c>
      <c r="BM213" s="223" t="s">
        <v>1531</v>
      </c>
    </row>
    <row r="214" s="2" customFormat="1" ht="16.5" customHeight="1">
      <c r="A214" s="38"/>
      <c r="B214" s="39"/>
      <c r="C214" s="242" t="s">
        <v>981</v>
      </c>
      <c r="D214" s="242" t="s">
        <v>218</v>
      </c>
      <c r="E214" s="243" t="s">
        <v>2623</v>
      </c>
      <c r="F214" s="244" t="s">
        <v>2624</v>
      </c>
      <c r="G214" s="245" t="s">
        <v>207</v>
      </c>
      <c r="H214" s="246">
        <v>15</v>
      </c>
      <c r="I214" s="247"/>
      <c r="J214" s="248">
        <f>ROUND(I214*H214,2)</f>
        <v>0</v>
      </c>
      <c r="K214" s="244" t="s">
        <v>19</v>
      </c>
      <c r="L214" s="249"/>
      <c r="M214" s="250" t="s">
        <v>19</v>
      </c>
      <c r="N214" s="251" t="s">
        <v>44</v>
      </c>
      <c r="O214" s="84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3" t="s">
        <v>196</v>
      </c>
      <c r="AT214" s="223" t="s">
        <v>218</v>
      </c>
      <c r="AU214" s="223" t="s">
        <v>73</v>
      </c>
      <c r="AY214" s="17" t="s">
        <v>150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7" t="s">
        <v>81</v>
      </c>
      <c r="BK214" s="224">
        <f>ROUND(I214*H214,2)</f>
        <v>0</v>
      </c>
      <c r="BL214" s="17" t="s">
        <v>175</v>
      </c>
      <c r="BM214" s="223" t="s">
        <v>1541</v>
      </c>
    </row>
    <row r="215" s="2" customFormat="1" ht="16.5" customHeight="1">
      <c r="A215" s="38"/>
      <c r="B215" s="39"/>
      <c r="C215" s="242" t="s">
        <v>360</v>
      </c>
      <c r="D215" s="242" t="s">
        <v>218</v>
      </c>
      <c r="E215" s="243" t="s">
        <v>2625</v>
      </c>
      <c r="F215" s="244" t="s">
        <v>2538</v>
      </c>
      <c r="G215" s="245" t="s">
        <v>207</v>
      </c>
      <c r="H215" s="246">
        <v>25</v>
      </c>
      <c r="I215" s="247"/>
      <c r="J215" s="248">
        <f>ROUND(I215*H215,2)</f>
        <v>0</v>
      </c>
      <c r="K215" s="244" t="s">
        <v>19</v>
      </c>
      <c r="L215" s="249"/>
      <c r="M215" s="250" t="s">
        <v>19</v>
      </c>
      <c r="N215" s="251" t="s">
        <v>44</v>
      </c>
      <c r="O215" s="84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196</v>
      </c>
      <c r="AT215" s="223" t="s">
        <v>218</v>
      </c>
      <c r="AU215" s="223" t="s">
        <v>73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175</v>
      </c>
      <c r="BM215" s="223" t="s">
        <v>990</v>
      </c>
    </row>
    <row r="216" s="2" customFormat="1" ht="16.5" customHeight="1">
      <c r="A216" s="38"/>
      <c r="B216" s="39"/>
      <c r="C216" s="242" t="s">
        <v>992</v>
      </c>
      <c r="D216" s="242" t="s">
        <v>218</v>
      </c>
      <c r="E216" s="243" t="s">
        <v>2626</v>
      </c>
      <c r="F216" s="244" t="s">
        <v>2540</v>
      </c>
      <c r="G216" s="245" t="s">
        <v>207</v>
      </c>
      <c r="H216" s="246">
        <v>25</v>
      </c>
      <c r="I216" s="247"/>
      <c r="J216" s="248">
        <f>ROUND(I216*H216,2)</f>
        <v>0</v>
      </c>
      <c r="K216" s="244" t="s">
        <v>19</v>
      </c>
      <c r="L216" s="249"/>
      <c r="M216" s="250" t="s">
        <v>19</v>
      </c>
      <c r="N216" s="251" t="s">
        <v>44</v>
      </c>
      <c r="O216" s="84"/>
      <c r="P216" s="221">
        <f>O216*H216</f>
        <v>0</v>
      </c>
      <c r="Q216" s="221">
        <v>0</v>
      </c>
      <c r="R216" s="221">
        <f>Q216*H216</f>
        <v>0</v>
      </c>
      <c r="S216" s="221">
        <v>0</v>
      </c>
      <c r="T216" s="22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3" t="s">
        <v>196</v>
      </c>
      <c r="AT216" s="223" t="s">
        <v>218</v>
      </c>
      <c r="AU216" s="223" t="s">
        <v>73</v>
      </c>
      <c r="AY216" s="17" t="s">
        <v>150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175</v>
      </c>
      <c r="BM216" s="223" t="s">
        <v>1560</v>
      </c>
    </row>
    <row r="217" s="2" customFormat="1" ht="16.5" customHeight="1">
      <c r="A217" s="38"/>
      <c r="B217" s="39"/>
      <c r="C217" s="242" t="s">
        <v>997</v>
      </c>
      <c r="D217" s="242" t="s">
        <v>218</v>
      </c>
      <c r="E217" s="243" t="s">
        <v>2627</v>
      </c>
      <c r="F217" s="244" t="s">
        <v>2546</v>
      </c>
      <c r="G217" s="245" t="s">
        <v>207</v>
      </c>
      <c r="H217" s="246">
        <v>50</v>
      </c>
      <c r="I217" s="247"/>
      <c r="J217" s="248">
        <f>ROUND(I217*H217,2)</f>
        <v>0</v>
      </c>
      <c r="K217" s="244" t="s">
        <v>19</v>
      </c>
      <c r="L217" s="249"/>
      <c r="M217" s="250" t="s">
        <v>19</v>
      </c>
      <c r="N217" s="251" t="s">
        <v>44</v>
      </c>
      <c r="O217" s="84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3" t="s">
        <v>196</v>
      </c>
      <c r="AT217" s="223" t="s">
        <v>218</v>
      </c>
      <c r="AU217" s="223" t="s">
        <v>73</v>
      </c>
      <c r="AY217" s="17" t="s">
        <v>150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175</v>
      </c>
      <c r="BM217" s="223" t="s">
        <v>1570</v>
      </c>
    </row>
    <row r="218" s="2" customFormat="1" ht="16.5" customHeight="1">
      <c r="A218" s="38"/>
      <c r="B218" s="39"/>
      <c r="C218" s="242" t="s">
        <v>1002</v>
      </c>
      <c r="D218" s="242" t="s">
        <v>218</v>
      </c>
      <c r="E218" s="243" t="s">
        <v>2628</v>
      </c>
      <c r="F218" s="244" t="s">
        <v>2592</v>
      </c>
      <c r="G218" s="245" t="s">
        <v>2477</v>
      </c>
      <c r="H218" s="246">
        <v>1</v>
      </c>
      <c r="I218" s="247"/>
      <c r="J218" s="248">
        <f>ROUND(I218*H218,2)</f>
        <v>0</v>
      </c>
      <c r="K218" s="244" t="s">
        <v>19</v>
      </c>
      <c r="L218" s="249"/>
      <c r="M218" s="253" t="s">
        <v>19</v>
      </c>
      <c r="N218" s="254" t="s">
        <v>44</v>
      </c>
      <c r="O218" s="255"/>
      <c r="P218" s="256">
        <f>O218*H218</f>
        <v>0</v>
      </c>
      <c r="Q218" s="256">
        <v>0</v>
      </c>
      <c r="R218" s="256">
        <f>Q218*H218</f>
        <v>0</v>
      </c>
      <c r="S218" s="256">
        <v>0</v>
      </c>
      <c r="T218" s="257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3" t="s">
        <v>196</v>
      </c>
      <c r="AT218" s="223" t="s">
        <v>218</v>
      </c>
      <c r="AU218" s="223" t="s">
        <v>73</v>
      </c>
      <c r="AY218" s="17" t="s">
        <v>150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7" t="s">
        <v>81</v>
      </c>
      <c r="BK218" s="224">
        <f>ROUND(I218*H218,2)</f>
        <v>0</v>
      </c>
      <c r="BL218" s="17" t="s">
        <v>175</v>
      </c>
      <c r="BM218" s="223" t="s">
        <v>1580</v>
      </c>
    </row>
    <row r="219" s="2" customFormat="1" ht="6.96" customHeight="1">
      <c r="A219" s="38"/>
      <c r="B219" s="59"/>
      <c r="C219" s="60"/>
      <c r="D219" s="60"/>
      <c r="E219" s="60"/>
      <c r="F219" s="60"/>
      <c r="G219" s="60"/>
      <c r="H219" s="60"/>
      <c r="I219" s="60"/>
      <c r="J219" s="60"/>
      <c r="K219" s="60"/>
      <c r="L219" s="44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DWXToc88kq2W2hEXsJ7Zc/bC221FYl4JDXDHlUBPZayskfBtt/OoDEr0cjqJ6doEVOwMPYjugu/h9Ff/mGQX5Q==" hashValue="MYz0l28HVq1bPN+td3ap54sh+FDe5wh/84TeSQat37niLJEzbAmi9icfheIh6rLvifOSMOvkqKBA97KpO3UxIg==" algorithmName="SHA-512" password="CC35"/>
  <autoFilter ref="C84:K2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441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2629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1725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1726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1725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1726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ROUND(J98,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ROUND((SUM(BE98:BE205)),  2)</f>
        <v>0</v>
      </c>
      <c r="G35" s="38"/>
      <c r="H35" s="38"/>
      <c r="I35" s="157">
        <v>0.20999999999999999</v>
      </c>
      <c r="J35" s="156">
        <f>ROUND(((SUM(BE98:BE205))*I35),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ROUND((SUM(BF98:BF205)),  2)</f>
        <v>0</v>
      </c>
      <c r="G36" s="38"/>
      <c r="H36" s="38"/>
      <c r="I36" s="157">
        <v>0.12</v>
      </c>
      <c r="J36" s="156">
        <f>ROUND(((SUM(BF98:BF205))*I36),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ROUND((SUM(BG98:BG205)),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ROUND((SUM(BH98:BH205)),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ROUND((SUM(BI98:BI205)),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441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D10.2.2 - PS371 - Úprava vnitřní technologie - MaR a elektro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 xml:space="preserve">Process Automation Solutions s.r.o. 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 xml:space="preserve">Process Automation Solutions s.r.o. 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J98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2630</v>
      </c>
      <c r="E64" s="177"/>
      <c r="F64" s="177"/>
      <c r="G64" s="177"/>
      <c r="H64" s="177"/>
      <c r="I64" s="177"/>
      <c r="J64" s="178">
        <f>J99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4"/>
      <c r="C65" s="175"/>
      <c r="D65" s="176" t="s">
        <v>2631</v>
      </c>
      <c r="E65" s="177"/>
      <c r="F65" s="177"/>
      <c r="G65" s="177"/>
      <c r="H65" s="177"/>
      <c r="I65" s="177"/>
      <c r="J65" s="178">
        <f>J119</f>
        <v>0</v>
      </c>
      <c r="K65" s="175"/>
      <c r="L65" s="17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4"/>
      <c r="C66" s="175"/>
      <c r="D66" s="176" t="s">
        <v>2632</v>
      </c>
      <c r="E66" s="177"/>
      <c r="F66" s="177"/>
      <c r="G66" s="177"/>
      <c r="H66" s="177"/>
      <c r="I66" s="177"/>
      <c r="J66" s="178">
        <f>J128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4"/>
      <c r="C67" s="175"/>
      <c r="D67" s="176" t="s">
        <v>2633</v>
      </c>
      <c r="E67" s="177"/>
      <c r="F67" s="177"/>
      <c r="G67" s="177"/>
      <c r="H67" s="177"/>
      <c r="I67" s="177"/>
      <c r="J67" s="178">
        <f>J139</f>
        <v>0</v>
      </c>
      <c r="K67" s="175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4"/>
      <c r="C68" s="175"/>
      <c r="D68" s="176" t="s">
        <v>2634</v>
      </c>
      <c r="E68" s="177"/>
      <c r="F68" s="177"/>
      <c r="G68" s="177"/>
      <c r="H68" s="177"/>
      <c r="I68" s="177"/>
      <c r="J68" s="178">
        <f>J150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4"/>
      <c r="C69" s="175"/>
      <c r="D69" s="176" t="s">
        <v>2635</v>
      </c>
      <c r="E69" s="177"/>
      <c r="F69" s="177"/>
      <c r="G69" s="177"/>
      <c r="H69" s="177"/>
      <c r="I69" s="177"/>
      <c r="J69" s="178">
        <f>J157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4"/>
      <c r="C70" s="175"/>
      <c r="D70" s="176" t="s">
        <v>2636</v>
      </c>
      <c r="E70" s="177"/>
      <c r="F70" s="177"/>
      <c r="G70" s="177"/>
      <c r="H70" s="177"/>
      <c r="I70" s="177"/>
      <c r="J70" s="178">
        <f>J167</f>
        <v>0</v>
      </c>
      <c r="K70" s="175"/>
      <c r="L70" s="17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4"/>
      <c r="C71" s="175"/>
      <c r="D71" s="176" t="s">
        <v>2637</v>
      </c>
      <c r="E71" s="177"/>
      <c r="F71" s="177"/>
      <c r="G71" s="177"/>
      <c r="H71" s="177"/>
      <c r="I71" s="177"/>
      <c r="J71" s="178">
        <f>J179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4"/>
      <c r="C72" s="175"/>
      <c r="D72" s="176" t="s">
        <v>2638</v>
      </c>
      <c r="E72" s="177"/>
      <c r="F72" s="177"/>
      <c r="G72" s="177"/>
      <c r="H72" s="177"/>
      <c r="I72" s="177"/>
      <c r="J72" s="178">
        <f>J188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4"/>
      <c r="C73" s="175"/>
      <c r="D73" s="176" t="s">
        <v>2639</v>
      </c>
      <c r="E73" s="177"/>
      <c r="F73" s="177"/>
      <c r="G73" s="177"/>
      <c r="H73" s="177"/>
      <c r="I73" s="177"/>
      <c r="J73" s="178">
        <f>J192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4"/>
      <c r="C74" s="175"/>
      <c r="D74" s="176" t="s">
        <v>2640</v>
      </c>
      <c r="E74" s="177"/>
      <c r="F74" s="177"/>
      <c r="G74" s="177"/>
      <c r="H74" s="177"/>
      <c r="I74" s="177"/>
      <c r="J74" s="178">
        <f>J196</f>
        <v>0</v>
      </c>
      <c r="K74" s="175"/>
      <c r="L74" s="17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4"/>
      <c r="C75" s="175"/>
      <c r="D75" s="176" t="s">
        <v>2641</v>
      </c>
      <c r="E75" s="177"/>
      <c r="F75" s="177"/>
      <c r="G75" s="177"/>
      <c r="H75" s="177"/>
      <c r="I75" s="177"/>
      <c r="J75" s="178">
        <f>J199</f>
        <v>0</v>
      </c>
      <c r="K75" s="175"/>
      <c r="L75" s="17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4"/>
      <c r="C76" s="175"/>
      <c r="D76" s="176" t="s">
        <v>2642</v>
      </c>
      <c r="E76" s="177"/>
      <c r="F76" s="177"/>
      <c r="G76" s="177"/>
      <c r="H76" s="177"/>
      <c r="I76" s="177"/>
      <c r="J76" s="178">
        <f>J201</f>
        <v>0</v>
      </c>
      <c r="K76" s="175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135</v>
      </c>
      <c r="D83" s="40"/>
      <c r="E83" s="40"/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9" t="str">
        <f>E7</f>
        <v>Revitalizace CZT Liberec - GreenNet III- D10 Úprava zdroje</v>
      </c>
      <c r="F86" s="32"/>
      <c r="G86" s="32"/>
      <c r="H86" s="32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" customFormat="1" ht="12" customHeight="1">
      <c r="B87" s="21"/>
      <c r="C87" s="32" t="s">
        <v>118</v>
      </c>
      <c r="D87" s="22"/>
      <c r="E87" s="22"/>
      <c r="F87" s="22"/>
      <c r="G87" s="22"/>
      <c r="H87" s="22"/>
      <c r="I87" s="22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169" t="s">
        <v>441</v>
      </c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442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E11</f>
        <v>D10.2.2 - PS371 - Úprava vnitřní technologie - MaR a elektro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F14</f>
        <v>Liberec</v>
      </c>
      <c r="G92" s="40"/>
      <c r="H92" s="40"/>
      <c r="I92" s="32" t="s">
        <v>23</v>
      </c>
      <c r="J92" s="72" t="str">
        <f>IF(J14="","",J14)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25</v>
      </c>
      <c r="D94" s="40"/>
      <c r="E94" s="40"/>
      <c r="F94" s="27" t="str">
        <f>E17</f>
        <v>Teplárna Liberec, a.s.</v>
      </c>
      <c r="G94" s="40"/>
      <c r="H94" s="40"/>
      <c r="I94" s="32" t="s">
        <v>32</v>
      </c>
      <c r="J94" s="36" t="str">
        <f>E23</f>
        <v xml:space="preserve">Process Automation Solutions s.r.o. 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30</v>
      </c>
      <c r="D95" s="40"/>
      <c r="E95" s="40"/>
      <c r="F95" s="27" t="str">
        <f>IF(E20="","",E20)</f>
        <v>Vyplň údaj</v>
      </c>
      <c r="G95" s="40"/>
      <c r="H95" s="40"/>
      <c r="I95" s="32" t="s">
        <v>36</v>
      </c>
      <c r="J95" s="36" t="str">
        <f>E26</f>
        <v xml:space="preserve">Process Automation Solutions s.r.o. 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58</v>
      </c>
      <c r="E97" s="188" t="s">
        <v>54</v>
      </c>
      <c r="F97" s="188" t="s">
        <v>55</v>
      </c>
      <c r="G97" s="188" t="s">
        <v>137</v>
      </c>
      <c r="H97" s="188" t="s">
        <v>138</v>
      </c>
      <c r="I97" s="188" t="s">
        <v>139</v>
      </c>
      <c r="J97" s="188" t="s">
        <v>122</v>
      </c>
      <c r="K97" s="189" t="s">
        <v>140</v>
      </c>
      <c r="L97" s="190"/>
      <c r="M97" s="92" t="s">
        <v>19</v>
      </c>
      <c r="N97" s="93" t="s">
        <v>43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P99+P119+P128+P139+P150+P157+P167+P179+P188+P192+P196+P199+P201</f>
        <v>0</v>
      </c>
      <c r="Q98" s="96"/>
      <c r="R98" s="193">
        <f>R99+R119+R128+R139+R150+R157+R167+R179+R188+R192+R196+R199+R201</f>
        <v>0</v>
      </c>
      <c r="S98" s="96"/>
      <c r="T98" s="194">
        <f>T99+T119+T128+T139+T150+T157+T167+T179+T188+T192+T196+T199+T201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BK99+BK119+BK128+BK139+BK150+BK157+BK167+BK179+BK188+BK192+BK196+BK199+BK201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81</v>
      </c>
      <c r="F99" s="199" t="s">
        <v>2643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SUM(P100:P118)</f>
        <v>0</v>
      </c>
      <c r="Q99" s="204"/>
      <c r="R99" s="205">
        <f>SUM(R100:R118)</f>
        <v>0</v>
      </c>
      <c r="S99" s="204"/>
      <c r="T99" s="206">
        <f>SUM(T100:T118)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150</v>
      </c>
      <c r="BK99" s="209">
        <f>SUM(BK100:BK118)</f>
        <v>0</v>
      </c>
    </row>
    <row r="100" s="2" customFormat="1" ht="37.8" customHeight="1">
      <c r="A100" s="38"/>
      <c r="B100" s="39"/>
      <c r="C100" s="212" t="s">
        <v>81</v>
      </c>
      <c r="D100" s="212" t="s">
        <v>153</v>
      </c>
      <c r="E100" s="213" t="s">
        <v>2644</v>
      </c>
      <c r="F100" s="214" t="s">
        <v>2645</v>
      </c>
      <c r="G100" s="215" t="s">
        <v>1895</v>
      </c>
      <c r="H100" s="216">
        <v>8</v>
      </c>
      <c r="I100" s="217"/>
      <c r="J100" s="218">
        <f>ROUND(I100*H100,2)</f>
        <v>0</v>
      </c>
      <c r="K100" s="214" t="s">
        <v>19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153</v>
      </c>
      <c r="AU100" s="223" t="s">
        <v>81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175</v>
      </c>
      <c r="BM100" s="223" t="s">
        <v>83</v>
      </c>
    </row>
    <row r="101" s="2" customFormat="1" ht="21.75" customHeight="1">
      <c r="A101" s="38"/>
      <c r="B101" s="39"/>
      <c r="C101" s="212" t="s">
        <v>83</v>
      </c>
      <c r="D101" s="212" t="s">
        <v>153</v>
      </c>
      <c r="E101" s="213" t="s">
        <v>2646</v>
      </c>
      <c r="F101" s="214" t="s">
        <v>2647</v>
      </c>
      <c r="G101" s="215" t="s">
        <v>1895</v>
      </c>
      <c r="H101" s="216">
        <v>2</v>
      </c>
      <c r="I101" s="217"/>
      <c r="J101" s="218">
        <f>ROUND(I101*H101,2)</f>
        <v>0</v>
      </c>
      <c r="K101" s="214" t="s">
        <v>19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153</v>
      </c>
      <c r="AU101" s="223" t="s">
        <v>81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175</v>
      </c>
      <c r="BM101" s="223" t="s">
        <v>175</v>
      </c>
    </row>
    <row r="102" s="2" customFormat="1" ht="16.5" customHeight="1">
      <c r="A102" s="38"/>
      <c r="B102" s="39"/>
      <c r="C102" s="212" t="s">
        <v>168</v>
      </c>
      <c r="D102" s="212" t="s">
        <v>153</v>
      </c>
      <c r="E102" s="213" t="s">
        <v>2648</v>
      </c>
      <c r="F102" s="214" t="s">
        <v>2649</v>
      </c>
      <c r="G102" s="215" t="s">
        <v>1895</v>
      </c>
      <c r="H102" s="216">
        <v>1</v>
      </c>
      <c r="I102" s="217"/>
      <c r="J102" s="218">
        <f>ROUND(I102*H102,2)</f>
        <v>0</v>
      </c>
      <c r="K102" s="214" t="s">
        <v>19</v>
      </c>
      <c r="L102" s="44"/>
      <c r="M102" s="219" t="s">
        <v>19</v>
      </c>
      <c r="N102" s="220" t="s">
        <v>44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175</v>
      </c>
      <c r="AT102" s="223" t="s">
        <v>153</v>
      </c>
      <c r="AU102" s="223" t="s">
        <v>81</v>
      </c>
      <c r="AY102" s="17" t="s">
        <v>150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175</v>
      </c>
      <c r="BM102" s="223" t="s">
        <v>186</v>
      </c>
    </row>
    <row r="103" s="2" customFormat="1" ht="16.5" customHeight="1">
      <c r="A103" s="38"/>
      <c r="B103" s="39"/>
      <c r="C103" s="212" t="s">
        <v>175</v>
      </c>
      <c r="D103" s="212" t="s">
        <v>153</v>
      </c>
      <c r="E103" s="213" t="s">
        <v>2650</v>
      </c>
      <c r="F103" s="214" t="s">
        <v>2651</v>
      </c>
      <c r="G103" s="215" t="s">
        <v>1895</v>
      </c>
      <c r="H103" s="216">
        <v>5</v>
      </c>
      <c r="I103" s="217"/>
      <c r="J103" s="218">
        <f>ROUND(I103*H103,2)</f>
        <v>0</v>
      </c>
      <c r="K103" s="214" t="s">
        <v>19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175</v>
      </c>
      <c r="AT103" s="223" t="s">
        <v>153</v>
      </c>
      <c r="AU103" s="223" t="s">
        <v>81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175</v>
      </c>
      <c r="BM103" s="223" t="s">
        <v>196</v>
      </c>
    </row>
    <row r="104" s="2" customFormat="1" ht="16.5" customHeight="1">
      <c r="A104" s="38"/>
      <c r="B104" s="39"/>
      <c r="C104" s="212" t="s">
        <v>181</v>
      </c>
      <c r="D104" s="212" t="s">
        <v>153</v>
      </c>
      <c r="E104" s="213" t="s">
        <v>2652</v>
      </c>
      <c r="F104" s="214" t="s">
        <v>2653</v>
      </c>
      <c r="G104" s="215" t="s">
        <v>1895</v>
      </c>
      <c r="H104" s="216">
        <v>4</v>
      </c>
      <c r="I104" s="217"/>
      <c r="J104" s="218">
        <f>ROUND(I104*H104,2)</f>
        <v>0</v>
      </c>
      <c r="K104" s="214" t="s">
        <v>19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175</v>
      </c>
      <c r="AT104" s="223" t="s">
        <v>153</v>
      </c>
      <c r="AU104" s="223" t="s">
        <v>81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175</v>
      </c>
      <c r="BM104" s="223" t="s">
        <v>212</v>
      </c>
    </row>
    <row r="105" s="2" customFormat="1" ht="16.5" customHeight="1">
      <c r="A105" s="38"/>
      <c r="B105" s="39"/>
      <c r="C105" s="212" t="s">
        <v>186</v>
      </c>
      <c r="D105" s="212" t="s">
        <v>153</v>
      </c>
      <c r="E105" s="213" t="s">
        <v>2654</v>
      </c>
      <c r="F105" s="214" t="s">
        <v>2655</v>
      </c>
      <c r="G105" s="215" t="s">
        <v>1895</v>
      </c>
      <c r="H105" s="216">
        <v>2</v>
      </c>
      <c r="I105" s="217"/>
      <c r="J105" s="218">
        <f>ROUND(I105*H105,2)</f>
        <v>0</v>
      </c>
      <c r="K105" s="214" t="s">
        <v>19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175</v>
      </c>
      <c r="AT105" s="223" t="s">
        <v>153</v>
      </c>
      <c r="AU105" s="223" t="s">
        <v>81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175</v>
      </c>
      <c r="BM105" s="223" t="s">
        <v>8</v>
      </c>
    </row>
    <row r="106" s="2" customFormat="1" ht="16.5" customHeight="1">
      <c r="A106" s="38"/>
      <c r="B106" s="39"/>
      <c r="C106" s="212" t="s">
        <v>191</v>
      </c>
      <c r="D106" s="212" t="s">
        <v>153</v>
      </c>
      <c r="E106" s="213" t="s">
        <v>2656</v>
      </c>
      <c r="F106" s="214" t="s">
        <v>2657</v>
      </c>
      <c r="G106" s="215" t="s">
        <v>1895</v>
      </c>
      <c r="H106" s="216">
        <v>1</v>
      </c>
      <c r="I106" s="217"/>
      <c r="J106" s="218">
        <f>ROUND(I106*H106,2)</f>
        <v>0</v>
      </c>
      <c r="K106" s="214" t="s">
        <v>19</v>
      </c>
      <c r="L106" s="44"/>
      <c r="M106" s="219" t="s">
        <v>19</v>
      </c>
      <c r="N106" s="220" t="s">
        <v>44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175</v>
      </c>
      <c r="AT106" s="223" t="s">
        <v>153</v>
      </c>
      <c r="AU106" s="223" t="s">
        <v>81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175</v>
      </c>
      <c r="BM106" s="223" t="s">
        <v>232</v>
      </c>
    </row>
    <row r="107" s="2" customFormat="1" ht="16.5" customHeight="1">
      <c r="A107" s="38"/>
      <c r="B107" s="39"/>
      <c r="C107" s="212" t="s">
        <v>196</v>
      </c>
      <c r="D107" s="212" t="s">
        <v>153</v>
      </c>
      <c r="E107" s="213" t="s">
        <v>2658</v>
      </c>
      <c r="F107" s="214" t="s">
        <v>2659</v>
      </c>
      <c r="G107" s="215" t="s">
        <v>1895</v>
      </c>
      <c r="H107" s="216">
        <v>1</v>
      </c>
      <c r="I107" s="217"/>
      <c r="J107" s="218">
        <f>ROUND(I107*H107,2)</f>
        <v>0</v>
      </c>
      <c r="K107" s="214" t="s">
        <v>19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175</v>
      </c>
      <c r="AT107" s="223" t="s">
        <v>153</v>
      </c>
      <c r="AU107" s="223" t="s">
        <v>81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175</v>
      </c>
      <c r="BM107" s="223" t="s">
        <v>208</v>
      </c>
    </row>
    <row r="108" s="2" customFormat="1" ht="16.5" customHeight="1">
      <c r="A108" s="38"/>
      <c r="B108" s="39"/>
      <c r="C108" s="212" t="s">
        <v>151</v>
      </c>
      <c r="D108" s="212" t="s">
        <v>153</v>
      </c>
      <c r="E108" s="213" t="s">
        <v>2660</v>
      </c>
      <c r="F108" s="214" t="s">
        <v>2661</v>
      </c>
      <c r="G108" s="215" t="s">
        <v>1895</v>
      </c>
      <c r="H108" s="216">
        <v>1</v>
      </c>
      <c r="I108" s="217"/>
      <c r="J108" s="218">
        <f>ROUND(I108*H108,2)</f>
        <v>0</v>
      </c>
      <c r="K108" s="214" t="s">
        <v>19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175</v>
      </c>
      <c r="AT108" s="223" t="s">
        <v>153</v>
      </c>
      <c r="AU108" s="223" t="s">
        <v>81</v>
      </c>
      <c r="AY108" s="17" t="s">
        <v>150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175</v>
      </c>
      <c r="BM108" s="223" t="s">
        <v>257</v>
      </c>
    </row>
    <row r="109" s="2" customFormat="1" ht="16.5" customHeight="1">
      <c r="A109" s="38"/>
      <c r="B109" s="39"/>
      <c r="C109" s="212" t="s">
        <v>212</v>
      </c>
      <c r="D109" s="212" t="s">
        <v>153</v>
      </c>
      <c r="E109" s="213" t="s">
        <v>2662</v>
      </c>
      <c r="F109" s="214" t="s">
        <v>2663</v>
      </c>
      <c r="G109" s="215" t="s">
        <v>1895</v>
      </c>
      <c r="H109" s="216">
        <v>1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153</v>
      </c>
      <c r="AU109" s="223" t="s">
        <v>81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175</v>
      </c>
      <c r="BM109" s="223" t="s">
        <v>270</v>
      </c>
    </row>
    <row r="110" s="2" customFormat="1" ht="16.5" customHeight="1">
      <c r="A110" s="38"/>
      <c r="B110" s="39"/>
      <c r="C110" s="212" t="s">
        <v>217</v>
      </c>
      <c r="D110" s="212" t="s">
        <v>153</v>
      </c>
      <c r="E110" s="213" t="s">
        <v>2664</v>
      </c>
      <c r="F110" s="214" t="s">
        <v>2665</v>
      </c>
      <c r="G110" s="215" t="s">
        <v>1895</v>
      </c>
      <c r="H110" s="216">
        <v>1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175</v>
      </c>
      <c r="AT110" s="223" t="s">
        <v>153</v>
      </c>
      <c r="AU110" s="223" t="s">
        <v>81</v>
      </c>
      <c r="AY110" s="17" t="s">
        <v>150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175</v>
      </c>
      <c r="BM110" s="223" t="s">
        <v>278</v>
      </c>
    </row>
    <row r="111" s="2" customFormat="1" ht="16.5" customHeight="1">
      <c r="A111" s="38"/>
      <c r="B111" s="39"/>
      <c r="C111" s="212" t="s">
        <v>8</v>
      </c>
      <c r="D111" s="212" t="s">
        <v>153</v>
      </c>
      <c r="E111" s="213" t="s">
        <v>2666</v>
      </c>
      <c r="F111" s="214" t="s">
        <v>2667</v>
      </c>
      <c r="G111" s="215" t="s">
        <v>1895</v>
      </c>
      <c r="H111" s="216">
        <v>1</v>
      </c>
      <c r="I111" s="217"/>
      <c r="J111" s="218">
        <f>ROUND(I111*H111,2)</f>
        <v>0</v>
      </c>
      <c r="K111" s="214" t="s">
        <v>19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175</v>
      </c>
      <c r="AT111" s="223" t="s">
        <v>153</v>
      </c>
      <c r="AU111" s="223" t="s">
        <v>81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175</v>
      </c>
      <c r="BM111" s="223" t="s">
        <v>290</v>
      </c>
    </row>
    <row r="112" s="2" customFormat="1" ht="16.5" customHeight="1">
      <c r="A112" s="38"/>
      <c r="B112" s="39"/>
      <c r="C112" s="212" t="s">
        <v>229</v>
      </c>
      <c r="D112" s="212" t="s">
        <v>153</v>
      </c>
      <c r="E112" s="213" t="s">
        <v>2668</v>
      </c>
      <c r="F112" s="214" t="s">
        <v>2669</v>
      </c>
      <c r="G112" s="215" t="s">
        <v>1895</v>
      </c>
      <c r="H112" s="216">
        <v>1</v>
      </c>
      <c r="I112" s="217"/>
      <c r="J112" s="218">
        <f>ROUND(I112*H112,2)</f>
        <v>0</v>
      </c>
      <c r="K112" s="214" t="s">
        <v>19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175</v>
      </c>
      <c r="AT112" s="223" t="s">
        <v>153</v>
      </c>
      <c r="AU112" s="223" t="s">
        <v>81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175</v>
      </c>
      <c r="BM112" s="223" t="s">
        <v>299</v>
      </c>
    </row>
    <row r="113" s="2" customFormat="1" ht="16.5" customHeight="1">
      <c r="A113" s="38"/>
      <c r="B113" s="39"/>
      <c r="C113" s="212" t="s">
        <v>232</v>
      </c>
      <c r="D113" s="212" t="s">
        <v>153</v>
      </c>
      <c r="E113" s="213" t="s">
        <v>2670</v>
      </c>
      <c r="F113" s="214" t="s">
        <v>2671</v>
      </c>
      <c r="G113" s="215" t="s">
        <v>1895</v>
      </c>
      <c r="H113" s="216">
        <v>1</v>
      </c>
      <c r="I113" s="217"/>
      <c r="J113" s="218">
        <f>ROUND(I113*H113,2)</f>
        <v>0</v>
      </c>
      <c r="K113" s="214" t="s">
        <v>19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175</v>
      </c>
      <c r="AT113" s="223" t="s">
        <v>153</v>
      </c>
      <c r="AU113" s="223" t="s">
        <v>81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175</v>
      </c>
      <c r="BM113" s="223" t="s">
        <v>308</v>
      </c>
    </row>
    <row r="114" s="2" customFormat="1" ht="16.5" customHeight="1">
      <c r="A114" s="38"/>
      <c r="B114" s="39"/>
      <c r="C114" s="212" t="s">
        <v>238</v>
      </c>
      <c r="D114" s="212" t="s">
        <v>153</v>
      </c>
      <c r="E114" s="213" t="s">
        <v>2672</v>
      </c>
      <c r="F114" s="214" t="s">
        <v>2673</v>
      </c>
      <c r="G114" s="215" t="s">
        <v>1714</v>
      </c>
      <c r="H114" s="216">
        <v>1</v>
      </c>
      <c r="I114" s="217"/>
      <c r="J114" s="218">
        <f>ROUND(I114*H114,2)</f>
        <v>0</v>
      </c>
      <c r="K114" s="214" t="s">
        <v>19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175</v>
      </c>
      <c r="AT114" s="223" t="s">
        <v>153</v>
      </c>
      <c r="AU114" s="223" t="s">
        <v>81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175</v>
      </c>
      <c r="BM114" s="223" t="s">
        <v>317</v>
      </c>
    </row>
    <row r="115" s="2" customFormat="1" ht="16.5" customHeight="1">
      <c r="A115" s="38"/>
      <c r="B115" s="39"/>
      <c r="C115" s="212" t="s">
        <v>208</v>
      </c>
      <c r="D115" s="212" t="s">
        <v>153</v>
      </c>
      <c r="E115" s="213" t="s">
        <v>2674</v>
      </c>
      <c r="F115" s="214" t="s">
        <v>2675</v>
      </c>
      <c r="G115" s="215" t="s">
        <v>1714</v>
      </c>
      <c r="H115" s="216">
        <v>1</v>
      </c>
      <c r="I115" s="217"/>
      <c r="J115" s="218">
        <f>ROUND(I115*H115,2)</f>
        <v>0</v>
      </c>
      <c r="K115" s="214" t="s">
        <v>19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175</v>
      </c>
      <c r="AT115" s="223" t="s">
        <v>153</v>
      </c>
      <c r="AU115" s="223" t="s">
        <v>81</v>
      </c>
      <c r="AY115" s="17" t="s">
        <v>150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175</v>
      </c>
      <c r="BM115" s="223" t="s">
        <v>221</v>
      </c>
    </row>
    <row r="116" s="2" customFormat="1" ht="24.15" customHeight="1">
      <c r="A116" s="38"/>
      <c r="B116" s="39"/>
      <c r="C116" s="212" t="s">
        <v>250</v>
      </c>
      <c r="D116" s="212" t="s">
        <v>153</v>
      </c>
      <c r="E116" s="213" t="s">
        <v>2676</v>
      </c>
      <c r="F116" s="214" t="s">
        <v>2677</v>
      </c>
      <c r="G116" s="215" t="s">
        <v>1714</v>
      </c>
      <c r="H116" s="216">
        <v>1</v>
      </c>
      <c r="I116" s="217"/>
      <c r="J116" s="218">
        <f>ROUND(I116*H116,2)</f>
        <v>0</v>
      </c>
      <c r="K116" s="214" t="s">
        <v>19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175</v>
      </c>
      <c r="AT116" s="223" t="s">
        <v>153</v>
      </c>
      <c r="AU116" s="223" t="s">
        <v>81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175</v>
      </c>
      <c r="BM116" s="223" t="s">
        <v>338</v>
      </c>
    </row>
    <row r="117" s="2" customFormat="1" ht="16.5" customHeight="1">
      <c r="A117" s="38"/>
      <c r="B117" s="39"/>
      <c r="C117" s="212" t="s">
        <v>257</v>
      </c>
      <c r="D117" s="212" t="s">
        <v>153</v>
      </c>
      <c r="E117" s="213" t="s">
        <v>2678</v>
      </c>
      <c r="F117" s="214" t="s">
        <v>2679</v>
      </c>
      <c r="G117" s="215" t="s">
        <v>1895</v>
      </c>
      <c r="H117" s="216">
        <v>7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175</v>
      </c>
      <c r="AT117" s="223" t="s">
        <v>153</v>
      </c>
      <c r="AU117" s="223" t="s">
        <v>81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175</v>
      </c>
      <c r="BM117" s="223" t="s">
        <v>351</v>
      </c>
    </row>
    <row r="118" s="2" customFormat="1" ht="16.5" customHeight="1">
      <c r="A118" s="38"/>
      <c r="B118" s="39"/>
      <c r="C118" s="212" t="s">
        <v>262</v>
      </c>
      <c r="D118" s="212" t="s">
        <v>153</v>
      </c>
      <c r="E118" s="213" t="s">
        <v>2680</v>
      </c>
      <c r="F118" s="214" t="s">
        <v>2681</v>
      </c>
      <c r="G118" s="215" t="s">
        <v>1895</v>
      </c>
      <c r="H118" s="216">
        <v>7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175</v>
      </c>
      <c r="AT118" s="223" t="s">
        <v>153</v>
      </c>
      <c r="AU118" s="223" t="s">
        <v>81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175</v>
      </c>
      <c r="BM118" s="223" t="s">
        <v>362</v>
      </c>
    </row>
    <row r="119" s="12" customFormat="1" ht="25.92" customHeight="1">
      <c r="A119" s="12"/>
      <c r="B119" s="196"/>
      <c r="C119" s="197"/>
      <c r="D119" s="198" t="s">
        <v>72</v>
      </c>
      <c r="E119" s="199" t="s">
        <v>83</v>
      </c>
      <c r="F119" s="199" t="s">
        <v>2682</v>
      </c>
      <c r="G119" s="197"/>
      <c r="H119" s="197"/>
      <c r="I119" s="200"/>
      <c r="J119" s="201">
        <f>BK119</f>
        <v>0</v>
      </c>
      <c r="K119" s="197"/>
      <c r="L119" s="202"/>
      <c r="M119" s="203"/>
      <c r="N119" s="204"/>
      <c r="O119" s="204"/>
      <c r="P119" s="205">
        <f>SUM(P120:P127)</f>
        <v>0</v>
      </c>
      <c r="Q119" s="204"/>
      <c r="R119" s="205">
        <f>SUM(R120:R127)</f>
        <v>0</v>
      </c>
      <c r="S119" s="204"/>
      <c r="T119" s="206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81</v>
      </c>
      <c r="AT119" s="208" t="s">
        <v>72</v>
      </c>
      <c r="AU119" s="208" t="s">
        <v>73</v>
      </c>
      <c r="AY119" s="207" t="s">
        <v>150</v>
      </c>
      <c r="BK119" s="209">
        <f>SUM(BK120:BK127)</f>
        <v>0</v>
      </c>
    </row>
    <row r="120" s="2" customFormat="1" ht="16.5" customHeight="1">
      <c r="A120" s="38"/>
      <c r="B120" s="39"/>
      <c r="C120" s="212" t="s">
        <v>270</v>
      </c>
      <c r="D120" s="212" t="s">
        <v>153</v>
      </c>
      <c r="E120" s="213" t="s">
        <v>2683</v>
      </c>
      <c r="F120" s="214" t="s">
        <v>2684</v>
      </c>
      <c r="G120" s="215" t="s">
        <v>207</v>
      </c>
      <c r="H120" s="216">
        <v>40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175</v>
      </c>
      <c r="AT120" s="223" t="s">
        <v>153</v>
      </c>
      <c r="AU120" s="223" t="s">
        <v>81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175</v>
      </c>
      <c r="BM120" s="223" t="s">
        <v>371</v>
      </c>
    </row>
    <row r="121" s="2" customFormat="1" ht="16.5" customHeight="1">
      <c r="A121" s="38"/>
      <c r="B121" s="39"/>
      <c r="C121" s="212" t="s">
        <v>7</v>
      </c>
      <c r="D121" s="212" t="s">
        <v>153</v>
      </c>
      <c r="E121" s="213" t="s">
        <v>2685</v>
      </c>
      <c r="F121" s="214" t="s">
        <v>2686</v>
      </c>
      <c r="G121" s="215" t="s">
        <v>207</v>
      </c>
      <c r="H121" s="216">
        <v>40</v>
      </c>
      <c r="I121" s="217"/>
      <c r="J121" s="218">
        <f>ROUND(I121*H121,2)</f>
        <v>0</v>
      </c>
      <c r="K121" s="214" t="s">
        <v>19</v>
      </c>
      <c r="L121" s="44"/>
      <c r="M121" s="219" t="s">
        <v>19</v>
      </c>
      <c r="N121" s="220" t="s">
        <v>44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175</v>
      </c>
      <c r="AT121" s="223" t="s">
        <v>153</v>
      </c>
      <c r="AU121" s="223" t="s">
        <v>81</v>
      </c>
      <c r="AY121" s="17" t="s">
        <v>150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175</v>
      </c>
      <c r="BM121" s="223" t="s">
        <v>381</v>
      </c>
    </row>
    <row r="122" s="2" customFormat="1" ht="16.5" customHeight="1">
      <c r="A122" s="38"/>
      <c r="B122" s="39"/>
      <c r="C122" s="212" t="s">
        <v>278</v>
      </c>
      <c r="D122" s="212" t="s">
        <v>153</v>
      </c>
      <c r="E122" s="213" t="s">
        <v>2687</v>
      </c>
      <c r="F122" s="214" t="s">
        <v>2688</v>
      </c>
      <c r="G122" s="215" t="s">
        <v>207</v>
      </c>
      <c r="H122" s="216">
        <v>40</v>
      </c>
      <c r="I122" s="217"/>
      <c r="J122" s="218">
        <f>ROUND(I122*H122,2)</f>
        <v>0</v>
      </c>
      <c r="K122" s="214" t="s">
        <v>19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175</v>
      </c>
      <c r="AT122" s="223" t="s">
        <v>153</v>
      </c>
      <c r="AU122" s="223" t="s">
        <v>81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175</v>
      </c>
      <c r="BM122" s="223" t="s">
        <v>390</v>
      </c>
    </row>
    <row r="123" s="2" customFormat="1" ht="16.5" customHeight="1">
      <c r="A123" s="38"/>
      <c r="B123" s="39"/>
      <c r="C123" s="212" t="s">
        <v>285</v>
      </c>
      <c r="D123" s="212" t="s">
        <v>153</v>
      </c>
      <c r="E123" s="213" t="s">
        <v>2689</v>
      </c>
      <c r="F123" s="214" t="s">
        <v>2690</v>
      </c>
      <c r="G123" s="215" t="s">
        <v>1895</v>
      </c>
      <c r="H123" s="216">
        <v>3</v>
      </c>
      <c r="I123" s="217"/>
      <c r="J123" s="218">
        <f>ROUND(I123*H123,2)</f>
        <v>0</v>
      </c>
      <c r="K123" s="214" t="s">
        <v>19</v>
      </c>
      <c r="L123" s="44"/>
      <c r="M123" s="219" t="s">
        <v>19</v>
      </c>
      <c r="N123" s="220" t="s">
        <v>44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175</v>
      </c>
      <c r="AT123" s="223" t="s">
        <v>153</v>
      </c>
      <c r="AU123" s="223" t="s">
        <v>81</v>
      </c>
      <c r="AY123" s="17" t="s">
        <v>150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175</v>
      </c>
      <c r="BM123" s="223" t="s">
        <v>398</v>
      </c>
    </row>
    <row r="124" s="2" customFormat="1" ht="16.5" customHeight="1">
      <c r="A124" s="38"/>
      <c r="B124" s="39"/>
      <c r="C124" s="212" t="s">
        <v>290</v>
      </c>
      <c r="D124" s="212" t="s">
        <v>153</v>
      </c>
      <c r="E124" s="213" t="s">
        <v>2691</v>
      </c>
      <c r="F124" s="214" t="s">
        <v>2692</v>
      </c>
      <c r="G124" s="215" t="s">
        <v>1895</v>
      </c>
      <c r="H124" s="216">
        <v>1</v>
      </c>
      <c r="I124" s="217"/>
      <c r="J124" s="218">
        <f>ROUND(I124*H124,2)</f>
        <v>0</v>
      </c>
      <c r="K124" s="214" t="s">
        <v>19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175</v>
      </c>
      <c r="AT124" s="223" t="s">
        <v>153</v>
      </c>
      <c r="AU124" s="223" t="s">
        <v>81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175</v>
      </c>
      <c r="BM124" s="223" t="s">
        <v>407</v>
      </c>
    </row>
    <row r="125" s="2" customFormat="1" ht="16.5" customHeight="1">
      <c r="A125" s="38"/>
      <c r="B125" s="39"/>
      <c r="C125" s="212" t="s">
        <v>295</v>
      </c>
      <c r="D125" s="212" t="s">
        <v>153</v>
      </c>
      <c r="E125" s="213" t="s">
        <v>2693</v>
      </c>
      <c r="F125" s="214" t="s">
        <v>2694</v>
      </c>
      <c r="G125" s="215" t="s">
        <v>1895</v>
      </c>
      <c r="H125" s="216">
        <v>1</v>
      </c>
      <c r="I125" s="217"/>
      <c r="J125" s="218">
        <f>ROUND(I125*H125,2)</f>
        <v>0</v>
      </c>
      <c r="K125" s="214" t="s">
        <v>19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175</v>
      </c>
      <c r="AT125" s="223" t="s">
        <v>153</v>
      </c>
      <c r="AU125" s="223" t="s">
        <v>81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175</v>
      </c>
      <c r="BM125" s="223" t="s">
        <v>416</v>
      </c>
    </row>
    <row r="126" s="2" customFormat="1" ht="16.5" customHeight="1">
      <c r="A126" s="38"/>
      <c r="B126" s="39"/>
      <c r="C126" s="212" t="s">
        <v>299</v>
      </c>
      <c r="D126" s="212" t="s">
        <v>153</v>
      </c>
      <c r="E126" s="213" t="s">
        <v>2695</v>
      </c>
      <c r="F126" s="214" t="s">
        <v>2696</v>
      </c>
      <c r="G126" s="215" t="s">
        <v>1895</v>
      </c>
      <c r="H126" s="216">
        <v>1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175</v>
      </c>
      <c r="AT126" s="223" t="s">
        <v>153</v>
      </c>
      <c r="AU126" s="223" t="s">
        <v>81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175</v>
      </c>
      <c r="BM126" s="223" t="s">
        <v>425</v>
      </c>
    </row>
    <row r="127" s="2" customFormat="1" ht="16.5" customHeight="1">
      <c r="A127" s="38"/>
      <c r="B127" s="39"/>
      <c r="C127" s="212" t="s">
        <v>303</v>
      </c>
      <c r="D127" s="212" t="s">
        <v>153</v>
      </c>
      <c r="E127" s="213" t="s">
        <v>2697</v>
      </c>
      <c r="F127" s="214" t="s">
        <v>2698</v>
      </c>
      <c r="G127" s="215" t="s">
        <v>1895</v>
      </c>
      <c r="H127" s="216">
        <v>1</v>
      </c>
      <c r="I127" s="217"/>
      <c r="J127" s="218">
        <f>ROUND(I127*H127,2)</f>
        <v>0</v>
      </c>
      <c r="K127" s="214" t="s">
        <v>19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175</v>
      </c>
      <c r="AT127" s="223" t="s">
        <v>153</v>
      </c>
      <c r="AU127" s="223" t="s">
        <v>81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175</v>
      </c>
      <c r="BM127" s="223" t="s">
        <v>434</v>
      </c>
    </row>
    <row r="128" s="12" customFormat="1" ht="25.92" customHeight="1">
      <c r="A128" s="12"/>
      <c r="B128" s="196"/>
      <c r="C128" s="197"/>
      <c r="D128" s="198" t="s">
        <v>72</v>
      </c>
      <c r="E128" s="199" t="s">
        <v>168</v>
      </c>
      <c r="F128" s="199" t="s">
        <v>2699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SUM(P129:P138)</f>
        <v>0</v>
      </c>
      <c r="Q128" s="204"/>
      <c r="R128" s="205">
        <f>SUM(R129:R138)</f>
        <v>0</v>
      </c>
      <c r="S128" s="204"/>
      <c r="T128" s="206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72</v>
      </c>
      <c r="AU128" s="208" t="s">
        <v>73</v>
      </c>
      <c r="AY128" s="207" t="s">
        <v>150</v>
      </c>
      <c r="BK128" s="209">
        <f>SUM(BK129:BK138)</f>
        <v>0</v>
      </c>
    </row>
    <row r="129" s="2" customFormat="1" ht="21.75" customHeight="1">
      <c r="A129" s="38"/>
      <c r="B129" s="39"/>
      <c r="C129" s="212" t="s">
        <v>308</v>
      </c>
      <c r="D129" s="212" t="s">
        <v>153</v>
      </c>
      <c r="E129" s="213" t="s">
        <v>2700</v>
      </c>
      <c r="F129" s="214" t="s">
        <v>2701</v>
      </c>
      <c r="G129" s="215" t="s">
        <v>1895</v>
      </c>
      <c r="H129" s="216">
        <v>53</v>
      </c>
      <c r="I129" s="217"/>
      <c r="J129" s="218">
        <f>ROUND(I129*H129,2)</f>
        <v>0</v>
      </c>
      <c r="K129" s="214" t="s">
        <v>19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175</v>
      </c>
      <c r="AT129" s="223" t="s">
        <v>153</v>
      </c>
      <c r="AU129" s="223" t="s">
        <v>81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175</v>
      </c>
      <c r="BM129" s="223" t="s">
        <v>660</v>
      </c>
    </row>
    <row r="130" s="2" customFormat="1" ht="21.75" customHeight="1">
      <c r="A130" s="38"/>
      <c r="B130" s="39"/>
      <c r="C130" s="212" t="s">
        <v>312</v>
      </c>
      <c r="D130" s="212" t="s">
        <v>153</v>
      </c>
      <c r="E130" s="213" t="s">
        <v>2702</v>
      </c>
      <c r="F130" s="214" t="s">
        <v>2703</v>
      </c>
      <c r="G130" s="215" t="s">
        <v>1895</v>
      </c>
      <c r="H130" s="216">
        <v>6</v>
      </c>
      <c r="I130" s="217"/>
      <c r="J130" s="218">
        <f>ROUND(I130*H130,2)</f>
        <v>0</v>
      </c>
      <c r="K130" s="214" t="s">
        <v>19</v>
      </c>
      <c r="L130" s="44"/>
      <c r="M130" s="219" t="s">
        <v>19</v>
      </c>
      <c r="N130" s="220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175</v>
      </c>
      <c r="AT130" s="223" t="s">
        <v>153</v>
      </c>
      <c r="AU130" s="223" t="s">
        <v>81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175</v>
      </c>
      <c r="BM130" s="223" t="s">
        <v>670</v>
      </c>
    </row>
    <row r="131" s="2" customFormat="1" ht="21.75" customHeight="1">
      <c r="A131" s="38"/>
      <c r="B131" s="39"/>
      <c r="C131" s="212" t="s">
        <v>317</v>
      </c>
      <c r="D131" s="212" t="s">
        <v>153</v>
      </c>
      <c r="E131" s="213" t="s">
        <v>2704</v>
      </c>
      <c r="F131" s="214" t="s">
        <v>2705</v>
      </c>
      <c r="G131" s="215" t="s">
        <v>1895</v>
      </c>
      <c r="H131" s="216">
        <v>7</v>
      </c>
      <c r="I131" s="217"/>
      <c r="J131" s="218">
        <f>ROUND(I131*H131,2)</f>
        <v>0</v>
      </c>
      <c r="K131" s="214" t="s">
        <v>19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175</v>
      </c>
      <c r="AT131" s="223" t="s">
        <v>153</v>
      </c>
      <c r="AU131" s="223" t="s">
        <v>81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175</v>
      </c>
      <c r="BM131" s="223" t="s">
        <v>679</v>
      </c>
    </row>
    <row r="132" s="2" customFormat="1" ht="21.75" customHeight="1">
      <c r="A132" s="38"/>
      <c r="B132" s="39"/>
      <c r="C132" s="212" t="s">
        <v>321</v>
      </c>
      <c r="D132" s="212" t="s">
        <v>153</v>
      </c>
      <c r="E132" s="213" t="s">
        <v>2706</v>
      </c>
      <c r="F132" s="214" t="s">
        <v>2707</v>
      </c>
      <c r="G132" s="215" t="s">
        <v>1895</v>
      </c>
      <c r="H132" s="216">
        <v>10</v>
      </c>
      <c r="I132" s="217"/>
      <c r="J132" s="218">
        <f>ROUND(I132*H132,2)</f>
        <v>0</v>
      </c>
      <c r="K132" s="214" t="s">
        <v>19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3" t="s">
        <v>175</v>
      </c>
      <c r="AT132" s="223" t="s">
        <v>153</v>
      </c>
      <c r="AU132" s="223" t="s">
        <v>81</v>
      </c>
      <c r="AY132" s="17" t="s">
        <v>150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175</v>
      </c>
      <c r="BM132" s="223" t="s">
        <v>690</v>
      </c>
    </row>
    <row r="133" s="2" customFormat="1" ht="16.5" customHeight="1">
      <c r="A133" s="38"/>
      <c r="B133" s="39"/>
      <c r="C133" s="212" t="s">
        <v>221</v>
      </c>
      <c r="D133" s="212" t="s">
        <v>153</v>
      </c>
      <c r="E133" s="213" t="s">
        <v>2708</v>
      </c>
      <c r="F133" s="214" t="s">
        <v>2709</v>
      </c>
      <c r="G133" s="215" t="s">
        <v>1895</v>
      </c>
      <c r="H133" s="216">
        <v>2</v>
      </c>
      <c r="I133" s="217"/>
      <c r="J133" s="218">
        <f>ROUND(I133*H133,2)</f>
        <v>0</v>
      </c>
      <c r="K133" s="214" t="s">
        <v>19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153</v>
      </c>
      <c r="AU133" s="223" t="s">
        <v>81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175</v>
      </c>
      <c r="BM133" s="223" t="s">
        <v>354</v>
      </c>
    </row>
    <row r="134" s="2" customFormat="1" ht="24.15" customHeight="1">
      <c r="A134" s="38"/>
      <c r="B134" s="39"/>
      <c r="C134" s="212" t="s">
        <v>330</v>
      </c>
      <c r="D134" s="212" t="s">
        <v>153</v>
      </c>
      <c r="E134" s="213" t="s">
        <v>2710</v>
      </c>
      <c r="F134" s="214" t="s">
        <v>2711</v>
      </c>
      <c r="G134" s="215" t="s">
        <v>1895</v>
      </c>
      <c r="H134" s="216">
        <v>7</v>
      </c>
      <c r="I134" s="217"/>
      <c r="J134" s="218">
        <f>ROUND(I134*H134,2)</f>
        <v>0</v>
      </c>
      <c r="K134" s="214" t="s">
        <v>19</v>
      </c>
      <c r="L134" s="44"/>
      <c r="M134" s="219" t="s">
        <v>19</v>
      </c>
      <c r="N134" s="220" t="s">
        <v>44</v>
      </c>
      <c r="O134" s="84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175</v>
      </c>
      <c r="AT134" s="223" t="s">
        <v>153</v>
      </c>
      <c r="AU134" s="223" t="s">
        <v>81</v>
      </c>
      <c r="AY134" s="17" t="s">
        <v>150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175</v>
      </c>
      <c r="BM134" s="223" t="s">
        <v>708</v>
      </c>
    </row>
    <row r="135" s="2" customFormat="1" ht="24.15" customHeight="1">
      <c r="A135" s="38"/>
      <c r="B135" s="39"/>
      <c r="C135" s="212" t="s">
        <v>338</v>
      </c>
      <c r="D135" s="212" t="s">
        <v>153</v>
      </c>
      <c r="E135" s="213" t="s">
        <v>2712</v>
      </c>
      <c r="F135" s="214" t="s">
        <v>2713</v>
      </c>
      <c r="G135" s="215" t="s">
        <v>1895</v>
      </c>
      <c r="H135" s="216">
        <v>1</v>
      </c>
      <c r="I135" s="217"/>
      <c r="J135" s="218">
        <f>ROUND(I135*H135,2)</f>
        <v>0</v>
      </c>
      <c r="K135" s="214" t="s">
        <v>19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175</v>
      </c>
      <c r="AT135" s="223" t="s">
        <v>153</v>
      </c>
      <c r="AU135" s="223" t="s">
        <v>81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175</v>
      </c>
      <c r="BM135" s="223" t="s">
        <v>718</v>
      </c>
    </row>
    <row r="136" s="2" customFormat="1" ht="24.15" customHeight="1">
      <c r="A136" s="38"/>
      <c r="B136" s="39"/>
      <c r="C136" s="212" t="s">
        <v>343</v>
      </c>
      <c r="D136" s="212" t="s">
        <v>153</v>
      </c>
      <c r="E136" s="213" t="s">
        <v>2714</v>
      </c>
      <c r="F136" s="214" t="s">
        <v>2715</v>
      </c>
      <c r="G136" s="215" t="s">
        <v>1895</v>
      </c>
      <c r="H136" s="216">
        <v>7</v>
      </c>
      <c r="I136" s="217"/>
      <c r="J136" s="218">
        <f>ROUND(I136*H136,2)</f>
        <v>0</v>
      </c>
      <c r="K136" s="214" t="s">
        <v>19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175</v>
      </c>
      <c r="AT136" s="223" t="s">
        <v>153</v>
      </c>
      <c r="AU136" s="223" t="s">
        <v>81</v>
      </c>
      <c r="AY136" s="17" t="s">
        <v>150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175</v>
      </c>
      <c r="BM136" s="223" t="s">
        <v>727</v>
      </c>
    </row>
    <row r="137" s="2" customFormat="1" ht="24.15" customHeight="1">
      <c r="A137" s="38"/>
      <c r="B137" s="39"/>
      <c r="C137" s="212" t="s">
        <v>351</v>
      </c>
      <c r="D137" s="212" t="s">
        <v>153</v>
      </c>
      <c r="E137" s="213" t="s">
        <v>2716</v>
      </c>
      <c r="F137" s="214" t="s">
        <v>2717</v>
      </c>
      <c r="G137" s="215" t="s">
        <v>1895</v>
      </c>
      <c r="H137" s="216">
        <v>6</v>
      </c>
      <c r="I137" s="217"/>
      <c r="J137" s="218">
        <f>ROUND(I137*H137,2)</f>
        <v>0</v>
      </c>
      <c r="K137" s="214" t="s">
        <v>19</v>
      </c>
      <c r="L137" s="44"/>
      <c r="M137" s="219" t="s">
        <v>19</v>
      </c>
      <c r="N137" s="220" t="s">
        <v>44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175</v>
      </c>
      <c r="AT137" s="223" t="s">
        <v>153</v>
      </c>
      <c r="AU137" s="223" t="s">
        <v>81</v>
      </c>
      <c r="AY137" s="17" t="s">
        <v>150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175</v>
      </c>
      <c r="BM137" s="223" t="s">
        <v>735</v>
      </c>
    </row>
    <row r="138" s="2" customFormat="1" ht="16.5" customHeight="1">
      <c r="A138" s="38"/>
      <c r="B138" s="39"/>
      <c r="C138" s="212" t="s">
        <v>357</v>
      </c>
      <c r="D138" s="212" t="s">
        <v>153</v>
      </c>
      <c r="E138" s="213" t="s">
        <v>2718</v>
      </c>
      <c r="F138" s="214" t="s">
        <v>2719</v>
      </c>
      <c r="G138" s="215" t="s">
        <v>1714</v>
      </c>
      <c r="H138" s="216">
        <v>1</v>
      </c>
      <c r="I138" s="217"/>
      <c r="J138" s="218">
        <f>ROUND(I138*H138,2)</f>
        <v>0</v>
      </c>
      <c r="K138" s="214" t="s">
        <v>19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175</v>
      </c>
      <c r="AT138" s="223" t="s">
        <v>153</v>
      </c>
      <c r="AU138" s="223" t="s">
        <v>81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175</v>
      </c>
      <c r="BM138" s="223" t="s">
        <v>746</v>
      </c>
    </row>
    <row r="139" s="12" customFormat="1" ht="25.92" customHeight="1">
      <c r="A139" s="12"/>
      <c r="B139" s="196"/>
      <c r="C139" s="197"/>
      <c r="D139" s="198" t="s">
        <v>72</v>
      </c>
      <c r="E139" s="199" t="s">
        <v>175</v>
      </c>
      <c r="F139" s="199" t="s">
        <v>2720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SUM(P140:P149)</f>
        <v>0</v>
      </c>
      <c r="Q139" s="204"/>
      <c r="R139" s="205">
        <f>SUM(R140:R149)</f>
        <v>0</v>
      </c>
      <c r="S139" s="204"/>
      <c r="T139" s="206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72</v>
      </c>
      <c r="AU139" s="208" t="s">
        <v>73</v>
      </c>
      <c r="AY139" s="207" t="s">
        <v>150</v>
      </c>
      <c r="BK139" s="209">
        <f>SUM(BK140:BK149)</f>
        <v>0</v>
      </c>
    </row>
    <row r="140" s="2" customFormat="1" ht="16.5" customHeight="1">
      <c r="A140" s="38"/>
      <c r="B140" s="39"/>
      <c r="C140" s="212" t="s">
        <v>362</v>
      </c>
      <c r="D140" s="212" t="s">
        <v>153</v>
      </c>
      <c r="E140" s="213" t="s">
        <v>2721</v>
      </c>
      <c r="F140" s="214" t="s">
        <v>2722</v>
      </c>
      <c r="G140" s="215" t="s">
        <v>207</v>
      </c>
      <c r="H140" s="216">
        <v>320</v>
      </c>
      <c r="I140" s="217"/>
      <c r="J140" s="218">
        <f>ROUND(I140*H140,2)</f>
        <v>0</v>
      </c>
      <c r="K140" s="214" t="s">
        <v>19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175</v>
      </c>
      <c r="AT140" s="223" t="s">
        <v>153</v>
      </c>
      <c r="AU140" s="223" t="s">
        <v>81</v>
      </c>
      <c r="AY140" s="17" t="s">
        <v>150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175</v>
      </c>
      <c r="BM140" s="223" t="s">
        <v>755</v>
      </c>
    </row>
    <row r="141" s="2" customFormat="1" ht="16.5" customHeight="1">
      <c r="A141" s="38"/>
      <c r="B141" s="39"/>
      <c r="C141" s="212" t="s">
        <v>367</v>
      </c>
      <c r="D141" s="212" t="s">
        <v>153</v>
      </c>
      <c r="E141" s="213" t="s">
        <v>2723</v>
      </c>
      <c r="F141" s="214" t="s">
        <v>2724</v>
      </c>
      <c r="G141" s="215" t="s">
        <v>207</v>
      </c>
      <c r="H141" s="216">
        <v>160</v>
      </c>
      <c r="I141" s="217"/>
      <c r="J141" s="218">
        <f>ROUND(I141*H141,2)</f>
        <v>0</v>
      </c>
      <c r="K141" s="214" t="s">
        <v>19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175</v>
      </c>
      <c r="AT141" s="223" t="s">
        <v>153</v>
      </c>
      <c r="AU141" s="223" t="s">
        <v>81</v>
      </c>
      <c r="AY141" s="17" t="s">
        <v>150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175</v>
      </c>
      <c r="BM141" s="223" t="s">
        <v>764</v>
      </c>
    </row>
    <row r="142" s="2" customFormat="1" ht="16.5" customHeight="1">
      <c r="A142" s="38"/>
      <c r="B142" s="39"/>
      <c r="C142" s="212" t="s">
        <v>371</v>
      </c>
      <c r="D142" s="212" t="s">
        <v>153</v>
      </c>
      <c r="E142" s="213" t="s">
        <v>2725</v>
      </c>
      <c r="F142" s="214" t="s">
        <v>2726</v>
      </c>
      <c r="G142" s="215" t="s">
        <v>207</v>
      </c>
      <c r="H142" s="216">
        <v>40</v>
      </c>
      <c r="I142" s="217"/>
      <c r="J142" s="218">
        <f>ROUND(I142*H142,2)</f>
        <v>0</v>
      </c>
      <c r="K142" s="214" t="s">
        <v>19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175</v>
      </c>
      <c r="AT142" s="223" t="s">
        <v>153</v>
      </c>
      <c r="AU142" s="223" t="s">
        <v>81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175</v>
      </c>
      <c r="BM142" s="223" t="s">
        <v>772</v>
      </c>
    </row>
    <row r="143" s="2" customFormat="1" ht="16.5" customHeight="1">
      <c r="A143" s="38"/>
      <c r="B143" s="39"/>
      <c r="C143" s="212" t="s">
        <v>376</v>
      </c>
      <c r="D143" s="212" t="s">
        <v>153</v>
      </c>
      <c r="E143" s="213" t="s">
        <v>2727</v>
      </c>
      <c r="F143" s="214" t="s">
        <v>2728</v>
      </c>
      <c r="G143" s="215" t="s">
        <v>207</v>
      </c>
      <c r="H143" s="216">
        <v>20</v>
      </c>
      <c r="I143" s="217"/>
      <c r="J143" s="218">
        <f>ROUND(I143*H143,2)</f>
        <v>0</v>
      </c>
      <c r="K143" s="214" t="s">
        <v>19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175</v>
      </c>
      <c r="AT143" s="223" t="s">
        <v>153</v>
      </c>
      <c r="AU143" s="223" t="s">
        <v>81</v>
      </c>
      <c r="AY143" s="17" t="s">
        <v>150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175</v>
      </c>
      <c r="BM143" s="223" t="s">
        <v>781</v>
      </c>
    </row>
    <row r="144" s="2" customFormat="1" ht="16.5" customHeight="1">
      <c r="A144" s="38"/>
      <c r="B144" s="39"/>
      <c r="C144" s="212" t="s">
        <v>381</v>
      </c>
      <c r="D144" s="212" t="s">
        <v>153</v>
      </c>
      <c r="E144" s="213" t="s">
        <v>2729</v>
      </c>
      <c r="F144" s="214" t="s">
        <v>2730</v>
      </c>
      <c r="G144" s="215" t="s">
        <v>207</v>
      </c>
      <c r="H144" s="216">
        <v>220</v>
      </c>
      <c r="I144" s="217"/>
      <c r="J144" s="218">
        <f>ROUND(I144*H144,2)</f>
        <v>0</v>
      </c>
      <c r="K144" s="214" t="s">
        <v>19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175</v>
      </c>
      <c r="AT144" s="223" t="s">
        <v>153</v>
      </c>
      <c r="AU144" s="223" t="s">
        <v>81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175</v>
      </c>
      <c r="BM144" s="223" t="s">
        <v>790</v>
      </c>
    </row>
    <row r="145" s="2" customFormat="1" ht="16.5" customHeight="1">
      <c r="A145" s="38"/>
      <c r="B145" s="39"/>
      <c r="C145" s="212" t="s">
        <v>386</v>
      </c>
      <c r="D145" s="212" t="s">
        <v>153</v>
      </c>
      <c r="E145" s="213" t="s">
        <v>2731</v>
      </c>
      <c r="F145" s="214" t="s">
        <v>2732</v>
      </c>
      <c r="G145" s="215" t="s">
        <v>207</v>
      </c>
      <c r="H145" s="216">
        <v>20</v>
      </c>
      <c r="I145" s="217"/>
      <c r="J145" s="218">
        <f>ROUND(I145*H145,2)</f>
        <v>0</v>
      </c>
      <c r="K145" s="214" t="s">
        <v>19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175</v>
      </c>
      <c r="AT145" s="223" t="s">
        <v>153</v>
      </c>
      <c r="AU145" s="223" t="s">
        <v>81</v>
      </c>
      <c r="AY145" s="17" t="s">
        <v>150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175</v>
      </c>
      <c r="BM145" s="223" t="s">
        <v>799</v>
      </c>
    </row>
    <row r="146" s="2" customFormat="1" ht="16.5" customHeight="1">
      <c r="A146" s="38"/>
      <c r="B146" s="39"/>
      <c r="C146" s="212" t="s">
        <v>390</v>
      </c>
      <c r="D146" s="212" t="s">
        <v>153</v>
      </c>
      <c r="E146" s="213" t="s">
        <v>2733</v>
      </c>
      <c r="F146" s="214" t="s">
        <v>2734</v>
      </c>
      <c r="G146" s="215" t="s">
        <v>207</v>
      </c>
      <c r="H146" s="216">
        <v>200</v>
      </c>
      <c r="I146" s="217"/>
      <c r="J146" s="218">
        <f>ROUND(I146*H146,2)</f>
        <v>0</v>
      </c>
      <c r="K146" s="214" t="s">
        <v>19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175</v>
      </c>
      <c r="AT146" s="223" t="s">
        <v>153</v>
      </c>
      <c r="AU146" s="223" t="s">
        <v>81</v>
      </c>
      <c r="AY146" s="17" t="s">
        <v>150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175</v>
      </c>
      <c r="BM146" s="223" t="s">
        <v>807</v>
      </c>
    </row>
    <row r="147" s="2" customFormat="1" ht="16.5" customHeight="1">
      <c r="A147" s="38"/>
      <c r="B147" s="39"/>
      <c r="C147" s="212" t="s">
        <v>393</v>
      </c>
      <c r="D147" s="212" t="s">
        <v>153</v>
      </c>
      <c r="E147" s="213" t="s">
        <v>2735</v>
      </c>
      <c r="F147" s="214" t="s">
        <v>2736</v>
      </c>
      <c r="G147" s="215" t="s">
        <v>207</v>
      </c>
      <c r="H147" s="216">
        <v>3670</v>
      </c>
      <c r="I147" s="217"/>
      <c r="J147" s="218">
        <f>ROUND(I147*H147,2)</f>
        <v>0</v>
      </c>
      <c r="K147" s="214" t="s">
        <v>19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153</v>
      </c>
      <c r="AU147" s="223" t="s">
        <v>81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175</v>
      </c>
      <c r="BM147" s="223" t="s">
        <v>816</v>
      </c>
    </row>
    <row r="148" s="2" customFormat="1" ht="16.5" customHeight="1">
      <c r="A148" s="38"/>
      <c r="B148" s="39"/>
      <c r="C148" s="212" t="s">
        <v>398</v>
      </c>
      <c r="D148" s="212" t="s">
        <v>153</v>
      </c>
      <c r="E148" s="213" t="s">
        <v>2737</v>
      </c>
      <c r="F148" s="214" t="s">
        <v>2738</v>
      </c>
      <c r="G148" s="215" t="s">
        <v>207</v>
      </c>
      <c r="H148" s="216">
        <v>540</v>
      </c>
      <c r="I148" s="217"/>
      <c r="J148" s="218">
        <f>ROUND(I148*H148,2)</f>
        <v>0</v>
      </c>
      <c r="K148" s="214" t="s">
        <v>19</v>
      </c>
      <c r="L148" s="44"/>
      <c r="M148" s="219" t="s">
        <v>19</v>
      </c>
      <c r="N148" s="220" t="s">
        <v>44</v>
      </c>
      <c r="O148" s="84"/>
      <c r="P148" s="221">
        <f>O148*H148</f>
        <v>0</v>
      </c>
      <c r="Q148" s="221">
        <v>0</v>
      </c>
      <c r="R148" s="221">
        <f>Q148*H148</f>
        <v>0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175</v>
      </c>
      <c r="AT148" s="223" t="s">
        <v>153</v>
      </c>
      <c r="AU148" s="223" t="s">
        <v>81</v>
      </c>
      <c r="AY148" s="17" t="s">
        <v>150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175</v>
      </c>
      <c r="BM148" s="223" t="s">
        <v>824</v>
      </c>
    </row>
    <row r="149" s="2" customFormat="1" ht="16.5" customHeight="1">
      <c r="A149" s="38"/>
      <c r="B149" s="39"/>
      <c r="C149" s="212" t="s">
        <v>402</v>
      </c>
      <c r="D149" s="212" t="s">
        <v>153</v>
      </c>
      <c r="E149" s="213" t="s">
        <v>2739</v>
      </c>
      <c r="F149" s="214" t="s">
        <v>2740</v>
      </c>
      <c r="G149" s="215" t="s">
        <v>207</v>
      </c>
      <c r="H149" s="216">
        <v>600</v>
      </c>
      <c r="I149" s="217"/>
      <c r="J149" s="218">
        <f>ROUND(I149*H149,2)</f>
        <v>0</v>
      </c>
      <c r="K149" s="214" t="s">
        <v>19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175</v>
      </c>
      <c r="AT149" s="223" t="s">
        <v>153</v>
      </c>
      <c r="AU149" s="223" t="s">
        <v>81</v>
      </c>
      <c r="AY149" s="17" t="s">
        <v>150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175</v>
      </c>
      <c r="BM149" s="223" t="s">
        <v>833</v>
      </c>
    </row>
    <row r="150" s="12" customFormat="1" ht="25.92" customHeight="1">
      <c r="A150" s="12"/>
      <c r="B150" s="196"/>
      <c r="C150" s="197"/>
      <c r="D150" s="198" t="s">
        <v>72</v>
      </c>
      <c r="E150" s="199" t="s">
        <v>181</v>
      </c>
      <c r="F150" s="199" t="s">
        <v>2741</v>
      </c>
      <c r="G150" s="197"/>
      <c r="H150" s="197"/>
      <c r="I150" s="200"/>
      <c r="J150" s="201">
        <f>BK150</f>
        <v>0</v>
      </c>
      <c r="K150" s="197"/>
      <c r="L150" s="202"/>
      <c r="M150" s="203"/>
      <c r="N150" s="204"/>
      <c r="O150" s="204"/>
      <c r="P150" s="205">
        <f>SUM(P151:P156)</f>
        <v>0</v>
      </c>
      <c r="Q150" s="204"/>
      <c r="R150" s="205">
        <f>SUM(R151:R156)</f>
        <v>0</v>
      </c>
      <c r="S150" s="204"/>
      <c r="T150" s="206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72</v>
      </c>
      <c r="AU150" s="208" t="s">
        <v>73</v>
      </c>
      <c r="AY150" s="207" t="s">
        <v>150</v>
      </c>
      <c r="BK150" s="209">
        <f>SUM(BK151:BK156)</f>
        <v>0</v>
      </c>
    </row>
    <row r="151" s="2" customFormat="1" ht="16.5" customHeight="1">
      <c r="A151" s="38"/>
      <c r="B151" s="39"/>
      <c r="C151" s="212" t="s">
        <v>407</v>
      </c>
      <c r="D151" s="212" t="s">
        <v>153</v>
      </c>
      <c r="E151" s="213" t="s">
        <v>2742</v>
      </c>
      <c r="F151" s="214" t="s">
        <v>2743</v>
      </c>
      <c r="G151" s="215" t="s">
        <v>207</v>
      </c>
      <c r="H151" s="216">
        <v>148</v>
      </c>
      <c r="I151" s="217"/>
      <c r="J151" s="218">
        <f>ROUND(I151*H151,2)</f>
        <v>0</v>
      </c>
      <c r="K151" s="214" t="s">
        <v>19</v>
      </c>
      <c r="L151" s="44"/>
      <c r="M151" s="219" t="s">
        <v>19</v>
      </c>
      <c r="N151" s="220" t="s">
        <v>44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175</v>
      </c>
      <c r="AT151" s="223" t="s">
        <v>153</v>
      </c>
      <c r="AU151" s="223" t="s">
        <v>81</v>
      </c>
      <c r="AY151" s="17" t="s">
        <v>150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175</v>
      </c>
      <c r="BM151" s="223" t="s">
        <v>841</v>
      </c>
    </row>
    <row r="152" s="2" customFormat="1" ht="16.5" customHeight="1">
      <c r="A152" s="38"/>
      <c r="B152" s="39"/>
      <c r="C152" s="212" t="s">
        <v>411</v>
      </c>
      <c r="D152" s="212" t="s">
        <v>153</v>
      </c>
      <c r="E152" s="213" t="s">
        <v>2744</v>
      </c>
      <c r="F152" s="214" t="s">
        <v>2745</v>
      </c>
      <c r="G152" s="215" t="s">
        <v>207</v>
      </c>
      <c r="H152" s="216">
        <v>84</v>
      </c>
      <c r="I152" s="217"/>
      <c r="J152" s="218">
        <f>ROUND(I152*H152,2)</f>
        <v>0</v>
      </c>
      <c r="K152" s="214" t="s">
        <v>19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175</v>
      </c>
      <c r="AT152" s="223" t="s">
        <v>153</v>
      </c>
      <c r="AU152" s="223" t="s">
        <v>81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175</v>
      </c>
      <c r="BM152" s="223" t="s">
        <v>850</v>
      </c>
    </row>
    <row r="153" s="2" customFormat="1" ht="16.5" customHeight="1">
      <c r="A153" s="38"/>
      <c r="B153" s="39"/>
      <c r="C153" s="212" t="s">
        <v>416</v>
      </c>
      <c r="D153" s="212" t="s">
        <v>153</v>
      </c>
      <c r="E153" s="213" t="s">
        <v>2746</v>
      </c>
      <c r="F153" s="214" t="s">
        <v>2747</v>
      </c>
      <c r="G153" s="215" t="s">
        <v>1714</v>
      </c>
      <c r="H153" s="216">
        <v>1</v>
      </c>
      <c r="I153" s="217"/>
      <c r="J153" s="218">
        <f>ROUND(I153*H153,2)</f>
        <v>0</v>
      </c>
      <c r="K153" s="214" t="s">
        <v>19</v>
      </c>
      <c r="L153" s="44"/>
      <c r="M153" s="219" t="s">
        <v>19</v>
      </c>
      <c r="N153" s="220" t="s">
        <v>44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175</v>
      </c>
      <c r="AT153" s="223" t="s">
        <v>153</v>
      </c>
      <c r="AU153" s="223" t="s">
        <v>81</v>
      </c>
      <c r="AY153" s="17" t="s">
        <v>150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175</v>
      </c>
      <c r="BM153" s="223" t="s">
        <v>856</v>
      </c>
    </row>
    <row r="154" s="2" customFormat="1" ht="16.5" customHeight="1">
      <c r="A154" s="38"/>
      <c r="B154" s="39"/>
      <c r="C154" s="212" t="s">
        <v>420</v>
      </c>
      <c r="D154" s="212" t="s">
        <v>153</v>
      </c>
      <c r="E154" s="213" t="s">
        <v>2748</v>
      </c>
      <c r="F154" s="214" t="s">
        <v>2749</v>
      </c>
      <c r="G154" s="215" t="s">
        <v>207</v>
      </c>
      <c r="H154" s="216">
        <v>30</v>
      </c>
      <c r="I154" s="217"/>
      <c r="J154" s="218">
        <f>ROUND(I154*H154,2)</f>
        <v>0</v>
      </c>
      <c r="K154" s="214" t="s">
        <v>19</v>
      </c>
      <c r="L154" s="44"/>
      <c r="M154" s="219" t="s">
        <v>19</v>
      </c>
      <c r="N154" s="220" t="s">
        <v>44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175</v>
      </c>
      <c r="AT154" s="223" t="s">
        <v>153</v>
      </c>
      <c r="AU154" s="223" t="s">
        <v>81</v>
      </c>
      <c r="AY154" s="17" t="s">
        <v>150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175</v>
      </c>
      <c r="BM154" s="223" t="s">
        <v>865</v>
      </c>
    </row>
    <row r="155" s="2" customFormat="1" ht="16.5" customHeight="1">
      <c r="A155" s="38"/>
      <c r="B155" s="39"/>
      <c r="C155" s="212" t="s">
        <v>425</v>
      </c>
      <c r="D155" s="212" t="s">
        <v>153</v>
      </c>
      <c r="E155" s="213" t="s">
        <v>2750</v>
      </c>
      <c r="F155" s="214" t="s">
        <v>2751</v>
      </c>
      <c r="G155" s="215" t="s">
        <v>207</v>
      </c>
      <c r="H155" s="216">
        <v>1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175</v>
      </c>
      <c r="AT155" s="223" t="s">
        <v>153</v>
      </c>
      <c r="AU155" s="223" t="s">
        <v>81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175</v>
      </c>
      <c r="BM155" s="223" t="s">
        <v>873</v>
      </c>
    </row>
    <row r="156" s="2" customFormat="1" ht="16.5" customHeight="1">
      <c r="A156" s="38"/>
      <c r="B156" s="39"/>
      <c r="C156" s="212" t="s">
        <v>429</v>
      </c>
      <c r="D156" s="212" t="s">
        <v>153</v>
      </c>
      <c r="E156" s="213" t="s">
        <v>2752</v>
      </c>
      <c r="F156" s="214" t="s">
        <v>2753</v>
      </c>
      <c r="G156" s="215" t="s">
        <v>207</v>
      </c>
      <c r="H156" s="216">
        <v>15</v>
      </c>
      <c r="I156" s="217"/>
      <c r="J156" s="218">
        <f>ROUND(I156*H156,2)</f>
        <v>0</v>
      </c>
      <c r="K156" s="214" t="s">
        <v>19</v>
      </c>
      <c r="L156" s="44"/>
      <c r="M156" s="219" t="s">
        <v>19</v>
      </c>
      <c r="N156" s="220" t="s">
        <v>44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175</v>
      </c>
      <c r="AT156" s="223" t="s">
        <v>153</v>
      </c>
      <c r="AU156" s="223" t="s">
        <v>81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175</v>
      </c>
      <c r="BM156" s="223" t="s">
        <v>881</v>
      </c>
    </row>
    <row r="157" s="12" customFormat="1" ht="25.92" customHeight="1">
      <c r="A157" s="12"/>
      <c r="B157" s="196"/>
      <c r="C157" s="197"/>
      <c r="D157" s="198" t="s">
        <v>72</v>
      </c>
      <c r="E157" s="199" t="s">
        <v>186</v>
      </c>
      <c r="F157" s="199" t="s">
        <v>2754</v>
      </c>
      <c r="G157" s="197"/>
      <c r="H157" s="197"/>
      <c r="I157" s="200"/>
      <c r="J157" s="201">
        <f>BK157</f>
        <v>0</v>
      </c>
      <c r="K157" s="197"/>
      <c r="L157" s="202"/>
      <c r="M157" s="203"/>
      <c r="N157" s="204"/>
      <c r="O157" s="204"/>
      <c r="P157" s="205">
        <f>SUM(P158:P166)</f>
        <v>0</v>
      </c>
      <c r="Q157" s="204"/>
      <c r="R157" s="205">
        <f>SUM(R158:R166)</f>
        <v>0</v>
      </c>
      <c r="S157" s="204"/>
      <c r="T157" s="206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81</v>
      </c>
      <c r="AT157" s="208" t="s">
        <v>72</v>
      </c>
      <c r="AU157" s="208" t="s">
        <v>73</v>
      </c>
      <c r="AY157" s="207" t="s">
        <v>150</v>
      </c>
      <c r="BK157" s="209">
        <f>SUM(BK158:BK166)</f>
        <v>0</v>
      </c>
    </row>
    <row r="158" s="2" customFormat="1" ht="16.5" customHeight="1">
      <c r="A158" s="38"/>
      <c r="B158" s="39"/>
      <c r="C158" s="212" t="s">
        <v>434</v>
      </c>
      <c r="D158" s="212" t="s">
        <v>153</v>
      </c>
      <c r="E158" s="213" t="s">
        <v>2755</v>
      </c>
      <c r="F158" s="214" t="s">
        <v>2756</v>
      </c>
      <c r="G158" s="215" t="s">
        <v>1714</v>
      </c>
      <c r="H158" s="216">
        <v>1</v>
      </c>
      <c r="I158" s="217"/>
      <c r="J158" s="218">
        <f>ROUND(I158*H158,2)</f>
        <v>0</v>
      </c>
      <c r="K158" s="214" t="s">
        <v>19</v>
      </c>
      <c r="L158" s="44"/>
      <c r="M158" s="219" t="s">
        <v>19</v>
      </c>
      <c r="N158" s="220" t="s">
        <v>44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175</v>
      </c>
      <c r="AT158" s="223" t="s">
        <v>153</v>
      </c>
      <c r="AU158" s="223" t="s">
        <v>81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175</v>
      </c>
      <c r="BM158" s="223" t="s">
        <v>889</v>
      </c>
    </row>
    <row r="159" s="2" customFormat="1" ht="16.5" customHeight="1">
      <c r="A159" s="38"/>
      <c r="B159" s="39"/>
      <c r="C159" s="212" t="s">
        <v>438</v>
      </c>
      <c r="D159" s="212" t="s">
        <v>153</v>
      </c>
      <c r="E159" s="213" t="s">
        <v>2757</v>
      </c>
      <c r="F159" s="214" t="s">
        <v>2758</v>
      </c>
      <c r="G159" s="215" t="s">
        <v>1714</v>
      </c>
      <c r="H159" s="216">
        <v>1</v>
      </c>
      <c r="I159" s="217"/>
      <c r="J159" s="218">
        <f>ROUND(I159*H159,2)</f>
        <v>0</v>
      </c>
      <c r="K159" s="214" t="s">
        <v>19</v>
      </c>
      <c r="L159" s="44"/>
      <c r="M159" s="219" t="s">
        <v>19</v>
      </c>
      <c r="N159" s="220" t="s">
        <v>44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175</v>
      </c>
      <c r="AT159" s="223" t="s">
        <v>153</v>
      </c>
      <c r="AU159" s="223" t="s">
        <v>81</v>
      </c>
      <c r="AY159" s="17" t="s">
        <v>150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175</v>
      </c>
      <c r="BM159" s="223" t="s">
        <v>899</v>
      </c>
    </row>
    <row r="160" s="2" customFormat="1" ht="16.5" customHeight="1">
      <c r="A160" s="38"/>
      <c r="B160" s="39"/>
      <c r="C160" s="212" t="s">
        <v>660</v>
      </c>
      <c r="D160" s="212" t="s">
        <v>153</v>
      </c>
      <c r="E160" s="213" t="s">
        <v>2759</v>
      </c>
      <c r="F160" s="214" t="s">
        <v>2760</v>
      </c>
      <c r="G160" s="215" t="s">
        <v>1714</v>
      </c>
      <c r="H160" s="216">
        <v>1</v>
      </c>
      <c r="I160" s="217"/>
      <c r="J160" s="218">
        <f>ROUND(I160*H160,2)</f>
        <v>0</v>
      </c>
      <c r="K160" s="214" t="s">
        <v>19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175</v>
      </c>
      <c r="AT160" s="223" t="s">
        <v>153</v>
      </c>
      <c r="AU160" s="223" t="s">
        <v>81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175</v>
      </c>
      <c r="BM160" s="223" t="s">
        <v>907</v>
      </c>
    </row>
    <row r="161" s="2" customFormat="1" ht="16.5" customHeight="1">
      <c r="A161" s="38"/>
      <c r="B161" s="39"/>
      <c r="C161" s="212" t="s">
        <v>665</v>
      </c>
      <c r="D161" s="212" t="s">
        <v>153</v>
      </c>
      <c r="E161" s="213" t="s">
        <v>2761</v>
      </c>
      <c r="F161" s="214" t="s">
        <v>2762</v>
      </c>
      <c r="G161" s="215" t="s">
        <v>1714</v>
      </c>
      <c r="H161" s="216">
        <v>1</v>
      </c>
      <c r="I161" s="217"/>
      <c r="J161" s="218">
        <f>ROUND(I161*H161,2)</f>
        <v>0</v>
      </c>
      <c r="K161" s="214" t="s">
        <v>19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175</v>
      </c>
      <c r="AT161" s="223" t="s">
        <v>153</v>
      </c>
      <c r="AU161" s="223" t="s">
        <v>81</v>
      </c>
      <c r="AY161" s="17" t="s">
        <v>150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175</v>
      </c>
      <c r="BM161" s="223" t="s">
        <v>916</v>
      </c>
    </row>
    <row r="162" s="2" customFormat="1" ht="16.5" customHeight="1">
      <c r="A162" s="38"/>
      <c r="B162" s="39"/>
      <c r="C162" s="212" t="s">
        <v>670</v>
      </c>
      <c r="D162" s="212" t="s">
        <v>153</v>
      </c>
      <c r="E162" s="213" t="s">
        <v>2763</v>
      </c>
      <c r="F162" s="214" t="s">
        <v>2764</v>
      </c>
      <c r="G162" s="215" t="s">
        <v>1714</v>
      </c>
      <c r="H162" s="216">
        <v>1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175</v>
      </c>
      <c r="AT162" s="223" t="s">
        <v>153</v>
      </c>
      <c r="AU162" s="223" t="s">
        <v>81</v>
      </c>
      <c r="AY162" s="17" t="s">
        <v>150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175</v>
      </c>
      <c r="BM162" s="223" t="s">
        <v>926</v>
      </c>
    </row>
    <row r="163" s="2" customFormat="1" ht="16.5" customHeight="1">
      <c r="A163" s="38"/>
      <c r="B163" s="39"/>
      <c r="C163" s="212" t="s">
        <v>674</v>
      </c>
      <c r="D163" s="212" t="s">
        <v>153</v>
      </c>
      <c r="E163" s="213" t="s">
        <v>2765</v>
      </c>
      <c r="F163" s="214" t="s">
        <v>2766</v>
      </c>
      <c r="G163" s="215" t="s">
        <v>1714</v>
      </c>
      <c r="H163" s="216">
        <v>1</v>
      </c>
      <c r="I163" s="217"/>
      <c r="J163" s="218">
        <f>ROUND(I163*H163,2)</f>
        <v>0</v>
      </c>
      <c r="K163" s="214" t="s">
        <v>19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175</v>
      </c>
      <c r="AT163" s="223" t="s">
        <v>153</v>
      </c>
      <c r="AU163" s="223" t="s">
        <v>81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175</v>
      </c>
      <c r="BM163" s="223" t="s">
        <v>936</v>
      </c>
    </row>
    <row r="164" s="2" customFormat="1" ht="16.5" customHeight="1">
      <c r="A164" s="38"/>
      <c r="B164" s="39"/>
      <c r="C164" s="212" t="s">
        <v>679</v>
      </c>
      <c r="D164" s="212" t="s">
        <v>153</v>
      </c>
      <c r="E164" s="213" t="s">
        <v>2767</v>
      </c>
      <c r="F164" s="214" t="s">
        <v>2768</v>
      </c>
      <c r="G164" s="215" t="s">
        <v>1714</v>
      </c>
      <c r="H164" s="216">
        <v>1</v>
      </c>
      <c r="I164" s="217"/>
      <c r="J164" s="218">
        <f>ROUND(I164*H164,2)</f>
        <v>0</v>
      </c>
      <c r="K164" s="214" t="s">
        <v>19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175</v>
      </c>
      <c r="AT164" s="223" t="s">
        <v>153</v>
      </c>
      <c r="AU164" s="223" t="s">
        <v>81</v>
      </c>
      <c r="AY164" s="17" t="s">
        <v>150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175</v>
      </c>
      <c r="BM164" s="223" t="s">
        <v>947</v>
      </c>
    </row>
    <row r="165" s="2" customFormat="1" ht="16.5" customHeight="1">
      <c r="A165" s="38"/>
      <c r="B165" s="39"/>
      <c r="C165" s="212" t="s">
        <v>684</v>
      </c>
      <c r="D165" s="212" t="s">
        <v>153</v>
      </c>
      <c r="E165" s="213" t="s">
        <v>2769</v>
      </c>
      <c r="F165" s="214" t="s">
        <v>2770</v>
      </c>
      <c r="G165" s="215" t="s">
        <v>1714</v>
      </c>
      <c r="H165" s="216">
        <v>1</v>
      </c>
      <c r="I165" s="217"/>
      <c r="J165" s="218">
        <f>ROUND(I165*H165,2)</f>
        <v>0</v>
      </c>
      <c r="K165" s="214" t="s">
        <v>19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175</v>
      </c>
      <c r="AT165" s="223" t="s">
        <v>153</v>
      </c>
      <c r="AU165" s="223" t="s">
        <v>81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175</v>
      </c>
      <c r="BM165" s="223" t="s">
        <v>957</v>
      </c>
    </row>
    <row r="166" s="2" customFormat="1" ht="16.5" customHeight="1">
      <c r="A166" s="38"/>
      <c r="B166" s="39"/>
      <c r="C166" s="212" t="s">
        <v>690</v>
      </c>
      <c r="D166" s="212" t="s">
        <v>153</v>
      </c>
      <c r="E166" s="213" t="s">
        <v>2771</v>
      </c>
      <c r="F166" s="214" t="s">
        <v>2772</v>
      </c>
      <c r="G166" s="215" t="s">
        <v>1714</v>
      </c>
      <c r="H166" s="216">
        <v>1</v>
      </c>
      <c r="I166" s="217"/>
      <c r="J166" s="218">
        <f>ROUND(I166*H166,2)</f>
        <v>0</v>
      </c>
      <c r="K166" s="214" t="s">
        <v>19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175</v>
      </c>
      <c r="AT166" s="223" t="s">
        <v>153</v>
      </c>
      <c r="AU166" s="223" t="s">
        <v>81</v>
      </c>
      <c r="AY166" s="17" t="s">
        <v>150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175</v>
      </c>
      <c r="BM166" s="223" t="s">
        <v>964</v>
      </c>
    </row>
    <row r="167" s="12" customFormat="1" ht="25.92" customHeight="1">
      <c r="A167" s="12"/>
      <c r="B167" s="196"/>
      <c r="C167" s="197"/>
      <c r="D167" s="198" t="s">
        <v>72</v>
      </c>
      <c r="E167" s="199" t="s">
        <v>191</v>
      </c>
      <c r="F167" s="199" t="s">
        <v>2773</v>
      </c>
      <c r="G167" s="197"/>
      <c r="H167" s="197"/>
      <c r="I167" s="200"/>
      <c r="J167" s="201">
        <f>BK167</f>
        <v>0</v>
      </c>
      <c r="K167" s="197"/>
      <c r="L167" s="202"/>
      <c r="M167" s="203"/>
      <c r="N167" s="204"/>
      <c r="O167" s="204"/>
      <c r="P167" s="205">
        <f>SUM(P168:P178)</f>
        <v>0</v>
      </c>
      <c r="Q167" s="204"/>
      <c r="R167" s="205">
        <f>SUM(R168:R178)</f>
        <v>0</v>
      </c>
      <c r="S167" s="204"/>
      <c r="T167" s="206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81</v>
      </c>
      <c r="AT167" s="208" t="s">
        <v>72</v>
      </c>
      <c r="AU167" s="208" t="s">
        <v>73</v>
      </c>
      <c r="AY167" s="207" t="s">
        <v>150</v>
      </c>
      <c r="BK167" s="209">
        <f>SUM(BK168:BK178)</f>
        <v>0</v>
      </c>
    </row>
    <row r="168" s="2" customFormat="1" ht="16.5" customHeight="1">
      <c r="A168" s="38"/>
      <c r="B168" s="39"/>
      <c r="C168" s="212" t="s">
        <v>695</v>
      </c>
      <c r="D168" s="212" t="s">
        <v>153</v>
      </c>
      <c r="E168" s="213" t="s">
        <v>2774</v>
      </c>
      <c r="F168" s="214" t="s">
        <v>2775</v>
      </c>
      <c r="G168" s="215" t="s">
        <v>1714</v>
      </c>
      <c r="H168" s="216">
        <v>1</v>
      </c>
      <c r="I168" s="217"/>
      <c r="J168" s="218">
        <f>ROUND(I168*H168,2)</f>
        <v>0</v>
      </c>
      <c r="K168" s="214" t="s">
        <v>19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175</v>
      </c>
      <c r="AT168" s="223" t="s">
        <v>153</v>
      </c>
      <c r="AU168" s="223" t="s">
        <v>81</v>
      </c>
      <c r="AY168" s="17" t="s">
        <v>150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175</v>
      </c>
      <c r="BM168" s="223" t="s">
        <v>975</v>
      </c>
    </row>
    <row r="169" s="2" customFormat="1" ht="16.5" customHeight="1">
      <c r="A169" s="38"/>
      <c r="B169" s="39"/>
      <c r="C169" s="212" t="s">
        <v>354</v>
      </c>
      <c r="D169" s="212" t="s">
        <v>153</v>
      </c>
      <c r="E169" s="213" t="s">
        <v>2776</v>
      </c>
      <c r="F169" s="214" t="s">
        <v>2777</v>
      </c>
      <c r="G169" s="215" t="s">
        <v>1714</v>
      </c>
      <c r="H169" s="216">
        <v>1</v>
      </c>
      <c r="I169" s="217"/>
      <c r="J169" s="218">
        <f>ROUND(I169*H169,2)</f>
        <v>0</v>
      </c>
      <c r="K169" s="214" t="s">
        <v>19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175</v>
      </c>
      <c r="AT169" s="223" t="s">
        <v>153</v>
      </c>
      <c r="AU169" s="223" t="s">
        <v>81</v>
      </c>
      <c r="AY169" s="17" t="s">
        <v>150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175</v>
      </c>
      <c r="BM169" s="223" t="s">
        <v>360</v>
      </c>
    </row>
    <row r="170" s="2" customFormat="1" ht="16.5" customHeight="1">
      <c r="A170" s="38"/>
      <c r="B170" s="39"/>
      <c r="C170" s="212" t="s">
        <v>703</v>
      </c>
      <c r="D170" s="212" t="s">
        <v>153</v>
      </c>
      <c r="E170" s="213" t="s">
        <v>2778</v>
      </c>
      <c r="F170" s="214" t="s">
        <v>2779</v>
      </c>
      <c r="G170" s="215" t="s">
        <v>1714</v>
      </c>
      <c r="H170" s="216">
        <v>1</v>
      </c>
      <c r="I170" s="217"/>
      <c r="J170" s="218">
        <f>ROUND(I170*H170,2)</f>
        <v>0</v>
      </c>
      <c r="K170" s="214" t="s">
        <v>19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175</v>
      </c>
      <c r="AT170" s="223" t="s">
        <v>153</v>
      </c>
      <c r="AU170" s="223" t="s">
        <v>81</v>
      </c>
      <c r="AY170" s="17" t="s">
        <v>150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175</v>
      </c>
      <c r="BM170" s="223" t="s">
        <v>997</v>
      </c>
    </row>
    <row r="171" s="2" customFormat="1" ht="16.5" customHeight="1">
      <c r="A171" s="38"/>
      <c r="B171" s="39"/>
      <c r="C171" s="212" t="s">
        <v>708</v>
      </c>
      <c r="D171" s="212" t="s">
        <v>153</v>
      </c>
      <c r="E171" s="213" t="s">
        <v>2780</v>
      </c>
      <c r="F171" s="214" t="s">
        <v>2781</v>
      </c>
      <c r="G171" s="215" t="s">
        <v>1714</v>
      </c>
      <c r="H171" s="216">
        <v>1</v>
      </c>
      <c r="I171" s="217"/>
      <c r="J171" s="218">
        <f>ROUND(I171*H171,2)</f>
        <v>0</v>
      </c>
      <c r="K171" s="214" t="s">
        <v>19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175</v>
      </c>
      <c r="AT171" s="223" t="s">
        <v>153</v>
      </c>
      <c r="AU171" s="223" t="s">
        <v>81</v>
      </c>
      <c r="AY171" s="17" t="s">
        <v>150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175</v>
      </c>
      <c r="BM171" s="223" t="s">
        <v>1007</v>
      </c>
    </row>
    <row r="172" s="2" customFormat="1" ht="16.5" customHeight="1">
      <c r="A172" s="38"/>
      <c r="B172" s="39"/>
      <c r="C172" s="212" t="s">
        <v>713</v>
      </c>
      <c r="D172" s="212" t="s">
        <v>153</v>
      </c>
      <c r="E172" s="213" t="s">
        <v>2782</v>
      </c>
      <c r="F172" s="214" t="s">
        <v>2783</v>
      </c>
      <c r="G172" s="215" t="s">
        <v>1714</v>
      </c>
      <c r="H172" s="216">
        <v>1</v>
      </c>
      <c r="I172" s="217"/>
      <c r="J172" s="218">
        <f>ROUND(I172*H172,2)</f>
        <v>0</v>
      </c>
      <c r="K172" s="214" t="s">
        <v>19</v>
      </c>
      <c r="L172" s="44"/>
      <c r="M172" s="219" t="s">
        <v>19</v>
      </c>
      <c r="N172" s="220" t="s">
        <v>44</v>
      </c>
      <c r="O172" s="84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175</v>
      </c>
      <c r="AT172" s="223" t="s">
        <v>153</v>
      </c>
      <c r="AU172" s="223" t="s">
        <v>81</v>
      </c>
      <c r="AY172" s="17" t="s">
        <v>150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175</v>
      </c>
      <c r="BM172" s="223" t="s">
        <v>1016</v>
      </c>
    </row>
    <row r="173" s="2" customFormat="1" ht="16.5" customHeight="1">
      <c r="A173" s="38"/>
      <c r="B173" s="39"/>
      <c r="C173" s="212" t="s">
        <v>718</v>
      </c>
      <c r="D173" s="212" t="s">
        <v>153</v>
      </c>
      <c r="E173" s="213" t="s">
        <v>2784</v>
      </c>
      <c r="F173" s="214" t="s">
        <v>2682</v>
      </c>
      <c r="G173" s="215" t="s">
        <v>1714</v>
      </c>
      <c r="H173" s="216">
        <v>1</v>
      </c>
      <c r="I173" s="217"/>
      <c r="J173" s="218">
        <f>ROUND(I173*H173,2)</f>
        <v>0</v>
      </c>
      <c r="K173" s="214" t="s">
        <v>19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175</v>
      </c>
      <c r="AT173" s="223" t="s">
        <v>153</v>
      </c>
      <c r="AU173" s="223" t="s">
        <v>81</v>
      </c>
      <c r="AY173" s="17" t="s">
        <v>150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175</v>
      </c>
      <c r="BM173" s="223" t="s">
        <v>1026</v>
      </c>
    </row>
    <row r="174" s="2" customFormat="1" ht="21.75" customHeight="1">
      <c r="A174" s="38"/>
      <c r="B174" s="39"/>
      <c r="C174" s="212" t="s">
        <v>722</v>
      </c>
      <c r="D174" s="212" t="s">
        <v>153</v>
      </c>
      <c r="E174" s="213" t="s">
        <v>2785</v>
      </c>
      <c r="F174" s="214" t="s">
        <v>2786</v>
      </c>
      <c r="G174" s="215" t="s">
        <v>1714</v>
      </c>
      <c r="H174" s="216">
        <v>1</v>
      </c>
      <c r="I174" s="217"/>
      <c r="J174" s="218">
        <f>ROUND(I174*H174,2)</f>
        <v>0</v>
      </c>
      <c r="K174" s="214" t="s">
        <v>19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175</v>
      </c>
      <c r="AT174" s="223" t="s">
        <v>153</v>
      </c>
      <c r="AU174" s="223" t="s">
        <v>81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175</v>
      </c>
      <c r="BM174" s="223" t="s">
        <v>1036</v>
      </c>
    </row>
    <row r="175" s="2" customFormat="1" ht="16.5" customHeight="1">
      <c r="A175" s="38"/>
      <c r="B175" s="39"/>
      <c r="C175" s="212" t="s">
        <v>727</v>
      </c>
      <c r="D175" s="212" t="s">
        <v>153</v>
      </c>
      <c r="E175" s="213" t="s">
        <v>2787</v>
      </c>
      <c r="F175" s="214" t="s">
        <v>2788</v>
      </c>
      <c r="G175" s="215" t="s">
        <v>1714</v>
      </c>
      <c r="H175" s="216">
        <v>1</v>
      </c>
      <c r="I175" s="217"/>
      <c r="J175" s="218">
        <f>ROUND(I175*H175,2)</f>
        <v>0</v>
      </c>
      <c r="K175" s="214" t="s">
        <v>19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175</v>
      </c>
      <c r="AT175" s="223" t="s">
        <v>153</v>
      </c>
      <c r="AU175" s="223" t="s">
        <v>81</v>
      </c>
      <c r="AY175" s="17" t="s">
        <v>150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175</v>
      </c>
      <c r="BM175" s="223" t="s">
        <v>1046</v>
      </c>
    </row>
    <row r="176" s="2" customFormat="1" ht="16.5" customHeight="1">
      <c r="A176" s="38"/>
      <c r="B176" s="39"/>
      <c r="C176" s="212" t="s">
        <v>731</v>
      </c>
      <c r="D176" s="212" t="s">
        <v>153</v>
      </c>
      <c r="E176" s="213" t="s">
        <v>2789</v>
      </c>
      <c r="F176" s="214" t="s">
        <v>2790</v>
      </c>
      <c r="G176" s="215" t="s">
        <v>1714</v>
      </c>
      <c r="H176" s="216">
        <v>1</v>
      </c>
      <c r="I176" s="217"/>
      <c r="J176" s="218">
        <f>ROUND(I176*H176,2)</f>
        <v>0</v>
      </c>
      <c r="K176" s="214" t="s">
        <v>19</v>
      </c>
      <c r="L176" s="44"/>
      <c r="M176" s="219" t="s">
        <v>19</v>
      </c>
      <c r="N176" s="220" t="s">
        <v>44</v>
      </c>
      <c r="O176" s="84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175</v>
      </c>
      <c r="AT176" s="223" t="s">
        <v>153</v>
      </c>
      <c r="AU176" s="223" t="s">
        <v>81</v>
      </c>
      <c r="AY176" s="17" t="s">
        <v>150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175</v>
      </c>
      <c r="BM176" s="223" t="s">
        <v>1056</v>
      </c>
    </row>
    <row r="177" s="2" customFormat="1" ht="16.5" customHeight="1">
      <c r="A177" s="38"/>
      <c r="B177" s="39"/>
      <c r="C177" s="212" t="s">
        <v>735</v>
      </c>
      <c r="D177" s="212" t="s">
        <v>153</v>
      </c>
      <c r="E177" s="213" t="s">
        <v>2791</v>
      </c>
      <c r="F177" s="214" t="s">
        <v>2792</v>
      </c>
      <c r="G177" s="215" t="s">
        <v>1714</v>
      </c>
      <c r="H177" s="216">
        <v>1</v>
      </c>
      <c r="I177" s="217"/>
      <c r="J177" s="218">
        <f>ROUND(I177*H177,2)</f>
        <v>0</v>
      </c>
      <c r="K177" s="214" t="s">
        <v>19</v>
      </c>
      <c r="L177" s="44"/>
      <c r="M177" s="219" t="s">
        <v>19</v>
      </c>
      <c r="N177" s="220" t="s">
        <v>44</v>
      </c>
      <c r="O177" s="84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175</v>
      </c>
      <c r="AT177" s="223" t="s">
        <v>153</v>
      </c>
      <c r="AU177" s="223" t="s">
        <v>81</v>
      </c>
      <c r="AY177" s="17" t="s">
        <v>150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175</v>
      </c>
      <c r="BM177" s="223" t="s">
        <v>1066</v>
      </c>
    </row>
    <row r="178" s="2" customFormat="1" ht="16.5" customHeight="1">
      <c r="A178" s="38"/>
      <c r="B178" s="39"/>
      <c r="C178" s="212" t="s">
        <v>741</v>
      </c>
      <c r="D178" s="212" t="s">
        <v>153</v>
      </c>
      <c r="E178" s="213" t="s">
        <v>2793</v>
      </c>
      <c r="F178" s="214" t="s">
        <v>2794</v>
      </c>
      <c r="G178" s="215" t="s">
        <v>1714</v>
      </c>
      <c r="H178" s="216">
        <v>1</v>
      </c>
      <c r="I178" s="217"/>
      <c r="J178" s="218">
        <f>ROUND(I178*H178,2)</f>
        <v>0</v>
      </c>
      <c r="K178" s="214" t="s">
        <v>19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175</v>
      </c>
      <c r="AT178" s="223" t="s">
        <v>153</v>
      </c>
      <c r="AU178" s="223" t="s">
        <v>81</v>
      </c>
      <c r="AY178" s="17" t="s">
        <v>150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175</v>
      </c>
      <c r="BM178" s="223" t="s">
        <v>1076</v>
      </c>
    </row>
    <row r="179" s="12" customFormat="1" ht="25.92" customHeight="1">
      <c r="A179" s="12"/>
      <c r="B179" s="196"/>
      <c r="C179" s="197"/>
      <c r="D179" s="198" t="s">
        <v>72</v>
      </c>
      <c r="E179" s="199" t="s">
        <v>196</v>
      </c>
      <c r="F179" s="199" t="s">
        <v>2795</v>
      </c>
      <c r="G179" s="197"/>
      <c r="H179" s="197"/>
      <c r="I179" s="200"/>
      <c r="J179" s="201">
        <f>BK179</f>
        <v>0</v>
      </c>
      <c r="K179" s="197"/>
      <c r="L179" s="202"/>
      <c r="M179" s="203"/>
      <c r="N179" s="204"/>
      <c r="O179" s="204"/>
      <c r="P179" s="205">
        <f>SUM(P180:P187)</f>
        <v>0</v>
      </c>
      <c r="Q179" s="204"/>
      <c r="R179" s="205">
        <f>SUM(R180:R187)</f>
        <v>0</v>
      </c>
      <c r="S179" s="204"/>
      <c r="T179" s="206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7" t="s">
        <v>81</v>
      </c>
      <c r="AT179" s="208" t="s">
        <v>72</v>
      </c>
      <c r="AU179" s="208" t="s">
        <v>73</v>
      </c>
      <c r="AY179" s="207" t="s">
        <v>150</v>
      </c>
      <c r="BK179" s="209">
        <f>SUM(BK180:BK187)</f>
        <v>0</v>
      </c>
    </row>
    <row r="180" s="2" customFormat="1" ht="16.5" customHeight="1">
      <c r="A180" s="38"/>
      <c r="B180" s="39"/>
      <c r="C180" s="212" t="s">
        <v>746</v>
      </c>
      <c r="D180" s="212" t="s">
        <v>153</v>
      </c>
      <c r="E180" s="213" t="s">
        <v>2796</v>
      </c>
      <c r="F180" s="214" t="s">
        <v>2797</v>
      </c>
      <c r="G180" s="215" t="s">
        <v>1714</v>
      </c>
      <c r="H180" s="216">
        <v>1</v>
      </c>
      <c r="I180" s="217"/>
      <c r="J180" s="218">
        <f>ROUND(I180*H180,2)</f>
        <v>0</v>
      </c>
      <c r="K180" s="214" t="s">
        <v>19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0</v>
      </c>
      <c r="R180" s="221">
        <f>Q180*H180</f>
        <v>0</v>
      </c>
      <c r="S180" s="221">
        <v>0</v>
      </c>
      <c r="T180" s="22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3" t="s">
        <v>175</v>
      </c>
      <c r="AT180" s="223" t="s">
        <v>153</v>
      </c>
      <c r="AU180" s="223" t="s">
        <v>81</v>
      </c>
      <c r="AY180" s="17" t="s">
        <v>150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175</v>
      </c>
      <c r="BM180" s="223" t="s">
        <v>1084</v>
      </c>
    </row>
    <row r="181" s="2" customFormat="1" ht="16.5" customHeight="1">
      <c r="A181" s="38"/>
      <c r="B181" s="39"/>
      <c r="C181" s="212" t="s">
        <v>750</v>
      </c>
      <c r="D181" s="212" t="s">
        <v>153</v>
      </c>
      <c r="E181" s="213" t="s">
        <v>2798</v>
      </c>
      <c r="F181" s="214" t="s">
        <v>2799</v>
      </c>
      <c r="G181" s="215" t="s">
        <v>1714</v>
      </c>
      <c r="H181" s="216">
        <v>1</v>
      </c>
      <c r="I181" s="217"/>
      <c r="J181" s="218">
        <f>ROUND(I181*H181,2)</f>
        <v>0</v>
      </c>
      <c r="K181" s="214" t="s">
        <v>19</v>
      </c>
      <c r="L181" s="44"/>
      <c r="M181" s="219" t="s">
        <v>19</v>
      </c>
      <c r="N181" s="220" t="s">
        <v>44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175</v>
      </c>
      <c r="AT181" s="223" t="s">
        <v>153</v>
      </c>
      <c r="AU181" s="223" t="s">
        <v>81</v>
      </c>
      <c r="AY181" s="17" t="s">
        <v>150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175</v>
      </c>
      <c r="BM181" s="223" t="s">
        <v>1093</v>
      </c>
    </row>
    <row r="182" s="2" customFormat="1" ht="16.5" customHeight="1">
      <c r="A182" s="38"/>
      <c r="B182" s="39"/>
      <c r="C182" s="212" t="s">
        <v>755</v>
      </c>
      <c r="D182" s="212" t="s">
        <v>153</v>
      </c>
      <c r="E182" s="213" t="s">
        <v>2800</v>
      </c>
      <c r="F182" s="214" t="s">
        <v>2801</v>
      </c>
      <c r="G182" s="215" t="s">
        <v>1714</v>
      </c>
      <c r="H182" s="216">
        <v>1</v>
      </c>
      <c r="I182" s="217"/>
      <c r="J182" s="218">
        <f>ROUND(I182*H182,2)</f>
        <v>0</v>
      </c>
      <c r="K182" s="214" t="s">
        <v>19</v>
      </c>
      <c r="L182" s="44"/>
      <c r="M182" s="219" t="s">
        <v>19</v>
      </c>
      <c r="N182" s="220" t="s">
        <v>44</v>
      </c>
      <c r="O182" s="84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3" t="s">
        <v>175</v>
      </c>
      <c r="AT182" s="223" t="s">
        <v>153</v>
      </c>
      <c r="AU182" s="223" t="s">
        <v>81</v>
      </c>
      <c r="AY182" s="17" t="s">
        <v>150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175</v>
      </c>
      <c r="BM182" s="223" t="s">
        <v>1101</v>
      </c>
    </row>
    <row r="183" s="2" customFormat="1" ht="16.5" customHeight="1">
      <c r="A183" s="38"/>
      <c r="B183" s="39"/>
      <c r="C183" s="212" t="s">
        <v>759</v>
      </c>
      <c r="D183" s="212" t="s">
        <v>153</v>
      </c>
      <c r="E183" s="213" t="s">
        <v>2802</v>
      </c>
      <c r="F183" s="214" t="s">
        <v>2803</v>
      </c>
      <c r="G183" s="215" t="s">
        <v>1714</v>
      </c>
      <c r="H183" s="216">
        <v>1</v>
      </c>
      <c r="I183" s="217"/>
      <c r="J183" s="218">
        <f>ROUND(I183*H183,2)</f>
        <v>0</v>
      </c>
      <c r="K183" s="214" t="s">
        <v>19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175</v>
      </c>
      <c r="AT183" s="223" t="s">
        <v>153</v>
      </c>
      <c r="AU183" s="223" t="s">
        <v>81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175</v>
      </c>
      <c r="BM183" s="223" t="s">
        <v>1110</v>
      </c>
    </row>
    <row r="184" s="2" customFormat="1" ht="16.5" customHeight="1">
      <c r="A184" s="38"/>
      <c r="B184" s="39"/>
      <c r="C184" s="212" t="s">
        <v>764</v>
      </c>
      <c r="D184" s="212" t="s">
        <v>153</v>
      </c>
      <c r="E184" s="213" t="s">
        <v>2804</v>
      </c>
      <c r="F184" s="214" t="s">
        <v>2805</v>
      </c>
      <c r="G184" s="215" t="s">
        <v>1714</v>
      </c>
      <c r="H184" s="216">
        <v>1</v>
      </c>
      <c r="I184" s="217"/>
      <c r="J184" s="218">
        <f>ROUND(I184*H184,2)</f>
        <v>0</v>
      </c>
      <c r="K184" s="214" t="s">
        <v>19</v>
      </c>
      <c r="L184" s="44"/>
      <c r="M184" s="219" t="s">
        <v>19</v>
      </c>
      <c r="N184" s="220" t="s">
        <v>44</v>
      </c>
      <c r="O184" s="84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3" t="s">
        <v>175</v>
      </c>
      <c r="AT184" s="223" t="s">
        <v>153</v>
      </c>
      <c r="AU184" s="223" t="s">
        <v>81</v>
      </c>
      <c r="AY184" s="17" t="s">
        <v>150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175</v>
      </c>
      <c r="BM184" s="223" t="s">
        <v>1119</v>
      </c>
    </row>
    <row r="185" s="2" customFormat="1" ht="16.5" customHeight="1">
      <c r="A185" s="38"/>
      <c r="B185" s="39"/>
      <c r="C185" s="212" t="s">
        <v>768</v>
      </c>
      <c r="D185" s="212" t="s">
        <v>153</v>
      </c>
      <c r="E185" s="213" t="s">
        <v>2806</v>
      </c>
      <c r="F185" s="214" t="s">
        <v>2807</v>
      </c>
      <c r="G185" s="215" t="s">
        <v>1714</v>
      </c>
      <c r="H185" s="216">
        <v>1</v>
      </c>
      <c r="I185" s="217"/>
      <c r="J185" s="218">
        <f>ROUND(I185*H185,2)</f>
        <v>0</v>
      </c>
      <c r="K185" s="214" t="s">
        <v>19</v>
      </c>
      <c r="L185" s="44"/>
      <c r="M185" s="219" t="s">
        <v>19</v>
      </c>
      <c r="N185" s="220" t="s">
        <v>44</v>
      </c>
      <c r="O185" s="84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175</v>
      </c>
      <c r="AT185" s="223" t="s">
        <v>153</v>
      </c>
      <c r="AU185" s="223" t="s">
        <v>81</v>
      </c>
      <c r="AY185" s="17" t="s">
        <v>150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175</v>
      </c>
      <c r="BM185" s="223" t="s">
        <v>1127</v>
      </c>
    </row>
    <row r="186" s="2" customFormat="1" ht="21.75" customHeight="1">
      <c r="A186" s="38"/>
      <c r="B186" s="39"/>
      <c r="C186" s="212" t="s">
        <v>772</v>
      </c>
      <c r="D186" s="212" t="s">
        <v>153</v>
      </c>
      <c r="E186" s="213" t="s">
        <v>2808</v>
      </c>
      <c r="F186" s="214" t="s">
        <v>2809</v>
      </c>
      <c r="G186" s="215" t="s">
        <v>1714</v>
      </c>
      <c r="H186" s="216">
        <v>1</v>
      </c>
      <c r="I186" s="217"/>
      <c r="J186" s="218">
        <f>ROUND(I186*H186,2)</f>
        <v>0</v>
      </c>
      <c r="K186" s="214" t="s">
        <v>19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0</v>
      </c>
      <c r="R186" s="221">
        <f>Q186*H186</f>
        <v>0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175</v>
      </c>
      <c r="AT186" s="223" t="s">
        <v>153</v>
      </c>
      <c r="AU186" s="223" t="s">
        <v>81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175</v>
      </c>
      <c r="BM186" s="223" t="s">
        <v>1136</v>
      </c>
    </row>
    <row r="187" s="2" customFormat="1" ht="16.5" customHeight="1">
      <c r="A187" s="38"/>
      <c r="B187" s="39"/>
      <c r="C187" s="212" t="s">
        <v>777</v>
      </c>
      <c r="D187" s="212" t="s">
        <v>153</v>
      </c>
      <c r="E187" s="213" t="s">
        <v>2810</v>
      </c>
      <c r="F187" s="214" t="s">
        <v>2811</v>
      </c>
      <c r="G187" s="215" t="s">
        <v>1714</v>
      </c>
      <c r="H187" s="216">
        <v>1</v>
      </c>
      <c r="I187" s="217"/>
      <c r="J187" s="218">
        <f>ROUND(I187*H187,2)</f>
        <v>0</v>
      </c>
      <c r="K187" s="214" t="s">
        <v>19</v>
      </c>
      <c r="L187" s="44"/>
      <c r="M187" s="219" t="s">
        <v>19</v>
      </c>
      <c r="N187" s="220" t="s">
        <v>44</v>
      </c>
      <c r="O187" s="84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175</v>
      </c>
      <c r="AT187" s="223" t="s">
        <v>153</v>
      </c>
      <c r="AU187" s="223" t="s">
        <v>81</v>
      </c>
      <c r="AY187" s="17" t="s">
        <v>150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175</v>
      </c>
      <c r="BM187" s="223" t="s">
        <v>1145</v>
      </c>
    </row>
    <row r="188" s="12" customFormat="1" ht="25.92" customHeight="1">
      <c r="A188" s="12"/>
      <c r="B188" s="196"/>
      <c r="C188" s="197"/>
      <c r="D188" s="198" t="s">
        <v>72</v>
      </c>
      <c r="E188" s="199" t="s">
        <v>151</v>
      </c>
      <c r="F188" s="199" t="s">
        <v>2812</v>
      </c>
      <c r="G188" s="197"/>
      <c r="H188" s="197"/>
      <c r="I188" s="200"/>
      <c r="J188" s="201">
        <f>BK188</f>
        <v>0</v>
      </c>
      <c r="K188" s="197"/>
      <c r="L188" s="202"/>
      <c r="M188" s="203"/>
      <c r="N188" s="204"/>
      <c r="O188" s="204"/>
      <c r="P188" s="205">
        <f>SUM(P189:P191)</f>
        <v>0</v>
      </c>
      <c r="Q188" s="204"/>
      <c r="R188" s="205">
        <f>SUM(R189:R191)</f>
        <v>0</v>
      </c>
      <c r="S188" s="204"/>
      <c r="T188" s="206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81</v>
      </c>
      <c r="AT188" s="208" t="s">
        <v>72</v>
      </c>
      <c r="AU188" s="208" t="s">
        <v>73</v>
      </c>
      <c r="AY188" s="207" t="s">
        <v>150</v>
      </c>
      <c r="BK188" s="209">
        <f>SUM(BK189:BK191)</f>
        <v>0</v>
      </c>
    </row>
    <row r="189" s="2" customFormat="1" ht="16.5" customHeight="1">
      <c r="A189" s="38"/>
      <c r="B189" s="39"/>
      <c r="C189" s="212" t="s">
        <v>781</v>
      </c>
      <c r="D189" s="212" t="s">
        <v>153</v>
      </c>
      <c r="E189" s="213" t="s">
        <v>2813</v>
      </c>
      <c r="F189" s="214" t="s">
        <v>2814</v>
      </c>
      <c r="G189" s="215" t="s">
        <v>1714</v>
      </c>
      <c r="H189" s="216">
        <v>1</v>
      </c>
      <c r="I189" s="217"/>
      <c r="J189" s="218">
        <f>ROUND(I189*H189,2)</f>
        <v>0</v>
      </c>
      <c r="K189" s="214" t="s">
        <v>19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175</v>
      </c>
      <c r="AT189" s="223" t="s">
        <v>153</v>
      </c>
      <c r="AU189" s="223" t="s">
        <v>81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175</v>
      </c>
      <c r="BM189" s="223" t="s">
        <v>1153</v>
      </c>
    </row>
    <row r="190" s="2" customFormat="1" ht="16.5" customHeight="1">
      <c r="A190" s="38"/>
      <c r="B190" s="39"/>
      <c r="C190" s="212" t="s">
        <v>786</v>
      </c>
      <c r="D190" s="212" t="s">
        <v>153</v>
      </c>
      <c r="E190" s="213" t="s">
        <v>2815</v>
      </c>
      <c r="F190" s="214" t="s">
        <v>2816</v>
      </c>
      <c r="G190" s="215" t="s">
        <v>1714</v>
      </c>
      <c r="H190" s="216">
        <v>1</v>
      </c>
      <c r="I190" s="217"/>
      <c r="J190" s="218">
        <f>ROUND(I190*H190,2)</f>
        <v>0</v>
      </c>
      <c r="K190" s="214" t="s">
        <v>19</v>
      </c>
      <c r="L190" s="44"/>
      <c r="M190" s="219" t="s">
        <v>19</v>
      </c>
      <c r="N190" s="220" t="s">
        <v>44</v>
      </c>
      <c r="O190" s="84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175</v>
      </c>
      <c r="AT190" s="223" t="s">
        <v>153</v>
      </c>
      <c r="AU190" s="223" t="s">
        <v>81</v>
      </c>
      <c r="AY190" s="17" t="s">
        <v>150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81</v>
      </c>
      <c r="BK190" s="224">
        <f>ROUND(I190*H190,2)</f>
        <v>0</v>
      </c>
      <c r="BL190" s="17" t="s">
        <v>175</v>
      </c>
      <c r="BM190" s="223" t="s">
        <v>1163</v>
      </c>
    </row>
    <row r="191" s="2" customFormat="1" ht="16.5" customHeight="1">
      <c r="A191" s="38"/>
      <c r="B191" s="39"/>
      <c r="C191" s="212" t="s">
        <v>790</v>
      </c>
      <c r="D191" s="212" t="s">
        <v>153</v>
      </c>
      <c r="E191" s="213" t="s">
        <v>2817</v>
      </c>
      <c r="F191" s="214" t="s">
        <v>2818</v>
      </c>
      <c r="G191" s="215" t="s">
        <v>1714</v>
      </c>
      <c r="H191" s="216">
        <v>1</v>
      </c>
      <c r="I191" s="217"/>
      <c r="J191" s="218">
        <f>ROUND(I191*H191,2)</f>
        <v>0</v>
      </c>
      <c r="K191" s="214" t="s">
        <v>19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153</v>
      </c>
      <c r="AU191" s="223" t="s">
        <v>81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175</v>
      </c>
      <c r="BM191" s="223" t="s">
        <v>1172</v>
      </c>
    </row>
    <row r="192" s="12" customFormat="1" ht="25.92" customHeight="1">
      <c r="A192" s="12"/>
      <c r="B192" s="196"/>
      <c r="C192" s="197"/>
      <c r="D192" s="198" t="s">
        <v>72</v>
      </c>
      <c r="E192" s="199" t="s">
        <v>212</v>
      </c>
      <c r="F192" s="199" t="s">
        <v>2819</v>
      </c>
      <c r="G192" s="197"/>
      <c r="H192" s="197"/>
      <c r="I192" s="200"/>
      <c r="J192" s="201">
        <f>BK192</f>
        <v>0</v>
      </c>
      <c r="K192" s="197"/>
      <c r="L192" s="202"/>
      <c r="M192" s="203"/>
      <c r="N192" s="204"/>
      <c r="O192" s="204"/>
      <c r="P192" s="205">
        <f>SUM(P193:P195)</f>
        <v>0</v>
      </c>
      <c r="Q192" s="204"/>
      <c r="R192" s="205">
        <f>SUM(R193:R195)</f>
        <v>0</v>
      </c>
      <c r="S192" s="204"/>
      <c r="T192" s="206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81</v>
      </c>
      <c r="AT192" s="208" t="s">
        <v>72</v>
      </c>
      <c r="AU192" s="208" t="s">
        <v>73</v>
      </c>
      <c r="AY192" s="207" t="s">
        <v>150</v>
      </c>
      <c r="BK192" s="209">
        <f>SUM(BK193:BK195)</f>
        <v>0</v>
      </c>
    </row>
    <row r="193" s="2" customFormat="1" ht="16.5" customHeight="1">
      <c r="A193" s="38"/>
      <c r="B193" s="39"/>
      <c r="C193" s="212" t="s">
        <v>795</v>
      </c>
      <c r="D193" s="212" t="s">
        <v>153</v>
      </c>
      <c r="E193" s="213" t="s">
        <v>2820</v>
      </c>
      <c r="F193" s="214" t="s">
        <v>2821</v>
      </c>
      <c r="G193" s="215" t="s">
        <v>1714</v>
      </c>
      <c r="H193" s="216">
        <v>1</v>
      </c>
      <c r="I193" s="217"/>
      <c r="J193" s="218">
        <f>ROUND(I193*H193,2)</f>
        <v>0</v>
      </c>
      <c r="K193" s="214" t="s">
        <v>19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175</v>
      </c>
      <c r="AT193" s="223" t="s">
        <v>153</v>
      </c>
      <c r="AU193" s="223" t="s">
        <v>81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175</v>
      </c>
      <c r="BM193" s="223" t="s">
        <v>1181</v>
      </c>
    </row>
    <row r="194" s="2" customFormat="1" ht="16.5" customHeight="1">
      <c r="A194" s="38"/>
      <c r="B194" s="39"/>
      <c r="C194" s="212" t="s">
        <v>799</v>
      </c>
      <c r="D194" s="212" t="s">
        <v>153</v>
      </c>
      <c r="E194" s="213" t="s">
        <v>2822</v>
      </c>
      <c r="F194" s="214" t="s">
        <v>2823</v>
      </c>
      <c r="G194" s="215" t="s">
        <v>1714</v>
      </c>
      <c r="H194" s="216">
        <v>1</v>
      </c>
      <c r="I194" s="217"/>
      <c r="J194" s="218">
        <f>ROUND(I194*H194,2)</f>
        <v>0</v>
      </c>
      <c r="K194" s="214" t="s">
        <v>19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175</v>
      </c>
      <c r="AT194" s="223" t="s">
        <v>153</v>
      </c>
      <c r="AU194" s="223" t="s">
        <v>81</v>
      </c>
      <c r="AY194" s="17" t="s">
        <v>150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175</v>
      </c>
      <c r="BM194" s="223" t="s">
        <v>1189</v>
      </c>
    </row>
    <row r="195" s="2" customFormat="1" ht="16.5" customHeight="1">
      <c r="A195" s="38"/>
      <c r="B195" s="39"/>
      <c r="C195" s="212" t="s">
        <v>803</v>
      </c>
      <c r="D195" s="212" t="s">
        <v>153</v>
      </c>
      <c r="E195" s="213" t="s">
        <v>2824</v>
      </c>
      <c r="F195" s="214" t="s">
        <v>2818</v>
      </c>
      <c r="G195" s="215" t="s">
        <v>1714</v>
      </c>
      <c r="H195" s="216">
        <v>1</v>
      </c>
      <c r="I195" s="217"/>
      <c r="J195" s="218">
        <f>ROUND(I195*H195,2)</f>
        <v>0</v>
      </c>
      <c r="K195" s="214" t="s">
        <v>19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3" t="s">
        <v>175</v>
      </c>
      <c r="AT195" s="223" t="s">
        <v>153</v>
      </c>
      <c r="AU195" s="223" t="s">
        <v>81</v>
      </c>
      <c r="AY195" s="17" t="s">
        <v>150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175</v>
      </c>
      <c r="BM195" s="223" t="s">
        <v>1198</v>
      </c>
    </row>
    <row r="196" s="12" customFormat="1" ht="25.92" customHeight="1">
      <c r="A196" s="12"/>
      <c r="B196" s="196"/>
      <c r="C196" s="197"/>
      <c r="D196" s="198" t="s">
        <v>72</v>
      </c>
      <c r="E196" s="199" t="s">
        <v>217</v>
      </c>
      <c r="F196" s="199" t="s">
        <v>2825</v>
      </c>
      <c r="G196" s="197"/>
      <c r="H196" s="197"/>
      <c r="I196" s="200"/>
      <c r="J196" s="201">
        <f>BK196</f>
        <v>0</v>
      </c>
      <c r="K196" s="197"/>
      <c r="L196" s="202"/>
      <c r="M196" s="203"/>
      <c r="N196" s="204"/>
      <c r="O196" s="204"/>
      <c r="P196" s="205">
        <f>SUM(P197:P198)</f>
        <v>0</v>
      </c>
      <c r="Q196" s="204"/>
      <c r="R196" s="205">
        <f>SUM(R197:R198)</f>
        <v>0</v>
      </c>
      <c r="S196" s="204"/>
      <c r="T196" s="206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81</v>
      </c>
      <c r="AT196" s="208" t="s">
        <v>72</v>
      </c>
      <c r="AU196" s="208" t="s">
        <v>73</v>
      </c>
      <c r="AY196" s="207" t="s">
        <v>150</v>
      </c>
      <c r="BK196" s="209">
        <f>SUM(BK197:BK198)</f>
        <v>0</v>
      </c>
    </row>
    <row r="197" s="2" customFormat="1" ht="16.5" customHeight="1">
      <c r="A197" s="38"/>
      <c r="B197" s="39"/>
      <c r="C197" s="212" t="s">
        <v>807</v>
      </c>
      <c r="D197" s="212" t="s">
        <v>153</v>
      </c>
      <c r="E197" s="213" t="s">
        <v>2826</v>
      </c>
      <c r="F197" s="214" t="s">
        <v>2827</v>
      </c>
      <c r="G197" s="215" t="s">
        <v>1714</v>
      </c>
      <c r="H197" s="216">
        <v>1</v>
      </c>
      <c r="I197" s="217"/>
      <c r="J197" s="218">
        <f>ROUND(I197*H197,2)</f>
        <v>0</v>
      </c>
      <c r="K197" s="214" t="s">
        <v>19</v>
      </c>
      <c r="L197" s="44"/>
      <c r="M197" s="219" t="s">
        <v>19</v>
      </c>
      <c r="N197" s="220" t="s">
        <v>44</v>
      </c>
      <c r="O197" s="84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3" t="s">
        <v>175</v>
      </c>
      <c r="AT197" s="223" t="s">
        <v>153</v>
      </c>
      <c r="AU197" s="223" t="s">
        <v>81</v>
      </c>
      <c r="AY197" s="17" t="s">
        <v>150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175</v>
      </c>
      <c r="BM197" s="223" t="s">
        <v>1206</v>
      </c>
    </row>
    <row r="198" s="2" customFormat="1" ht="16.5" customHeight="1">
      <c r="A198" s="38"/>
      <c r="B198" s="39"/>
      <c r="C198" s="212" t="s">
        <v>811</v>
      </c>
      <c r="D198" s="212" t="s">
        <v>153</v>
      </c>
      <c r="E198" s="213" t="s">
        <v>2828</v>
      </c>
      <c r="F198" s="214" t="s">
        <v>2829</v>
      </c>
      <c r="G198" s="215" t="s">
        <v>1714</v>
      </c>
      <c r="H198" s="216">
        <v>1</v>
      </c>
      <c r="I198" s="217"/>
      <c r="J198" s="218">
        <f>ROUND(I198*H198,2)</f>
        <v>0</v>
      </c>
      <c r="K198" s="214" t="s">
        <v>19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</v>
      </c>
      <c r="T198" s="22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3" t="s">
        <v>175</v>
      </c>
      <c r="AT198" s="223" t="s">
        <v>153</v>
      </c>
      <c r="AU198" s="223" t="s">
        <v>81</v>
      </c>
      <c r="AY198" s="17" t="s">
        <v>150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175</v>
      </c>
      <c r="BM198" s="223" t="s">
        <v>1214</v>
      </c>
    </row>
    <row r="199" s="12" customFormat="1" ht="25.92" customHeight="1">
      <c r="A199" s="12"/>
      <c r="B199" s="196"/>
      <c r="C199" s="197"/>
      <c r="D199" s="198" t="s">
        <v>72</v>
      </c>
      <c r="E199" s="199" t="s">
        <v>8</v>
      </c>
      <c r="F199" s="199" t="s">
        <v>2830</v>
      </c>
      <c r="G199" s="197"/>
      <c r="H199" s="197"/>
      <c r="I199" s="200"/>
      <c r="J199" s="201">
        <f>BK199</f>
        <v>0</v>
      </c>
      <c r="K199" s="197"/>
      <c r="L199" s="202"/>
      <c r="M199" s="203"/>
      <c r="N199" s="204"/>
      <c r="O199" s="204"/>
      <c r="P199" s="205">
        <f>P200</f>
        <v>0</v>
      </c>
      <c r="Q199" s="204"/>
      <c r="R199" s="205">
        <f>R200</f>
        <v>0</v>
      </c>
      <c r="S199" s="204"/>
      <c r="T199" s="206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81</v>
      </c>
      <c r="AT199" s="208" t="s">
        <v>72</v>
      </c>
      <c r="AU199" s="208" t="s">
        <v>73</v>
      </c>
      <c r="AY199" s="207" t="s">
        <v>150</v>
      </c>
      <c r="BK199" s="209">
        <f>BK200</f>
        <v>0</v>
      </c>
    </row>
    <row r="200" s="2" customFormat="1" ht="16.5" customHeight="1">
      <c r="A200" s="38"/>
      <c r="B200" s="39"/>
      <c r="C200" s="212" t="s">
        <v>816</v>
      </c>
      <c r="D200" s="212" t="s">
        <v>153</v>
      </c>
      <c r="E200" s="213" t="s">
        <v>2831</v>
      </c>
      <c r="F200" s="214" t="s">
        <v>2832</v>
      </c>
      <c r="G200" s="215" t="s">
        <v>1714</v>
      </c>
      <c r="H200" s="216">
        <v>1</v>
      </c>
      <c r="I200" s="217"/>
      <c r="J200" s="218">
        <f>ROUND(I200*H200,2)</f>
        <v>0</v>
      </c>
      <c r="K200" s="214" t="s">
        <v>19</v>
      </c>
      <c r="L200" s="44"/>
      <c r="M200" s="219" t="s">
        <v>19</v>
      </c>
      <c r="N200" s="220" t="s">
        <v>44</v>
      </c>
      <c r="O200" s="84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3" t="s">
        <v>175</v>
      </c>
      <c r="AT200" s="223" t="s">
        <v>153</v>
      </c>
      <c r="AU200" s="223" t="s">
        <v>81</v>
      </c>
      <c r="AY200" s="17" t="s">
        <v>150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175</v>
      </c>
      <c r="BM200" s="223" t="s">
        <v>1223</v>
      </c>
    </row>
    <row r="201" s="12" customFormat="1" ht="25.92" customHeight="1">
      <c r="A201" s="12"/>
      <c r="B201" s="196"/>
      <c r="C201" s="197"/>
      <c r="D201" s="198" t="s">
        <v>72</v>
      </c>
      <c r="E201" s="199" t="s">
        <v>229</v>
      </c>
      <c r="F201" s="199" t="s">
        <v>2833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SUM(P202:P205)</f>
        <v>0</v>
      </c>
      <c r="Q201" s="204"/>
      <c r="R201" s="205">
        <f>SUM(R202:R205)</f>
        <v>0</v>
      </c>
      <c r="S201" s="204"/>
      <c r="T201" s="206">
        <f>SUM(T202:T205)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81</v>
      </c>
      <c r="AT201" s="208" t="s">
        <v>72</v>
      </c>
      <c r="AU201" s="208" t="s">
        <v>73</v>
      </c>
      <c r="AY201" s="207" t="s">
        <v>150</v>
      </c>
      <c r="BK201" s="209">
        <f>SUM(BK202:BK205)</f>
        <v>0</v>
      </c>
    </row>
    <row r="202" s="2" customFormat="1" ht="16.5" customHeight="1">
      <c r="A202" s="38"/>
      <c r="B202" s="39"/>
      <c r="C202" s="212" t="s">
        <v>820</v>
      </c>
      <c r="D202" s="212" t="s">
        <v>153</v>
      </c>
      <c r="E202" s="213" t="s">
        <v>2834</v>
      </c>
      <c r="F202" s="214" t="s">
        <v>2835</v>
      </c>
      <c r="G202" s="215" t="s">
        <v>1714</v>
      </c>
      <c r="H202" s="216">
        <v>1</v>
      </c>
      <c r="I202" s="217"/>
      <c r="J202" s="218">
        <f>ROUND(I202*H202,2)</f>
        <v>0</v>
      </c>
      <c r="K202" s="214" t="s">
        <v>19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3" t="s">
        <v>175</v>
      </c>
      <c r="AT202" s="223" t="s">
        <v>153</v>
      </c>
      <c r="AU202" s="223" t="s">
        <v>81</v>
      </c>
      <c r="AY202" s="17" t="s">
        <v>150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7" t="s">
        <v>81</v>
      </c>
      <c r="BK202" s="224">
        <f>ROUND(I202*H202,2)</f>
        <v>0</v>
      </c>
      <c r="BL202" s="17" t="s">
        <v>175</v>
      </c>
      <c r="BM202" s="223" t="s">
        <v>1232</v>
      </c>
    </row>
    <row r="203" s="2" customFormat="1" ht="16.5" customHeight="1">
      <c r="A203" s="38"/>
      <c r="B203" s="39"/>
      <c r="C203" s="212" t="s">
        <v>824</v>
      </c>
      <c r="D203" s="212" t="s">
        <v>153</v>
      </c>
      <c r="E203" s="213" t="s">
        <v>2836</v>
      </c>
      <c r="F203" s="214" t="s">
        <v>2837</v>
      </c>
      <c r="G203" s="215" t="s">
        <v>1714</v>
      </c>
      <c r="H203" s="216">
        <v>1</v>
      </c>
      <c r="I203" s="217"/>
      <c r="J203" s="218">
        <f>ROUND(I203*H203,2)</f>
        <v>0</v>
      </c>
      <c r="K203" s="214" t="s">
        <v>19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175</v>
      </c>
      <c r="AT203" s="223" t="s">
        <v>153</v>
      </c>
      <c r="AU203" s="223" t="s">
        <v>81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175</v>
      </c>
      <c r="BM203" s="223" t="s">
        <v>1241</v>
      </c>
    </row>
    <row r="204" s="2" customFormat="1" ht="16.5" customHeight="1">
      <c r="A204" s="38"/>
      <c r="B204" s="39"/>
      <c r="C204" s="212" t="s">
        <v>828</v>
      </c>
      <c r="D204" s="212" t="s">
        <v>153</v>
      </c>
      <c r="E204" s="213" t="s">
        <v>2838</v>
      </c>
      <c r="F204" s="214" t="s">
        <v>2839</v>
      </c>
      <c r="G204" s="215" t="s">
        <v>1714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3" t="s">
        <v>175</v>
      </c>
      <c r="AT204" s="223" t="s">
        <v>153</v>
      </c>
      <c r="AU204" s="223" t="s">
        <v>81</v>
      </c>
      <c r="AY204" s="17" t="s">
        <v>150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175</v>
      </c>
      <c r="BM204" s="223" t="s">
        <v>1250</v>
      </c>
    </row>
    <row r="205" s="2" customFormat="1" ht="16.5" customHeight="1">
      <c r="A205" s="38"/>
      <c r="B205" s="39"/>
      <c r="C205" s="212" t="s">
        <v>833</v>
      </c>
      <c r="D205" s="212" t="s">
        <v>153</v>
      </c>
      <c r="E205" s="213" t="s">
        <v>2840</v>
      </c>
      <c r="F205" s="214" t="s">
        <v>2841</v>
      </c>
      <c r="G205" s="215" t="s">
        <v>1714</v>
      </c>
      <c r="H205" s="216">
        <v>1</v>
      </c>
      <c r="I205" s="217"/>
      <c r="J205" s="218">
        <f>ROUND(I205*H205,2)</f>
        <v>0</v>
      </c>
      <c r="K205" s="214" t="s">
        <v>19</v>
      </c>
      <c r="L205" s="44"/>
      <c r="M205" s="264" t="s">
        <v>19</v>
      </c>
      <c r="N205" s="265" t="s">
        <v>44</v>
      </c>
      <c r="O205" s="255"/>
      <c r="P205" s="256">
        <f>O205*H205</f>
        <v>0</v>
      </c>
      <c r="Q205" s="256">
        <v>0</v>
      </c>
      <c r="R205" s="256">
        <f>Q205*H205</f>
        <v>0</v>
      </c>
      <c r="S205" s="256">
        <v>0</v>
      </c>
      <c r="T205" s="25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3" t="s">
        <v>175</v>
      </c>
      <c r="AT205" s="223" t="s">
        <v>153</v>
      </c>
      <c r="AU205" s="223" t="s">
        <v>81</v>
      </c>
      <c r="AY205" s="17" t="s">
        <v>150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175</v>
      </c>
      <c r="BM205" s="223" t="s">
        <v>1258</v>
      </c>
    </row>
    <row r="206" s="2" customFormat="1" ht="6.96" customHeight="1">
      <c r="A206" s="38"/>
      <c r="B206" s="59"/>
      <c r="C206" s="60"/>
      <c r="D206" s="60"/>
      <c r="E206" s="60"/>
      <c r="F206" s="60"/>
      <c r="G206" s="60"/>
      <c r="H206" s="60"/>
      <c r="I206" s="60"/>
      <c r="J206" s="60"/>
      <c r="K206" s="60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aP/mdpHXSmYXzw3ktmKCD+iPkfvZIjNGZpXBX18EeHvTKmCj1FWdKyQ8HLclpcfCSKey2TaHSefBvtW32zzyYQ==" hashValue="G8YuxhlUQWAfNYO6w+RsBU7UqwrAHXqt3NzGql9cMAyQuKHE3C6mYUbXbxD5c3rcPC6p1PE7STzwTdJ9ciTQSg==" algorithmName="SHA-512" password="CC35"/>
  <autoFilter ref="C97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2842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ROUND(J98,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ROUND((SUM(BE98:BE609)),  2)</f>
        <v>0</v>
      </c>
      <c r="G33" s="38"/>
      <c r="H33" s="38"/>
      <c r="I33" s="157">
        <v>0.20999999999999999</v>
      </c>
      <c r="J33" s="156">
        <f>ROUND(((SUM(BE98:BE609))*I33),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ROUND((SUM(BF98:BF609)),  2)</f>
        <v>0</v>
      </c>
      <c r="G34" s="38"/>
      <c r="H34" s="38"/>
      <c r="I34" s="157">
        <v>0.12</v>
      </c>
      <c r="J34" s="156">
        <f>ROUND(((SUM(BF98:BF609))*I34),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ROUND((SUM(BG98:BG609)),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ROUND((SUM(BH98:BH609)),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ROUND((SUM(BI98:BI609)),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D10.3. - SO01 - Stavební úpravy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J98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124</v>
      </c>
      <c r="E60" s="177"/>
      <c r="F60" s="177"/>
      <c r="G60" s="177"/>
      <c r="H60" s="177"/>
      <c r="I60" s="177"/>
      <c r="J60" s="178">
        <f>J99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2843</v>
      </c>
      <c r="E61" s="182"/>
      <c r="F61" s="182"/>
      <c r="G61" s="182"/>
      <c r="H61" s="182"/>
      <c r="I61" s="182"/>
      <c r="J61" s="183">
        <f>J100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2844</v>
      </c>
      <c r="E62" s="182"/>
      <c r="F62" s="182"/>
      <c r="G62" s="182"/>
      <c r="H62" s="182"/>
      <c r="I62" s="182"/>
      <c r="J62" s="183">
        <f>J115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2845</v>
      </c>
      <c r="E63" s="182"/>
      <c r="F63" s="182"/>
      <c r="G63" s="182"/>
      <c r="H63" s="182"/>
      <c r="I63" s="182"/>
      <c r="J63" s="183">
        <f>J138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2846</v>
      </c>
      <c r="E64" s="182"/>
      <c r="F64" s="182"/>
      <c r="G64" s="182"/>
      <c r="H64" s="182"/>
      <c r="I64" s="182"/>
      <c r="J64" s="183">
        <f>J159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2847</v>
      </c>
      <c r="E65" s="182"/>
      <c r="F65" s="182"/>
      <c r="G65" s="182"/>
      <c r="H65" s="182"/>
      <c r="I65" s="182"/>
      <c r="J65" s="183">
        <f>J214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J264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126</v>
      </c>
      <c r="E67" s="182"/>
      <c r="F67" s="182"/>
      <c r="G67" s="182"/>
      <c r="H67" s="182"/>
      <c r="I67" s="182"/>
      <c r="J67" s="183">
        <f>J383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2848</v>
      </c>
      <c r="E68" s="182"/>
      <c r="F68" s="182"/>
      <c r="G68" s="182"/>
      <c r="H68" s="182"/>
      <c r="I68" s="182"/>
      <c r="J68" s="183">
        <f>J407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127</v>
      </c>
      <c r="E69" s="177"/>
      <c r="F69" s="177"/>
      <c r="G69" s="177"/>
      <c r="H69" s="177"/>
      <c r="I69" s="177"/>
      <c r="J69" s="178">
        <f>J410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2849</v>
      </c>
      <c r="E70" s="182"/>
      <c r="F70" s="182"/>
      <c r="G70" s="182"/>
      <c r="H70" s="182"/>
      <c r="I70" s="182"/>
      <c r="J70" s="183">
        <f>J411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2850</v>
      </c>
      <c r="E71" s="182"/>
      <c r="F71" s="182"/>
      <c r="G71" s="182"/>
      <c r="H71" s="182"/>
      <c r="I71" s="182"/>
      <c r="J71" s="183">
        <f>J423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128</v>
      </c>
      <c r="E72" s="182"/>
      <c r="F72" s="182"/>
      <c r="G72" s="182"/>
      <c r="H72" s="182"/>
      <c r="I72" s="182"/>
      <c r="J72" s="183">
        <f>J448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25"/>
      <c r="D73" s="181" t="s">
        <v>2851</v>
      </c>
      <c r="E73" s="182"/>
      <c r="F73" s="182"/>
      <c r="G73" s="182"/>
      <c r="H73" s="182"/>
      <c r="I73" s="182"/>
      <c r="J73" s="183">
        <f>J467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131</v>
      </c>
      <c r="E74" s="182"/>
      <c r="F74" s="182"/>
      <c r="G74" s="182"/>
      <c r="H74" s="182"/>
      <c r="I74" s="182"/>
      <c r="J74" s="183">
        <f>J482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132</v>
      </c>
      <c r="E75" s="182"/>
      <c r="F75" s="182"/>
      <c r="G75" s="182"/>
      <c r="H75" s="182"/>
      <c r="I75" s="182"/>
      <c r="J75" s="183">
        <f>J514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2852</v>
      </c>
      <c r="E76" s="182"/>
      <c r="F76" s="182"/>
      <c r="G76" s="182"/>
      <c r="H76" s="182"/>
      <c r="I76" s="182"/>
      <c r="J76" s="183">
        <f>J528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2853</v>
      </c>
      <c r="E77" s="182"/>
      <c r="F77" s="182"/>
      <c r="G77" s="182"/>
      <c r="H77" s="182"/>
      <c r="I77" s="182"/>
      <c r="J77" s="183">
        <f>J560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4"/>
      <c r="C78" s="175"/>
      <c r="D78" s="176" t="s">
        <v>448</v>
      </c>
      <c r="E78" s="177"/>
      <c r="F78" s="177"/>
      <c r="G78" s="177"/>
      <c r="H78" s="177"/>
      <c r="I78" s="177"/>
      <c r="J78" s="178">
        <f>J600</f>
        <v>0</v>
      </c>
      <c r="K78" s="175"/>
      <c r="L78" s="17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135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169" t="str">
        <f>E7</f>
        <v>Revitalizace CZT Liberec - GreenNet III- D10 Úprava zdroje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118</v>
      </c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69" t="str">
        <f>E9</f>
        <v>D10.3. - SO01 - Stavební úpravy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21</v>
      </c>
      <c r="D92" s="40"/>
      <c r="E92" s="40"/>
      <c r="F92" s="27" t="str">
        <f>F12</f>
        <v>Liberec</v>
      </c>
      <c r="G92" s="40"/>
      <c r="H92" s="40"/>
      <c r="I92" s="32" t="s">
        <v>23</v>
      </c>
      <c r="J92" s="72" t="str">
        <f>IF(J12="","",J12)</f>
        <v>21. 6. 2024</v>
      </c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25</v>
      </c>
      <c r="D94" s="40"/>
      <c r="E94" s="40"/>
      <c r="F94" s="27" t="str">
        <f>E15</f>
        <v>Teplárna Liberec, a.s.</v>
      </c>
      <c r="G94" s="40"/>
      <c r="H94" s="40"/>
      <c r="I94" s="32" t="s">
        <v>32</v>
      </c>
      <c r="J94" s="36" t="str">
        <f>E21</f>
        <v>SITEZ s.r.o.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30</v>
      </c>
      <c r="D95" s="40"/>
      <c r="E95" s="40"/>
      <c r="F95" s="27" t="str">
        <f>IF(E18="","",E18)</f>
        <v>Vyplň údaj</v>
      </c>
      <c r="G95" s="40"/>
      <c r="H95" s="40"/>
      <c r="I95" s="32" t="s">
        <v>36</v>
      </c>
      <c r="J95" s="36" t="str">
        <f>E24</f>
        <v>SITEZ s.r.o.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11" customFormat="1" ht="29.28" customHeight="1">
      <c r="A97" s="185"/>
      <c r="B97" s="186"/>
      <c r="C97" s="187" t="s">
        <v>136</v>
      </c>
      <c r="D97" s="188" t="s">
        <v>58</v>
      </c>
      <c r="E97" s="188" t="s">
        <v>54</v>
      </c>
      <c r="F97" s="188" t="s">
        <v>55</v>
      </c>
      <c r="G97" s="188" t="s">
        <v>137</v>
      </c>
      <c r="H97" s="188" t="s">
        <v>138</v>
      </c>
      <c r="I97" s="188" t="s">
        <v>139</v>
      </c>
      <c r="J97" s="188" t="s">
        <v>122</v>
      </c>
      <c r="K97" s="189" t="s">
        <v>140</v>
      </c>
      <c r="L97" s="190"/>
      <c r="M97" s="92" t="s">
        <v>19</v>
      </c>
      <c r="N97" s="93" t="s">
        <v>43</v>
      </c>
      <c r="O97" s="93" t="s">
        <v>141</v>
      </c>
      <c r="P97" s="93" t="s">
        <v>142</v>
      </c>
      <c r="Q97" s="93" t="s">
        <v>143</v>
      </c>
      <c r="R97" s="93" t="s">
        <v>144</v>
      </c>
      <c r="S97" s="93" t="s">
        <v>145</v>
      </c>
      <c r="T97" s="94" t="s">
        <v>146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38"/>
      <c r="B98" s="39"/>
      <c r="C98" s="99" t="s">
        <v>147</v>
      </c>
      <c r="D98" s="40"/>
      <c r="E98" s="40"/>
      <c r="F98" s="40"/>
      <c r="G98" s="40"/>
      <c r="H98" s="40"/>
      <c r="I98" s="40"/>
      <c r="J98" s="191">
        <f>BK98</f>
        <v>0</v>
      </c>
      <c r="K98" s="40"/>
      <c r="L98" s="44"/>
      <c r="M98" s="95"/>
      <c r="N98" s="192"/>
      <c r="O98" s="96"/>
      <c r="P98" s="193">
        <f>P99+P410+P600</f>
        <v>0</v>
      </c>
      <c r="Q98" s="96"/>
      <c r="R98" s="193">
        <f>R99+R410+R600</f>
        <v>427.19746996000003</v>
      </c>
      <c r="S98" s="96"/>
      <c r="T98" s="194">
        <f>T99+T410+T600</f>
        <v>205.75650281000003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72</v>
      </c>
      <c r="AU98" s="17" t="s">
        <v>123</v>
      </c>
      <c r="BK98" s="195">
        <f>BK99+BK410+BK600</f>
        <v>0</v>
      </c>
    </row>
    <row r="99" s="12" customFormat="1" ht="25.92" customHeight="1">
      <c r="A99" s="12"/>
      <c r="B99" s="196"/>
      <c r="C99" s="197"/>
      <c r="D99" s="198" t="s">
        <v>72</v>
      </c>
      <c r="E99" s="199" t="s">
        <v>148</v>
      </c>
      <c r="F99" s="199" t="s">
        <v>149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P100+P115+P138+P159+P214+P264+P383+P407</f>
        <v>0</v>
      </c>
      <c r="Q99" s="204"/>
      <c r="R99" s="205">
        <f>R100+R115+R138+R159+R214+R264+R383+R407</f>
        <v>416.15345274000003</v>
      </c>
      <c r="S99" s="204"/>
      <c r="T99" s="206">
        <f>T100+T115+T138+T159+T214+T264+T383+T407</f>
        <v>194.84888600000002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81</v>
      </c>
      <c r="AT99" s="208" t="s">
        <v>72</v>
      </c>
      <c r="AU99" s="208" t="s">
        <v>73</v>
      </c>
      <c r="AY99" s="207" t="s">
        <v>150</v>
      </c>
      <c r="BK99" s="209">
        <f>BK100+BK115+BK138+BK159+BK214+BK264+BK383+BK407</f>
        <v>0</v>
      </c>
    </row>
    <row r="100" s="12" customFormat="1" ht="22.8" customHeight="1">
      <c r="A100" s="12"/>
      <c r="B100" s="196"/>
      <c r="C100" s="197"/>
      <c r="D100" s="198" t="s">
        <v>72</v>
      </c>
      <c r="E100" s="210" t="s">
        <v>81</v>
      </c>
      <c r="F100" s="210" t="s">
        <v>2854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SUM(P101:P114)</f>
        <v>0</v>
      </c>
      <c r="Q100" s="204"/>
      <c r="R100" s="205">
        <f>SUM(R101:R114)</f>
        <v>0</v>
      </c>
      <c r="S100" s="204"/>
      <c r="T100" s="206">
        <f>SUM(T101:T114)</f>
        <v>15.975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81</v>
      </c>
      <c r="AT100" s="208" t="s">
        <v>72</v>
      </c>
      <c r="AU100" s="208" t="s">
        <v>81</v>
      </c>
      <c r="AY100" s="207" t="s">
        <v>150</v>
      </c>
      <c r="BK100" s="209">
        <f>SUM(BK101:BK114)</f>
        <v>0</v>
      </c>
    </row>
    <row r="101" s="2" customFormat="1" ht="21.75" customHeight="1">
      <c r="A101" s="38"/>
      <c r="B101" s="39"/>
      <c r="C101" s="212" t="s">
        <v>81</v>
      </c>
      <c r="D101" s="212" t="s">
        <v>153</v>
      </c>
      <c r="E101" s="213" t="s">
        <v>2855</v>
      </c>
      <c r="F101" s="214" t="s">
        <v>2856</v>
      </c>
      <c r="G101" s="215" t="s">
        <v>265</v>
      </c>
      <c r="H101" s="216">
        <v>16</v>
      </c>
      <c r="I101" s="217"/>
      <c r="J101" s="218">
        <f>ROUND(I101*H101,2)</f>
        <v>0</v>
      </c>
      <c r="K101" s="214" t="s">
        <v>157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175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175</v>
      </c>
      <c r="BM101" s="223" t="s">
        <v>2857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2858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83</v>
      </c>
    </row>
    <row r="103" s="2" customFormat="1" ht="21.75" customHeight="1">
      <c r="A103" s="38"/>
      <c r="B103" s="39"/>
      <c r="C103" s="212" t="s">
        <v>83</v>
      </c>
      <c r="D103" s="212" t="s">
        <v>153</v>
      </c>
      <c r="E103" s="213" t="s">
        <v>2859</v>
      </c>
      <c r="F103" s="214" t="s">
        <v>2860</v>
      </c>
      <c r="G103" s="215" t="s">
        <v>265</v>
      </c>
      <c r="H103" s="216">
        <v>8</v>
      </c>
      <c r="I103" s="217"/>
      <c r="J103" s="218">
        <f>ROUND(I103*H103,2)</f>
        <v>0</v>
      </c>
      <c r="K103" s="214" t="s">
        <v>157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175</v>
      </c>
      <c r="AT103" s="223" t="s">
        <v>153</v>
      </c>
      <c r="AU103" s="223" t="s">
        <v>83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175</v>
      </c>
      <c r="BM103" s="223" t="s">
        <v>2861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2862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83</v>
      </c>
    </row>
    <row r="105" s="2" customFormat="1" ht="16.5" customHeight="1">
      <c r="A105" s="38"/>
      <c r="B105" s="39"/>
      <c r="C105" s="212" t="s">
        <v>168</v>
      </c>
      <c r="D105" s="212" t="s">
        <v>153</v>
      </c>
      <c r="E105" s="213" t="s">
        <v>2863</v>
      </c>
      <c r="F105" s="214" t="s">
        <v>2864</v>
      </c>
      <c r="G105" s="215" t="s">
        <v>265</v>
      </c>
      <c r="H105" s="216">
        <v>16</v>
      </c>
      <c r="I105" s="217"/>
      <c r="J105" s="218">
        <f>ROUND(I105*H105,2)</f>
        <v>0</v>
      </c>
      <c r="K105" s="214" t="s">
        <v>157</v>
      </c>
      <c r="L105" s="44"/>
      <c r="M105" s="219" t="s">
        <v>19</v>
      </c>
      <c r="N105" s="220" t="s">
        <v>44</v>
      </c>
      <c r="O105" s="84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175</v>
      </c>
      <c r="AT105" s="223" t="s">
        <v>153</v>
      </c>
      <c r="AU105" s="223" t="s">
        <v>83</v>
      </c>
      <c r="AY105" s="17" t="s">
        <v>150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175</v>
      </c>
      <c r="BM105" s="223" t="s">
        <v>2865</v>
      </c>
    </row>
    <row r="106" s="2" customFormat="1">
      <c r="A106" s="38"/>
      <c r="B106" s="39"/>
      <c r="C106" s="40"/>
      <c r="D106" s="225" t="s">
        <v>159</v>
      </c>
      <c r="E106" s="40"/>
      <c r="F106" s="226" t="s">
        <v>2866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159</v>
      </c>
      <c r="AU106" s="17" t="s">
        <v>83</v>
      </c>
    </row>
    <row r="107" s="2" customFormat="1" ht="16.5" customHeight="1">
      <c r="A107" s="38"/>
      <c r="B107" s="39"/>
      <c r="C107" s="212" t="s">
        <v>175</v>
      </c>
      <c r="D107" s="212" t="s">
        <v>153</v>
      </c>
      <c r="E107" s="213" t="s">
        <v>2867</v>
      </c>
      <c r="F107" s="214" t="s">
        <v>2868</v>
      </c>
      <c r="G107" s="215" t="s">
        <v>265</v>
      </c>
      <c r="H107" s="216">
        <v>8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175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175</v>
      </c>
      <c r="BM107" s="223" t="s">
        <v>2869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2870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 ht="24.15" customHeight="1">
      <c r="A109" s="38"/>
      <c r="B109" s="39"/>
      <c r="C109" s="212" t="s">
        <v>181</v>
      </c>
      <c r="D109" s="212" t="s">
        <v>153</v>
      </c>
      <c r="E109" s="213" t="s">
        <v>2871</v>
      </c>
      <c r="F109" s="214" t="s">
        <v>2872</v>
      </c>
      <c r="G109" s="215" t="s">
        <v>156</v>
      </c>
      <c r="H109" s="216">
        <v>45</v>
      </c>
      <c r="I109" s="217"/>
      <c r="J109" s="218">
        <f>ROUND(I109*H109,2)</f>
        <v>0</v>
      </c>
      <c r="K109" s="214" t="s">
        <v>157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0.35499999999999998</v>
      </c>
      <c r="T109" s="222">
        <f>S109*H109</f>
        <v>15.975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153</v>
      </c>
      <c r="AU109" s="223" t="s">
        <v>83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175</v>
      </c>
      <c r="BM109" s="223" t="s">
        <v>2873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2874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83</v>
      </c>
    </row>
    <row r="111" s="2" customFormat="1" ht="24.15" customHeight="1">
      <c r="A111" s="38"/>
      <c r="B111" s="39"/>
      <c r="C111" s="212" t="s">
        <v>186</v>
      </c>
      <c r="D111" s="212" t="s">
        <v>153</v>
      </c>
      <c r="E111" s="213" t="s">
        <v>2875</v>
      </c>
      <c r="F111" s="214" t="s">
        <v>2876</v>
      </c>
      <c r="G111" s="215" t="s">
        <v>265</v>
      </c>
      <c r="H111" s="216">
        <v>16</v>
      </c>
      <c r="I111" s="217"/>
      <c r="J111" s="218">
        <f>ROUND(I111*H111,2)</f>
        <v>0</v>
      </c>
      <c r="K111" s="214" t="s">
        <v>157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175</v>
      </c>
      <c r="AT111" s="223" t="s">
        <v>153</v>
      </c>
      <c r="AU111" s="223" t="s">
        <v>83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175</v>
      </c>
      <c r="BM111" s="223" t="s">
        <v>2877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2878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83</v>
      </c>
    </row>
    <row r="113" s="2" customFormat="1" ht="24.15" customHeight="1">
      <c r="A113" s="38"/>
      <c r="B113" s="39"/>
      <c r="C113" s="212" t="s">
        <v>191</v>
      </c>
      <c r="D113" s="212" t="s">
        <v>153</v>
      </c>
      <c r="E113" s="213" t="s">
        <v>2879</v>
      </c>
      <c r="F113" s="214" t="s">
        <v>2880</v>
      </c>
      <c r="G113" s="215" t="s">
        <v>265</v>
      </c>
      <c r="H113" s="216">
        <v>8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175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175</v>
      </c>
      <c r="BM113" s="223" t="s">
        <v>2881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2882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83</v>
      </c>
      <c r="F115" s="210" t="s">
        <v>2883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SUM(P116:P137)</f>
        <v>0</v>
      </c>
      <c r="Q115" s="204"/>
      <c r="R115" s="205">
        <f>SUM(R116:R137)</f>
        <v>132.71995551999999</v>
      </c>
      <c r="S115" s="204"/>
      <c r="T115" s="206">
        <f>SUM(T116:T137)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81</v>
      </c>
      <c r="AT115" s="208" t="s">
        <v>72</v>
      </c>
      <c r="AU115" s="208" t="s">
        <v>81</v>
      </c>
      <c r="AY115" s="207" t="s">
        <v>150</v>
      </c>
      <c r="BK115" s="209">
        <f>SUM(BK116:BK137)</f>
        <v>0</v>
      </c>
    </row>
    <row r="116" s="2" customFormat="1" ht="21.75" customHeight="1">
      <c r="A116" s="38"/>
      <c r="B116" s="39"/>
      <c r="C116" s="212" t="s">
        <v>196</v>
      </c>
      <c r="D116" s="212" t="s">
        <v>153</v>
      </c>
      <c r="E116" s="213" t="s">
        <v>2884</v>
      </c>
      <c r="F116" s="214" t="s">
        <v>2885</v>
      </c>
      <c r="G116" s="215" t="s">
        <v>989</v>
      </c>
      <c r="H116" s="216">
        <v>45.280000000000001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2.5018699999999998</v>
      </c>
      <c r="R116" s="221">
        <f>Q116*H116</f>
        <v>113.28467359999999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175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175</v>
      </c>
      <c r="BM116" s="223" t="s">
        <v>2886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2887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13" customFormat="1">
      <c r="A118" s="13"/>
      <c r="B118" s="230"/>
      <c r="C118" s="231"/>
      <c r="D118" s="232" t="s">
        <v>161</v>
      </c>
      <c r="E118" s="233" t="s">
        <v>19</v>
      </c>
      <c r="F118" s="234" t="s">
        <v>2888</v>
      </c>
      <c r="G118" s="231"/>
      <c r="H118" s="235">
        <v>45.280000000000001</v>
      </c>
      <c r="I118" s="236"/>
      <c r="J118" s="231"/>
      <c r="K118" s="231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161</v>
      </c>
      <c r="AU118" s="241" t="s">
        <v>83</v>
      </c>
      <c r="AV118" s="13" t="s">
        <v>83</v>
      </c>
      <c r="AW118" s="13" t="s">
        <v>35</v>
      </c>
      <c r="AX118" s="13" t="s">
        <v>81</v>
      </c>
      <c r="AY118" s="241" t="s">
        <v>150</v>
      </c>
    </row>
    <row r="119" s="2" customFormat="1" ht="16.5" customHeight="1">
      <c r="A119" s="38"/>
      <c r="B119" s="39"/>
      <c r="C119" s="212" t="s">
        <v>151</v>
      </c>
      <c r="D119" s="212" t="s">
        <v>153</v>
      </c>
      <c r="E119" s="213" t="s">
        <v>2889</v>
      </c>
      <c r="F119" s="214" t="s">
        <v>2890</v>
      </c>
      <c r="G119" s="215" t="s">
        <v>156</v>
      </c>
      <c r="H119" s="216">
        <v>11.538</v>
      </c>
      <c r="I119" s="217"/>
      <c r="J119" s="218">
        <f>ROUND(I119*H119,2)</f>
        <v>0</v>
      </c>
      <c r="K119" s="214" t="s">
        <v>157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0.0029399999999999999</v>
      </c>
      <c r="R119" s="221">
        <f>Q119*H119</f>
        <v>0.033921720000000002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175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175</v>
      </c>
      <c r="BM119" s="223" t="s">
        <v>2891</v>
      </c>
    </row>
    <row r="120" s="2" customFormat="1">
      <c r="A120" s="38"/>
      <c r="B120" s="39"/>
      <c r="C120" s="40"/>
      <c r="D120" s="225" t="s">
        <v>159</v>
      </c>
      <c r="E120" s="40"/>
      <c r="F120" s="226" t="s">
        <v>2892</v>
      </c>
      <c r="G120" s="40"/>
      <c r="H120" s="40"/>
      <c r="I120" s="227"/>
      <c r="J120" s="40"/>
      <c r="K120" s="40"/>
      <c r="L120" s="44"/>
      <c r="M120" s="228"/>
      <c r="N120" s="229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159</v>
      </c>
      <c r="AU120" s="17" t="s">
        <v>83</v>
      </c>
    </row>
    <row r="121" s="13" customFormat="1">
      <c r="A121" s="13"/>
      <c r="B121" s="230"/>
      <c r="C121" s="231"/>
      <c r="D121" s="232" t="s">
        <v>161</v>
      </c>
      <c r="E121" s="233" t="s">
        <v>19</v>
      </c>
      <c r="F121" s="234" t="s">
        <v>2893</v>
      </c>
      <c r="G121" s="231"/>
      <c r="H121" s="235">
        <v>11.538</v>
      </c>
      <c r="I121" s="236"/>
      <c r="J121" s="231"/>
      <c r="K121" s="231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161</v>
      </c>
      <c r="AU121" s="241" t="s">
        <v>83</v>
      </c>
      <c r="AV121" s="13" t="s">
        <v>83</v>
      </c>
      <c r="AW121" s="13" t="s">
        <v>35</v>
      </c>
      <c r="AX121" s="13" t="s">
        <v>81</v>
      </c>
      <c r="AY121" s="241" t="s">
        <v>150</v>
      </c>
    </row>
    <row r="122" s="2" customFormat="1" ht="16.5" customHeight="1">
      <c r="A122" s="38"/>
      <c r="B122" s="39"/>
      <c r="C122" s="212" t="s">
        <v>212</v>
      </c>
      <c r="D122" s="212" t="s">
        <v>153</v>
      </c>
      <c r="E122" s="213" t="s">
        <v>2894</v>
      </c>
      <c r="F122" s="214" t="s">
        <v>2895</v>
      </c>
      <c r="G122" s="215" t="s">
        <v>156</v>
      </c>
      <c r="H122" s="216">
        <v>11.538</v>
      </c>
      <c r="I122" s="217"/>
      <c r="J122" s="218">
        <f>ROUND(I122*H122,2)</f>
        <v>0</v>
      </c>
      <c r="K122" s="214" t="s">
        <v>157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175</v>
      </c>
      <c r="AT122" s="223" t="s">
        <v>153</v>
      </c>
      <c r="AU122" s="223" t="s">
        <v>83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175</v>
      </c>
      <c r="BM122" s="223" t="s">
        <v>2896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2897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83</v>
      </c>
    </row>
    <row r="124" s="13" customFormat="1">
      <c r="A124" s="13"/>
      <c r="B124" s="230"/>
      <c r="C124" s="231"/>
      <c r="D124" s="232" t="s">
        <v>161</v>
      </c>
      <c r="E124" s="233" t="s">
        <v>19</v>
      </c>
      <c r="F124" s="234" t="s">
        <v>2893</v>
      </c>
      <c r="G124" s="231"/>
      <c r="H124" s="235">
        <v>11.538</v>
      </c>
      <c r="I124" s="236"/>
      <c r="J124" s="231"/>
      <c r="K124" s="231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161</v>
      </c>
      <c r="AU124" s="241" t="s">
        <v>83</v>
      </c>
      <c r="AV124" s="13" t="s">
        <v>83</v>
      </c>
      <c r="AW124" s="13" t="s">
        <v>35</v>
      </c>
      <c r="AX124" s="13" t="s">
        <v>81</v>
      </c>
      <c r="AY124" s="241" t="s">
        <v>150</v>
      </c>
    </row>
    <row r="125" s="2" customFormat="1" ht="16.5" customHeight="1">
      <c r="A125" s="38"/>
      <c r="B125" s="39"/>
      <c r="C125" s="212" t="s">
        <v>217</v>
      </c>
      <c r="D125" s="212" t="s">
        <v>153</v>
      </c>
      <c r="E125" s="213" t="s">
        <v>2898</v>
      </c>
      <c r="F125" s="214" t="s">
        <v>2899</v>
      </c>
      <c r="G125" s="215" t="s">
        <v>178</v>
      </c>
      <c r="H125" s="216">
        <v>1.526</v>
      </c>
      <c r="I125" s="217"/>
      <c r="J125" s="218">
        <f>ROUND(I125*H125,2)</f>
        <v>0</v>
      </c>
      <c r="K125" s="214" t="s">
        <v>157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1.0606199999999999</v>
      </c>
      <c r="R125" s="221">
        <f>Q125*H125</f>
        <v>1.6185061199999999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175</v>
      </c>
      <c r="AT125" s="223" t="s">
        <v>153</v>
      </c>
      <c r="AU125" s="223" t="s">
        <v>83</v>
      </c>
      <c r="AY125" s="17" t="s">
        <v>150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175</v>
      </c>
      <c r="BM125" s="223" t="s">
        <v>2900</v>
      </c>
    </row>
    <row r="126" s="2" customFormat="1">
      <c r="A126" s="38"/>
      <c r="B126" s="39"/>
      <c r="C126" s="40"/>
      <c r="D126" s="225" t="s">
        <v>159</v>
      </c>
      <c r="E126" s="40"/>
      <c r="F126" s="226" t="s">
        <v>2901</v>
      </c>
      <c r="G126" s="40"/>
      <c r="H126" s="40"/>
      <c r="I126" s="227"/>
      <c r="J126" s="40"/>
      <c r="K126" s="40"/>
      <c r="L126" s="44"/>
      <c r="M126" s="228"/>
      <c r="N126" s="229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159</v>
      </c>
      <c r="AU126" s="17" t="s">
        <v>83</v>
      </c>
    </row>
    <row r="127" s="13" customFormat="1">
      <c r="A127" s="13"/>
      <c r="B127" s="230"/>
      <c r="C127" s="231"/>
      <c r="D127" s="232" t="s">
        <v>161</v>
      </c>
      <c r="E127" s="233" t="s">
        <v>19</v>
      </c>
      <c r="F127" s="234" t="s">
        <v>2902</v>
      </c>
      <c r="G127" s="231"/>
      <c r="H127" s="235">
        <v>0.95099999999999996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161</v>
      </c>
      <c r="AU127" s="241" t="s">
        <v>83</v>
      </c>
      <c r="AV127" s="13" t="s">
        <v>83</v>
      </c>
      <c r="AW127" s="13" t="s">
        <v>35</v>
      </c>
      <c r="AX127" s="13" t="s">
        <v>73</v>
      </c>
      <c r="AY127" s="241" t="s">
        <v>150</v>
      </c>
    </row>
    <row r="128" s="13" customFormat="1">
      <c r="A128" s="13"/>
      <c r="B128" s="230"/>
      <c r="C128" s="231"/>
      <c r="D128" s="232" t="s">
        <v>161</v>
      </c>
      <c r="E128" s="233" t="s">
        <v>19</v>
      </c>
      <c r="F128" s="234" t="s">
        <v>2903</v>
      </c>
      <c r="G128" s="231"/>
      <c r="H128" s="235">
        <v>0.57499999999999996</v>
      </c>
      <c r="I128" s="236"/>
      <c r="J128" s="231"/>
      <c r="K128" s="231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161</v>
      </c>
      <c r="AU128" s="241" t="s">
        <v>83</v>
      </c>
      <c r="AV128" s="13" t="s">
        <v>83</v>
      </c>
      <c r="AW128" s="13" t="s">
        <v>35</v>
      </c>
      <c r="AX128" s="13" t="s">
        <v>73</v>
      </c>
      <c r="AY128" s="241" t="s">
        <v>150</v>
      </c>
    </row>
    <row r="129" s="2" customFormat="1" ht="33" customHeight="1">
      <c r="A129" s="38"/>
      <c r="B129" s="39"/>
      <c r="C129" s="212" t="s">
        <v>8</v>
      </c>
      <c r="D129" s="212" t="s">
        <v>153</v>
      </c>
      <c r="E129" s="213" t="s">
        <v>2904</v>
      </c>
      <c r="F129" s="214" t="s">
        <v>2905</v>
      </c>
      <c r="G129" s="215" t="s">
        <v>989</v>
      </c>
      <c r="H129" s="216">
        <v>1.7629999999999999</v>
      </c>
      <c r="I129" s="217"/>
      <c r="J129" s="218">
        <f>ROUND(I129*H129,2)</f>
        <v>0</v>
      </c>
      <c r="K129" s="214" t="s">
        <v>157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2.5441600000000002</v>
      </c>
      <c r="R129" s="221">
        <f>Q129*H129</f>
        <v>4.4853540800000005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175</v>
      </c>
      <c r="AT129" s="223" t="s">
        <v>153</v>
      </c>
      <c r="AU129" s="223" t="s">
        <v>83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175</v>
      </c>
      <c r="BM129" s="223" t="s">
        <v>2906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2907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83</v>
      </c>
    </row>
    <row r="131" s="13" customFormat="1">
      <c r="A131" s="13"/>
      <c r="B131" s="230"/>
      <c r="C131" s="231"/>
      <c r="D131" s="232" t="s">
        <v>161</v>
      </c>
      <c r="E131" s="233" t="s">
        <v>19</v>
      </c>
      <c r="F131" s="234" t="s">
        <v>2908</v>
      </c>
      <c r="G131" s="231"/>
      <c r="H131" s="235">
        <v>1.6879999999999999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161</v>
      </c>
      <c r="AU131" s="241" t="s">
        <v>83</v>
      </c>
      <c r="AV131" s="13" t="s">
        <v>83</v>
      </c>
      <c r="AW131" s="13" t="s">
        <v>35</v>
      </c>
      <c r="AX131" s="13" t="s">
        <v>73</v>
      </c>
      <c r="AY131" s="241" t="s">
        <v>150</v>
      </c>
    </row>
    <row r="132" s="13" customFormat="1">
      <c r="A132" s="13"/>
      <c r="B132" s="230"/>
      <c r="C132" s="231"/>
      <c r="D132" s="232" t="s">
        <v>161</v>
      </c>
      <c r="E132" s="233" t="s">
        <v>19</v>
      </c>
      <c r="F132" s="234" t="s">
        <v>2909</v>
      </c>
      <c r="G132" s="231"/>
      <c r="H132" s="235">
        <v>0.074999999999999997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161</v>
      </c>
      <c r="AU132" s="241" t="s">
        <v>83</v>
      </c>
      <c r="AV132" s="13" t="s">
        <v>83</v>
      </c>
      <c r="AW132" s="13" t="s">
        <v>35</v>
      </c>
      <c r="AX132" s="13" t="s">
        <v>73</v>
      </c>
      <c r="AY132" s="241" t="s">
        <v>150</v>
      </c>
    </row>
    <row r="133" s="2" customFormat="1" ht="16.5" customHeight="1">
      <c r="A133" s="38"/>
      <c r="B133" s="39"/>
      <c r="C133" s="212" t="s">
        <v>229</v>
      </c>
      <c r="D133" s="212" t="s">
        <v>153</v>
      </c>
      <c r="E133" s="213" t="s">
        <v>2910</v>
      </c>
      <c r="F133" s="214" t="s">
        <v>2911</v>
      </c>
      <c r="G133" s="215" t="s">
        <v>156</v>
      </c>
      <c r="H133" s="216">
        <v>45</v>
      </c>
      <c r="I133" s="217"/>
      <c r="J133" s="218">
        <f>ROUND(I133*H133,2)</f>
        <v>0</v>
      </c>
      <c r="K133" s="214" t="s">
        <v>157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0.108</v>
      </c>
      <c r="R133" s="221">
        <f>Q133*H133</f>
        <v>4.8600000000000003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175</v>
      </c>
      <c r="AT133" s="223" t="s">
        <v>153</v>
      </c>
      <c r="AU133" s="223" t="s">
        <v>83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175</v>
      </c>
      <c r="BM133" s="223" t="s">
        <v>2912</v>
      </c>
    </row>
    <row r="134" s="2" customFormat="1">
      <c r="A134" s="38"/>
      <c r="B134" s="39"/>
      <c r="C134" s="40"/>
      <c r="D134" s="225" t="s">
        <v>159</v>
      </c>
      <c r="E134" s="40"/>
      <c r="F134" s="226" t="s">
        <v>2913</v>
      </c>
      <c r="G134" s="40"/>
      <c r="H134" s="40"/>
      <c r="I134" s="227"/>
      <c r="J134" s="40"/>
      <c r="K134" s="40"/>
      <c r="L134" s="44"/>
      <c r="M134" s="228"/>
      <c r="N134" s="229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83</v>
      </c>
    </row>
    <row r="135" s="2" customFormat="1" ht="16.5" customHeight="1">
      <c r="A135" s="38"/>
      <c r="B135" s="39"/>
      <c r="C135" s="242" t="s">
        <v>232</v>
      </c>
      <c r="D135" s="242" t="s">
        <v>218</v>
      </c>
      <c r="E135" s="243" t="s">
        <v>2914</v>
      </c>
      <c r="F135" s="244" t="s">
        <v>2915</v>
      </c>
      <c r="G135" s="245" t="s">
        <v>265</v>
      </c>
      <c r="H135" s="246">
        <v>11.25</v>
      </c>
      <c r="I135" s="247"/>
      <c r="J135" s="248">
        <f>ROUND(I135*H135,2)</f>
        <v>0</v>
      </c>
      <c r="K135" s="244" t="s">
        <v>157</v>
      </c>
      <c r="L135" s="249"/>
      <c r="M135" s="250" t="s">
        <v>19</v>
      </c>
      <c r="N135" s="251" t="s">
        <v>44</v>
      </c>
      <c r="O135" s="84"/>
      <c r="P135" s="221">
        <f>O135*H135</f>
        <v>0</v>
      </c>
      <c r="Q135" s="221">
        <v>0.75</v>
      </c>
      <c r="R135" s="221">
        <f>Q135*H135</f>
        <v>8.4375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196</v>
      </c>
      <c r="AT135" s="223" t="s">
        <v>218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175</v>
      </c>
      <c r="BM135" s="223" t="s">
        <v>2916</v>
      </c>
    </row>
    <row r="136" s="2" customFormat="1">
      <c r="A136" s="38"/>
      <c r="B136" s="39"/>
      <c r="C136" s="40"/>
      <c r="D136" s="232" t="s">
        <v>246</v>
      </c>
      <c r="E136" s="40"/>
      <c r="F136" s="252" t="s">
        <v>2917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246</v>
      </c>
      <c r="AU136" s="17" t="s">
        <v>83</v>
      </c>
    </row>
    <row r="137" s="13" customFormat="1">
      <c r="A137" s="13"/>
      <c r="B137" s="230"/>
      <c r="C137" s="231"/>
      <c r="D137" s="232" t="s">
        <v>161</v>
      </c>
      <c r="E137" s="231"/>
      <c r="F137" s="234" t="s">
        <v>2918</v>
      </c>
      <c r="G137" s="231"/>
      <c r="H137" s="235">
        <v>11.25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161</v>
      </c>
      <c r="AU137" s="241" t="s">
        <v>83</v>
      </c>
      <c r="AV137" s="13" t="s">
        <v>83</v>
      </c>
      <c r="AW137" s="13" t="s">
        <v>4</v>
      </c>
      <c r="AX137" s="13" t="s">
        <v>81</v>
      </c>
      <c r="AY137" s="241" t="s">
        <v>150</v>
      </c>
    </row>
    <row r="138" s="12" customFormat="1" ht="22.8" customHeight="1">
      <c r="A138" s="12"/>
      <c r="B138" s="196"/>
      <c r="C138" s="197"/>
      <c r="D138" s="198" t="s">
        <v>72</v>
      </c>
      <c r="E138" s="210" t="s">
        <v>168</v>
      </c>
      <c r="F138" s="210" t="s">
        <v>2919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SUM(P139:P158)</f>
        <v>0</v>
      </c>
      <c r="Q138" s="204"/>
      <c r="R138" s="205">
        <f>SUM(R139:R158)</f>
        <v>11.43897525</v>
      </c>
      <c r="S138" s="204"/>
      <c r="T138" s="206">
        <f>SUM(T139:T158)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72</v>
      </c>
      <c r="AU138" s="208" t="s">
        <v>81</v>
      </c>
      <c r="AY138" s="207" t="s">
        <v>150</v>
      </c>
      <c r="BK138" s="209">
        <f>SUM(BK139:BK158)</f>
        <v>0</v>
      </c>
    </row>
    <row r="139" s="2" customFormat="1" ht="24.15" customHeight="1">
      <c r="A139" s="38"/>
      <c r="B139" s="39"/>
      <c r="C139" s="212" t="s">
        <v>238</v>
      </c>
      <c r="D139" s="212" t="s">
        <v>153</v>
      </c>
      <c r="E139" s="213" t="s">
        <v>2920</v>
      </c>
      <c r="F139" s="214" t="s">
        <v>2921</v>
      </c>
      <c r="G139" s="215" t="s">
        <v>156</v>
      </c>
      <c r="H139" s="216">
        <v>9.0899999999999999</v>
      </c>
      <c r="I139" s="217"/>
      <c r="J139" s="218">
        <f>ROUND(I139*H139,2)</f>
        <v>0</v>
      </c>
      <c r="K139" s="214" t="s">
        <v>157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0.1875</v>
      </c>
      <c r="R139" s="221">
        <f>Q139*H139</f>
        <v>1.704375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175</v>
      </c>
      <c r="AT139" s="223" t="s">
        <v>153</v>
      </c>
      <c r="AU139" s="223" t="s">
        <v>83</v>
      </c>
      <c r="AY139" s="17" t="s">
        <v>150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175</v>
      </c>
      <c r="BM139" s="223" t="s">
        <v>2922</v>
      </c>
    </row>
    <row r="140" s="2" customFormat="1">
      <c r="A140" s="38"/>
      <c r="B140" s="39"/>
      <c r="C140" s="40"/>
      <c r="D140" s="225" t="s">
        <v>159</v>
      </c>
      <c r="E140" s="40"/>
      <c r="F140" s="226" t="s">
        <v>2923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159</v>
      </c>
      <c r="AU140" s="17" t="s">
        <v>83</v>
      </c>
    </row>
    <row r="141" s="13" customFormat="1">
      <c r="A141" s="13"/>
      <c r="B141" s="230"/>
      <c r="C141" s="231"/>
      <c r="D141" s="232" t="s">
        <v>161</v>
      </c>
      <c r="E141" s="233" t="s">
        <v>19</v>
      </c>
      <c r="F141" s="234" t="s">
        <v>2924</v>
      </c>
      <c r="G141" s="231"/>
      <c r="H141" s="235">
        <v>2.0499999999999998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1" t="s">
        <v>161</v>
      </c>
      <c r="AU141" s="241" t="s">
        <v>83</v>
      </c>
      <c r="AV141" s="13" t="s">
        <v>83</v>
      </c>
      <c r="AW141" s="13" t="s">
        <v>35</v>
      </c>
      <c r="AX141" s="13" t="s">
        <v>73</v>
      </c>
      <c r="AY141" s="241" t="s">
        <v>150</v>
      </c>
    </row>
    <row r="142" s="13" customFormat="1">
      <c r="A142" s="13"/>
      <c r="B142" s="230"/>
      <c r="C142" s="231"/>
      <c r="D142" s="232" t="s">
        <v>161</v>
      </c>
      <c r="E142" s="233" t="s">
        <v>19</v>
      </c>
      <c r="F142" s="234" t="s">
        <v>2925</v>
      </c>
      <c r="G142" s="231"/>
      <c r="H142" s="235">
        <v>4.04</v>
      </c>
      <c r="I142" s="236"/>
      <c r="J142" s="231"/>
      <c r="K142" s="231"/>
      <c r="L142" s="237"/>
      <c r="M142" s="238"/>
      <c r="N142" s="239"/>
      <c r="O142" s="239"/>
      <c r="P142" s="239"/>
      <c r="Q142" s="239"/>
      <c r="R142" s="239"/>
      <c r="S142" s="239"/>
      <c r="T142" s="24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1" t="s">
        <v>161</v>
      </c>
      <c r="AU142" s="241" t="s">
        <v>83</v>
      </c>
      <c r="AV142" s="13" t="s">
        <v>83</v>
      </c>
      <c r="AW142" s="13" t="s">
        <v>35</v>
      </c>
      <c r="AX142" s="13" t="s">
        <v>73</v>
      </c>
      <c r="AY142" s="241" t="s">
        <v>150</v>
      </c>
    </row>
    <row r="143" s="13" customFormat="1">
      <c r="A143" s="13"/>
      <c r="B143" s="230"/>
      <c r="C143" s="231"/>
      <c r="D143" s="232" t="s">
        <v>161</v>
      </c>
      <c r="E143" s="233" t="s">
        <v>19</v>
      </c>
      <c r="F143" s="234" t="s">
        <v>2926</v>
      </c>
      <c r="G143" s="231"/>
      <c r="H143" s="235">
        <v>3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161</v>
      </c>
      <c r="AU143" s="241" t="s">
        <v>83</v>
      </c>
      <c r="AV143" s="13" t="s">
        <v>83</v>
      </c>
      <c r="AW143" s="13" t="s">
        <v>35</v>
      </c>
      <c r="AX143" s="13" t="s">
        <v>73</v>
      </c>
      <c r="AY143" s="241" t="s">
        <v>150</v>
      </c>
    </row>
    <row r="144" s="2" customFormat="1" ht="24.15" customHeight="1">
      <c r="A144" s="38"/>
      <c r="B144" s="39"/>
      <c r="C144" s="212" t="s">
        <v>208</v>
      </c>
      <c r="D144" s="212" t="s">
        <v>153</v>
      </c>
      <c r="E144" s="213" t="s">
        <v>2927</v>
      </c>
      <c r="F144" s="214" t="s">
        <v>2928</v>
      </c>
      <c r="G144" s="215" t="s">
        <v>156</v>
      </c>
      <c r="H144" s="216">
        <v>6.125</v>
      </c>
      <c r="I144" s="217"/>
      <c r="J144" s="218">
        <f>ROUND(I144*H144,2)</f>
        <v>0</v>
      </c>
      <c r="K144" s="214" t="s">
        <v>157</v>
      </c>
      <c r="L144" s="44"/>
      <c r="M144" s="219" t="s">
        <v>19</v>
      </c>
      <c r="N144" s="220" t="s">
        <v>44</v>
      </c>
      <c r="O144" s="84"/>
      <c r="P144" s="221">
        <f>O144*H144</f>
        <v>0</v>
      </c>
      <c r="Q144" s="221">
        <v>0.18249000000000001</v>
      </c>
      <c r="R144" s="221">
        <f>Q144*H144</f>
        <v>1.11775125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175</v>
      </c>
      <c r="AT144" s="223" t="s">
        <v>153</v>
      </c>
      <c r="AU144" s="223" t="s">
        <v>83</v>
      </c>
      <c r="AY144" s="17" t="s">
        <v>150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175</v>
      </c>
      <c r="BM144" s="223" t="s">
        <v>2929</v>
      </c>
    </row>
    <row r="145" s="2" customFormat="1">
      <c r="A145" s="38"/>
      <c r="B145" s="39"/>
      <c r="C145" s="40"/>
      <c r="D145" s="225" t="s">
        <v>159</v>
      </c>
      <c r="E145" s="40"/>
      <c r="F145" s="226" t="s">
        <v>2930</v>
      </c>
      <c r="G145" s="40"/>
      <c r="H145" s="40"/>
      <c r="I145" s="227"/>
      <c r="J145" s="40"/>
      <c r="K145" s="40"/>
      <c r="L145" s="44"/>
      <c r="M145" s="228"/>
      <c r="N145" s="229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159</v>
      </c>
      <c r="AU145" s="17" t="s">
        <v>83</v>
      </c>
    </row>
    <row r="146" s="13" customFormat="1">
      <c r="A146" s="13"/>
      <c r="B146" s="230"/>
      <c r="C146" s="231"/>
      <c r="D146" s="232" t="s">
        <v>161</v>
      </c>
      <c r="E146" s="233" t="s">
        <v>19</v>
      </c>
      <c r="F146" s="234" t="s">
        <v>2931</v>
      </c>
      <c r="G146" s="231"/>
      <c r="H146" s="235">
        <v>6.125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161</v>
      </c>
      <c r="AU146" s="241" t="s">
        <v>83</v>
      </c>
      <c r="AV146" s="13" t="s">
        <v>83</v>
      </c>
      <c r="AW146" s="13" t="s">
        <v>35</v>
      </c>
      <c r="AX146" s="13" t="s">
        <v>81</v>
      </c>
      <c r="AY146" s="241" t="s">
        <v>150</v>
      </c>
    </row>
    <row r="147" s="2" customFormat="1" ht="21.75" customHeight="1">
      <c r="A147" s="38"/>
      <c r="B147" s="39"/>
      <c r="C147" s="212" t="s">
        <v>250</v>
      </c>
      <c r="D147" s="212" t="s">
        <v>153</v>
      </c>
      <c r="E147" s="213" t="s">
        <v>2932</v>
      </c>
      <c r="F147" s="214" t="s">
        <v>2933</v>
      </c>
      <c r="G147" s="215" t="s">
        <v>156</v>
      </c>
      <c r="H147" s="216">
        <v>263.23599999999999</v>
      </c>
      <c r="I147" s="217"/>
      <c r="J147" s="218">
        <f>ROUND(I147*H147,2)</f>
        <v>0</v>
      </c>
      <c r="K147" s="214" t="s">
        <v>157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175</v>
      </c>
      <c r="AT147" s="223" t="s">
        <v>153</v>
      </c>
      <c r="AU147" s="223" t="s">
        <v>83</v>
      </c>
      <c r="AY147" s="17" t="s">
        <v>150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175</v>
      </c>
      <c r="BM147" s="223" t="s">
        <v>2934</v>
      </c>
    </row>
    <row r="148" s="2" customFormat="1">
      <c r="A148" s="38"/>
      <c r="B148" s="39"/>
      <c r="C148" s="40"/>
      <c r="D148" s="225" t="s">
        <v>159</v>
      </c>
      <c r="E148" s="40"/>
      <c r="F148" s="226" t="s">
        <v>2935</v>
      </c>
      <c r="G148" s="40"/>
      <c r="H148" s="40"/>
      <c r="I148" s="227"/>
      <c r="J148" s="40"/>
      <c r="K148" s="40"/>
      <c r="L148" s="44"/>
      <c r="M148" s="228"/>
      <c r="N148" s="229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159</v>
      </c>
      <c r="AU148" s="17" t="s">
        <v>83</v>
      </c>
    </row>
    <row r="149" s="13" customFormat="1">
      <c r="A149" s="13"/>
      <c r="B149" s="230"/>
      <c r="C149" s="231"/>
      <c r="D149" s="232" t="s">
        <v>161</v>
      </c>
      <c r="E149" s="233" t="s">
        <v>19</v>
      </c>
      <c r="F149" s="234" t="s">
        <v>2936</v>
      </c>
      <c r="G149" s="231"/>
      <c r="H149" s="235">
        <v>263.23599999999999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161</v>
      </c>
      <c r="AU149" s="241" t="s">
        <v>83</v>
      </c>
      <c r="AV149" s="13" t="s">
        <v>83</v>
      </c>
      <c r="AW149" s="13" t="s">
        <v>35</v>
      </c>
      <c r="AX149" s="13" t="s">
        <v>81</v>
      </c>
      <c r="AY149" s="241" t="s">
        <v>150</v>
      </c>
    </row>
    <row r="150" s="2" customFormat="1" ht="24.15" customHeight="1">
      <c r="A150" s="38"/>
      <c r="B150" s="39"/>
      <c r="C150" s="242" t="s">
        <v>257</v>
      </c>
      <c r="D150" s="242" t="s">
        <v>218</v>
      </c>
      <c r="E150" s="243" t="s">
        <v>2937</v>
      </c>
      <c r="F150" s="244" t="s">
        <v>2938</v>
      </c>
      <c r="G150" s="245" t="s">
        <v>156</v>
      </c>
      <c r="H150" s="246">
        <v>289.56</v>
      </c>
      <c r="I150" s="247"/>
      <c r="J150" s="248">
        <f>ROUND(I150*H150,2)</f>
        <v>0</v>
      </c>
      <c r="K150" s="244" t="s">
        <v>157</v>
      </c>
      <c r="L150" s="249"/>
      <c r="M150" s="250" t="s">
        <v>19</v>
      </c>
      <c r="N150" s="251" t="s">
        <v>44</v>
      </c>
      <c r="O150" s="84"/>
      <c r="P150" s="221">
        <f>O150*H150</f>
        <v>0</v>
      </c>
      <c r="Q150" s="221">
        <v>0.027900000000000001</v>
      </c>
      <c r="R150" s="221">
        <f>Q150*H150</f>
        <v>8.0787240000000011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196</v>
      </c>
      <c r="AT150" s="223" t="s">
        <v>218</v>
      </c>
      <c r="AU150" s="223" t="s">
        <v>83</v>
      </c>
      <c r="AY150" s="17" t="s">
        <v>150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175</v>
      </c>
      <c r="BM150" s="223" t="s">
        <v>2939</v>
      </c>
    </row>
    <row r="151" s="13" customFormat="1">
      <c r="A151" s="13"/>
      <c r="B151" s="230"/>
      <c r="C151" s="231"/>
      <c r="D151" s="232" t="s">
        <v>161</v>
      </c>
      <c r="E151" s="231"/>
      <c r="F151" s="234" t="s">
        <v>2940</v>
      </c>
      <c r="G151" s="231"/>
      <c r="H151" s="235">
        <v>289.56</v>
      </c>
      <c r="I151" s="236"/>
      <c r="J151" s="231"/>
      <c r="K151" s="231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161</v>
      </c>
      <c r="AU151" s="241" t="s">
        <v>83</v>
      </c>
      <c r="AV151" s="13" t="s">
        <v>83</v>
      </c>
      <c r="AW151" s="13" t="s">
        <v>4</v>
      </c>
      <c r="AX151" s="13" t="s">
        <v>81</v>
      </c>
      <c r="AY151" s="241" t="s">
        <v>150</v>
      </c>
    </row>
    <row r="152" s="2" customFormat="1" ht="16.5" customHeight="1">
      <c r="A152" s="38"/>
      <c r="B152" s="39"/>
      <c r="C152" s="242" t="s">
        <v>262</v>
      </c>
      <c r="D152" s="242" t="s">
        <v>218</v>
      </c>
      <c r="E152" s="243" t="s">
        <v>2941</v>
      </c>
      <c r="F152" s="244" t="s">
        <v>2942</v>
      </c>
      <c r="G152" s="245" t="s">
        <v>207</v>
      </c>
      <c r="H152" s="246">
        <v>141</v>
      </c>
      <c r="I152" s="247"/>
      <c r="J152" s="248">
        <f>ROUND(I152*H152,2)</f>
        <v>0</v>
      </c>
      <c r="K152" s="244" t="s">
        <v>19</v>
      </c>
      <c r="L152" s="249"/>
      <c r="M152" s="250" t="s">
        <v>19</v>
      </c>
      <c r="N152" s="251" t="s">
        <v>44</v>
      </c>
      <c r="O152" s="84"/>
      <c r="P152" s="221">
        <f>O152*H152</f>
        <v>0</v>
      </c>
      <c r="Q152" s="221">
        <v>0.002</v>
      </c>
      <c r="R152" s="221">
        <f>Q152*H152</f>
        <v>0.28200000000000003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196</v>
      </c>
      <c r="AT152" s="223" t="s">
        <v>218</v>
      </c>
      <c r="AU152" s="223" t="s">
        <v>83</v>
      </c>
      <c r="AY152" s="17" t="s">
        <v>150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175</v>
      </c>
      <c r="BM152" s="223" t="s">
        <v>2943</v>
      </c>
    </row>
    <row r="153" s="13" customFormat="1">
      <c r="A153" s="13"/>
      <c r="B153" s="230"/>
      <c r="C153" s="231"/>
      <c r="D153" s="232" t="s">
        <v>161</v>
      </c>
      <c r="E153" s="233" t="s">
        <v>19</v>
      </c>
      <c r="F153" s="234" t="s">
        <v>2944</v>
      </c>
      <c r="G153" s="231"/>
      <c r="H153" s="235">
        <v>72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161</v>
      </c>
      <c r="AU153" s="241" t="s">
        <v>83</v>
      </c>
      <c r="AV153" s="13" t="s">
        <v>83</v>
      </c>
      <c r="AW153" s="13" t="s">
        <v>35</v>
      </c>
      <c r="AX153" s="13" t="s">
        <v>73</v>
      </c>
      <c r="AY153" s="241" t="s">
        <v>150</v>
      </c>
    </row>
    <row r="154" s="13" customFormat="1">
      <c r="A154" s="13"/>
      <c r="B154" s="230"/>
      <c r="C154" s="231"/>
      <c r="D154" s="232" t="s">
        <v>161</v>
      </c>
      <c r="E154" s="233" t="s">
        <v>19</v>
      </c>
      <c r="F154" s="234" t="s">
        <v>2945</v>
      </c>
      <c r="G154" s="231"/>
      <c r="H154" s="235">
        <v>69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161</v>
      </c>
      <c r="AU154" s="241" t="s">
        <v>83</v>
      </c>
      <c r="AV154" s="13" t="s">
        <v>83</v>
      </c>
      <c r="AW154" s="13" t="s">
        <v>35</v>
      </c>
      <c r="AX154" s="13" t="s">
        <v>73</v>
      </c>
      <c r="AY154" s="241" t="s">
        <v>150</v>
      </c>
    </row>
    <row r="155" s="2" customFormat="1" ht="16.5" customHeight="1">
      <c r="A155" s="38"/>
      <c r="B155" s="39"/>
      <c r="C155" s="242" t="s">
        <v>270</v>
      </c>
      <c r="D155" s="242" t="s">
        <v>218</v>
      </c>
      <c r="E155" s="243" t="s">
        <v>2946</v>
      </c>
      <c r="F155" s="244" t="s">
        <v>2947</v>
      </c>
      <c r="G155" s="245" t="s">
        <v>207</v>
      </c>
      <c r="H155" s="246">
        <v>36</v>
      </c>
      <c r="I155" s="247"/>
      <c r="J155" s="248">
        <f>ROUND(I155*H155,2)</f>
        <v>0</v>
      </c>
      <c r="K155" s="244" t="s">
        <v>19</v>
      </c>
      <c r="L155" s="249"/>
      <c r="M155" s="250" t="s">
        <v>19</v>
      </c>
      <c r="N155" s="251" t="s">
        <v>44</v>
      </c>
      <c r="O155" s="84"/>
      <c r="P155" s="221">
        <f>O155*H155</f>
        <v>0</v>
      </c>
      <c r="Q155" s="221">
        <v>0.002</v>
      </c>
      <c r="R155" s="221">
        <f>Q155*H155</f>
        <v>0.072000000000000008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196</v>
      </c>
      <c r="AT155" s="223" t="s">
        <v>218</v>
      </c>
      <c r="AU155" s="223" t="s">
        <v>83</v>
      </c>
      <c r="AY155" s="17" t="s">
        <v>150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175</v>
      </c>
      <c r="BM155" s="223" t="s">
        <v>2948</v>
      </c>
    </row>
    <row r="156" s="2" customFormat="1" ht="16.5" customHeight="1">
      <c r="A156" s="38"/>
      <c r="B156" s="39"/>
      <c r="C156" s="242" t="s">
        <v>7</v>
      </c>
      <c r="D156" s="242" t="s">
        <v>218</v>
      </c>
      <c r="E156" s="243" t="s">
        <v>2949</v>
      </c>
      <c r="F156" s="244" t="s">
        <v>2950</v>
      </c>
      <c r="G156" s="245" t="s">
        <v>207</v>
      </c>
      <c r="H156" s="246">
        <v>16.050000000000001</v>
      </c>
      <c r="I156" s="247"/>
      <c r="J156" s="248">
        <f>ROUND(I156*H156,2)</f>
        <v>0</v>
      </c>
      <c r="K156" s="244" t="s">
        <v>19</v>
      </c>
      <c r="L156" s="249"/>
      <c r="M156" s="250" t="s">
        <v>19</v>
      </c>
      <c r="N156" s="251" t="s">
        <v>44</v>
      </c>
      <c r="O156" s="84"/>
      <c r="P156" s="221">
        <f>O156*H156</f>
        <v>0</v>
      </c>
      <c r="Q156" s="221">
        <v>0.0025000000000000001</v>
      </c>
      <c r="R156" s="221">
        <f>Q156*H156</f>
        <v>0.040125000000000001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196</v>
      </c>
      <c r="AT156" s="223" t="s">
        <v>218</v>
      </c>
      <c r="AU156" s="223" t="s">
        <v>83</v>
      </c>
      <c r="AY156" s="17" t="s">
        <v>150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175</v>
      </c>
      <c r="BM156" s="223" t="s">
        <v>2951</v>
      </c>
    </row>
    <row r="157" s="13" customFormat="1">
      <c r="A157" s="13"/>
      <c r="B157" s="230"/>
      <c r="C157" s="231"/>
      <c r="D157" s="232" t="s">
        <v>161</v>
      </c>
      <c r="E157" s="233" t="s">
        <v>19</v>
      </c>
      <c r="F157" s="234" t="s">
        <v>2952</v>
      </c>
      <c r="G157" s="231"/>
      <c r="H157" s="235">
        <v>16.050000000000001</v>
      </c>
      <c r="I157" s="236"/>
      <c r="J157" s="231"/>
      <c r="K157" s="231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161</v>
      </c>
      <c r="AU157" s="241" t="s">
        <v>83</v>
      </c>
      <c r="AV157" s="13" t="s">
        <v>83</v>
      </c>
      <c r="AW157" s="13" t="s">
        <v>35</v>
      </c>
      <c r="AX157" s="13" t="s">
        <v>81</v>
      </c>
      <c r="AY157" s="241" t="s">
        <v>150</v>
      </c>
    </row>
    <row r="158" s="2" customFormat="1" ht="16.5" customHeight="1">
      <c r="A158" s="38"/>
      <c r="B158" s="39"/>
      <c r="C158" s="242" t="s">
        <v>278</v>
      </c>
      <c r="D158" s="242" t="s">
        <v>218</v>
      </c>
      <c r="E158" s="243" t="s">
        <v>2953</v>
      </c>
      <c r="F158" s="244" t="s">
        <v>2954</v>
      </c>
      <c r="G158" s="245" t="s">
        <v>207</v>
      </c>
      <c r="H158" s="246">
        <v>36</v>
      </c>
      <c r="I158" s="247"/>
      <c r="J158" s="248">
        <f>ROUND(I158*H158,2)</f>
        <v>0</v>
      </c>
      <c r="K158" s="244" t="s">
        <v>157</v>
      </c>
      <c r="L158" s="249"/>
      <c r="M158" s="250" t="s">
        <v>19</v>
      </c>
      <c r="N158" s="251" t="s">
        <v>44</v>
      </c>
      <c r="O158" s="84"/>
      <c r="P158" s="221">
        <f>O158*H158</f>
        <v>0</v>
      </c>
      <c r="Q158" s="221">
        <v>0.0040000000000000001</v>
      </c>
      <c r="R158" s="221">
        <f>Q158*H158</f>
        <v>0.14400000000000002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196</v>
      </c>
      <c r="AT158" s="223" t="s">
        <v>218</v>
      </c>
      <c r="AU158" s="223" t="s">
        <v>83</v>
      </c>
      <c r="AY158" s="17" t="s">
        <v>150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175</v>
      </c>
      <c r="BM158" s="223" t="s">
        <v>2955</v>
      </c>
    </row>
    <row r="159" s="12" customFormat="1" ht="22.8" customHeight="1">
      <c r="A159" s="12"/>
      <c r="B159" s="196"/>
      <c r="C159" s="197"/>
      <c r="D159" s="198" t="s">
        <v>72</v>
      </c>
      <c r="E159" s="210" t="s">
        <v>175</v>
      </c>
      <c r="F159" s="210" t="s">
        <v>2956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SUM(P160:P213)</f>
        <v>0</v>
      </c>
      <c r="Q159" s="204"/>
      <c r="R159" s="205">
        <f>SUM(R160:R213)</f>
        <v>242.35924206000001</v>
      </c>
      <c r="S159" s="204"/>
      <c r="T159" s="206">
        <f>SUM(T160:T213)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81</v>
      </c>
      <c r="AT159" s="208" t="s">
        <v>72</v>
      </c>
      <c r="AU159" s="208" t="s">
        <v>81</v>
      </c>
      <c r="AY159" s="207" t="s">
        <v>150</v>
      </c>
      <c r="BK159" s="209">
        <f>SUM(BK160:BK213)</f>
        <v>0</v>
      </c>
    </row>
    <row r="160" s="2" customFormat="1" ht="21.75" customHeight="1">
      <c r="A160" s="38"/>
      <c r="B160" s="39"/>
      <c r="C160" s="212" t="s">
        <v>285</v>
      </c>
      <c r="D160" s="212" t="s">
        <v>153</v>
      </c>
      <c r="E160" s="213" t="s">
        <v>2957</v>
      </c>
      <c r="F160" s="214" t="s">
        <v>2958</v>
      </c>
      <c r="G160" s="215" t="s">
        <v>178</v>
      </c>
      <c r="H160" s="216">
        <v>0.17999999999999999</v>
      </c>
      <c r="I160" s="217"/>
      <c r="J160" s="218">
        <f>ROUND(I160*H160,2)</f>
        <v>0</v>
      </c>
      <c r="K160" s="214" t="s">
        <v>157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175</v>
      </c>
      <c r="AT160" s="223" t="s">
        <v>153</v>
      </c>
      <c r="AU160" s="223" t="s">
        <v>83</v>
      </c>
      <c r="AY160" s="17" t="s">
        <v>150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175</v>
      </c>
      <c r="BM160" s="223" t="s">
        <v>2959</v>
      </c>
    </row>
    <row r="161" s="2" customFormat="1">
      <c r="A161" s="38"/>
      <c r="B161" s="39"/>
      <c r="C161" s="40"/>
      <c r="D161" s="225" t="s">
        <v>159</v>
      </c>
      <c r="E161" s="40"/>
      <c r="F161" s="226" t="s">
        <v>2960</v>
      </c>
      <c r="G161" s="40"/>
      <c r="H161" s="40"/>
      <c r="I161" s="227"/>
      <c r="J161" s="40"/>
      <c r="K161" s="40"/>
      <c r="L161" s="44"/>
      <c r="M161" s="228"/>
      <c r="N161" s="229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159</v>
      </c>
      <c r="AU161" s="17" t="s">
        <v>83</v>
      </c>
    </row>
    <row r="162" s="13" customFormat="1">
      <c r="A162" s="13"/>
      <c r="B162" s="230"/>
      <c r="C162" s="231"/>
      <c r="D162" s="232" t="s">
        <v>161</v>
      </c>
      <c r="E162" s="233" t="s">
        <v>19</v>
      </c>
      <c r="F162" s="234" t="s">
        <v>2961</v>
      </c>
      <c r="G162" s="231"/>
      <c r="H162" s="235">
        <v>0.17999999999999999</v>
      </c>
      <c r="I162" s="236"/>
      <c r="J162" s="231"/>
      <c r="K162" s="231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161</v>
      </c>
      <c r="AU162" s="241" t="s">
        <v>83</v>
      </c>
      <c r="AV162" s="13" t="s">
        <v>83</v>
      </c>
      <c r="AW162" s="13" t="s">
        <v>35</v>
      </c>
      <c r="AX162" s="13" t="s">
        <v>81</v>
      </c>
      <c r="AY162" s="241" t="s">
        <v>150</v>
      </c>
    </row>
    <row r="163" s="2" customFormat="1" ht="16.5" customHeight="1">
      <c r="A163" s="38"/>
      <c r="B163" s="39"/>
      <c r="C163" s="242" t="s">
        <v>290</v>
      </c>
      <c r="D163" s="242" t="s">
        <v>218</v>
      </c>
      <c r="E163" s="243" t="s">
        <v>2962</v>
      </c>
      <c r="F163" s="244" t="s">
        <v>2963</v>
      </c>
      <c r="G163" s="245" t="s">
        <v>265</v>
      </c>
      <c r="H163" s="246">
        <v>6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4"/>
      <c r="P163" s="221">
        <f>O163*H163</f>
        <v>0</v>
      </c>
      <c r="Q163" s="221">
        <v>0.050000000000000003</v>
      </c>
      <c r="R163" s="221">
        <f>Q163*H163</f>
        <v>0.30000000000000004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196</v>
      </c>
      <c r="AT163" s="223" t="s">
        <v>218</v>
      </c>
      <c r="AU163" s="223" t="s">
        <v>83</v>
      </c>
      <c r="AY163" s="17" t="s">
        <v>150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175</v>
      </c>
      <c r="BM163" s="223" t="s">
        <v>2964</v>
      </c>
    </row>
    <row r="164" s="13" customFormat="1">
      <c r="A164" s="13"/>
      <c r="B164" s="230"/>
      <c r="C164" s="231"/>
      <c r="D164" s="232" t="s">
        <v>161</v>
      </c>
      <c r="E164" s="233" t="s">
        <v>19</v>
      </c>
      <c r="F164" s="234" t="s">
        <v>186</v>
      </c>
      <c r="G164" s="231"/>
      <c r="H164" s="235">
        <v>6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161</v>
      </c>
      <c r="AU164" s="241" t="s">
        <v>83</v>
      </c>
      <c r="AV164" s="13" t="s">
        <v>83</v>
      </c>
      <c r="AW164" s="13" t="s">
        <v>35</v>
      </c>
      <c r="AX164" s="13" t="s">
        <v>81</v>
      </c>
      <c r="AY164" s="241" t="s">
        <v>150</v>
      </c>
    </row>
    <row r="165" s="2" customFormat="1" ht="24.15" customHeight="1">
      <c r="A165" s="38"/>
      <c r="B165" s="39"/>
      <c r="C165" s="212" t="s">
        <v>295</v>
      </c>
      <c r="D165" s="212" t="s">
        <v>153</v>
      </c>
      <c r="E165" s="213" t="s">
        <v>2965</v>
      </c>
      <c r="F165" s="214" t="s">
        <v>2966</v>
      </c>
      <c r="G165" s="215" t="s">
        <v>989</v>
      </c>
      <c r="H165" s="216">
        <v>95.042000000000002</v>
      </c>
      <c r="I165" s="217"/>
      <c r="J165" s="218">
        <f>ROUND(I165*H165,2)</f>
        <v>0</v>
      </c>
      <c r="K165" s="214" t="s">
        <v>157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2.5020099999999998</v>
      </c>
      <c r="R165" s="221">
        <f>Q165*H165</f>
        <v>237.79603441999998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175</v>
      </c>
      <c r="AT165" s="223" t="s">
        <v>153</v>
      </c>
      <c r="AU165" s="223" t="s">
        <v>83</v>
      </c>
      <c r="AY165" s="17" t="s">
        <v>150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175</v>
      </c>
      <c r="BM165" s="223" t="s">
        <v>2967</v>
      </c>
    </row>
    <row r="166" s="2" customFormat="1">
      <c r="A166" s="38"/>
      <c r="B166" s="39"/>
      <c r="C166" s="40"/>
      <c r="D166" s="225" t="s">
        <v>159</v>
      </c>
      <c r="E166" s="40"/>
      <c r="F166" s="226" t="s">
        <v>2968</v>
      </c>
      <c r="G166" s="40"/>
      <c r="H166" s="40"/>
      <c r="I166" s="227"/>
      <c r="J166" s="40"/>
      <c r="K166" s="40"/>
      <c r="L166" s="44"/>
      <c r="M166" s="228"/>
      <c r="N166" s="229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159</v>
      </c>
      <c r="AU166" s="17" t="s">
        <v>83</v>
      </c>
    </row>
    <row r="167" s="13" customFormat="1">
      <c r="A167" s="13"/>
      <c r="B167" s="230"/>
      <c r="C167" s="231"/>
      <c r="D167" s="232" t="s">
        <v>161</v>
      </c>
      <c r="E167" s="233" t="s">
        <v>19</v>
      </c>
      <c r="F167" s="234" t="s">
        <v>2969</v>
      </c>
      <c r="G167" s="231"/>
      <c r="H167" s="235">
        <v>72.873999999999995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161</v>
      </c>
      <c r="AU167" s="241" t="s">
        <v>83</v>
      </c>
      <c r="AV167" s="13" t="s">
        <v>83</v>
      </c>
      <c r="AW167" s="13" t="s">
        <v>35</v>
      </c>
      <c r="AX167" s="13" t="s">
        <v>73</v>
      </c>
      <c r="AY167" s="241" t="s">
        <v>150</v>
      </c>
    </row>
    <row r="168" s="13" customFormat="1">
      <c r="A168" s="13"/>
      <c r="B168" s="230"/>
      <c r="C168" s="231"/>
      <c r="D168" s="232" t="s">
        <v>161</v>
      </c>
      <c r="E168" s="233" t="s">
        <v>19</v>
      </c>
      <c r="F168" s="234" t="s">
        <v>2970</v>
      </c>
      <c r="G168" s="231"/>
      <c r="H168" s="235">
        <v>3.9809999999999999</v>
      </c>
      <c r="I168" s="236"/>
      <c r="J168" s="231"/>
      <c r="K168" s="231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161</v>
      </c>
      <c r="AU168" s="241" t="s">
        <v>83</v>
      </c>
      <c r="AV168" s="13" t="s">
        <v>83</v>
      </c>
      <c r="AW168" s="13" t="s">
        <v>35</v>
      </c>
      <c r="AX168" s="13" t="s">
        <v>73</v>
      </c>
      <c r="AY168" s="241" t="s">
        <v>150</v>
      </c>
    </row>
    <row r="169" s="13" customFormat="1">
      <c r="A169" s="13"/>
      <c r="B169" s="230"/>
      <c r="C169" s="231"/>
      <c r="D169" s="232" t="s">
        <v>161</v>
      </c>
      <c r="E169" s="233" t="s">
        <v>19</v>
      </c>
      <c r="F169" s="234" t="s">
        <v>2971</v>
      </c>
      <c r="G169" s="231"/>
      <c r="H169" s="235">
        <v>4.0919999999999996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161</v>
      </c>
      <c r="AU169" s="241" t="s">
        <v>83</v>
      </c>
      <c r="AV169" s="13" t="s">
        <v>83</v>
      </c>
      <c r="AW169" s="13" t="s">
        <v>35</v>
      </c>
      <c r="AX169" s="13" t="s">
        <v>73</v>
      </c>
      <c r="AY169" s="241" t="s">
        <v>150</v>
      </c>
    </row>
    <row r="170" s="13" customFormat="1">
      <c r="A170" s="13"/>
      <c r="B170" s="230"/>
      <c r="C170" s="231"/>
      <c r="D170" s="232" t="s">
        <v>161</v>
      </c>
      <c r="E170" s="233" t="s">
        <v>19</v>
      </c>
      <c r="F170" s="234" t="s">
        <v>2972</v>
      </c>
      <c r="G170" s="231"/>
      <c r="H170" s="235">
        <v>7.907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161</v>
      </c>
      <c r="AU170" s="241" t="s">
        <v>83</v>
      </c>
      <c r="AV170" s="13" t="s">
        <v>83</v>
      </c>
      <c r="AW170" s="13" t="s">
        <v>35</v>
      </c>
      <c r="AX170" s="13" t="s">
        <v>73</v>
      </c>
      <c r="AY170" s="241" t="s">
        <v>150</v>
      </c>
    </row>
    <row r="171" s="13" customFormat="1">
      <c r="A171" s="13"/>
      <c r="B171" s="230"/>
      <c r="C171" s="231"/>
      <c r="D171" s="232" t="s">
        <v>161</v>
      </c>
      <c r="E171" s="233" t="s">
        <v>19</v>
      </c>
      <c r="F171" s="234" t="s">
        <v>2973</v>
      </c>
      <c r="G171" s="231"/>
      <c r="H171" s="235">
        <v>0.69299999999999995</v>
      </c>
      <c r="I171" s="236"/>
      <c r="J171" s="231"/>
      <c r="K171" s="231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161</v>
      </c>
      <c r="AU171" s="241" t="s">
        <v>83</v>
      </c>
      <c r="AV171" s="13" t="s">
        <v>83</v>
      </c>
      <c r="AW171" s="13" t="s">
        <v>35</v>
      </c>
      <c r="AX171" s="13" t="s">
        <v>73</v>
      </c>
      <c r="AY171" s="241" t="s">
        <v>150</v>
      </c>
    </row>
    <row r="172" s="13" customFormat="1">
      <c r="A172" s="13"/>
      <c r="B172" s="230"/>
      <c r="C172" s="231"/>
      <c r="D172" s="232" t="s">
        <v>161</v>
      </c>
      <c r="E172" s="233" t="s">
        <v>19</v>
      </c>
      <c r="F172" s="234" t="s">
        <v>2974</v>
      </c>
      <c r="G172" s="231"/>
      <c r="H172" s="235">
        <v>4.9859999999999998</v>
      </c>
      <c r="I172" s="236"/>
      <c r="J172" s="231"/>
      <c r="K172" s="231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161</v>
      </c>
      <c r="AU172" s="241" t="s">
        <v>83</v>
      </c>
      <c r="AV172" s="13" t="s">
        <v>83</v>
      </c>
      <c r="AW172" s="13" t="s">
        <v>35</v>
      </c>
      <c r="AX172" s="13" t="s">
        <v>73</v>
      </c>
      <c r="AY172" s="241" t="s">
        <v>150</v>
      </c>
    </row>
    <row r="173" s="13" customFormat="1">
      <c r="A173" s="13"/>
      <c r="B173" s="230"/>
      <c r="C173" s="231"/>
      <c r="D173" s="232" t="s">
        <v>161</v>
      </c>
      <c r="E173" s="233" t="s">
        <v>19</v>
      </c>
      <c r="F173" s="234" t="s">
        <v>2975</v>
      </c>
      <c r="G173" s="231"/>
      <c r="H173" s="235">
        <v>0.50900000000000001</v>
      </c>
      <c r="I173" s="236"/>
      <c r="J173" s="231"/>
      <c r="K173" s="231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161</v>
      </c>
      <c r="AU173" s="241" t="s">
        <v>83</v>
      </c>
      <c r="AV173" s="13" t="s">
        <v>83</v>
      </c>
      <c r="AW173" s="13" t="s">
        <v>35</v>
      </c>
      <c r="AX173" s="13" t="s">
        <v>73</v>
      </c>
      <c r="AY173" s="241" t="s">
        <v>150</v>
      </c>
    </row>
    <row r="174" s="2" customFormat="1" ht="49.05" customHeight="1">
      <c r="A174" s="38"/>
      <c r="B174" s="39"/>
      <c r="C174" s="212" t="s">
        <v>299</v>
      </c>
      <c r="D174" s="212" t="s">
        <v>153</v>
      </c>
      <c r="E174" s="213" t="s">
        <v>2976</v>
      </c>
      <c r="F174" s="214" t="s">
        <v>2977</v>
      </c>
      <c r="G174" s="215" t="s">
        <v>156</v>
      </c>
      <c r="H174" s="216">
        <v>92.271000000000001</v>
      </c>
      <c r="I174" s="217"/>
      <c r="J174" s="218">
        <f>ROUND(I174*H174,2)</f>
        <v>0</v>
      </c>
      <c r="K174" s="214" t="s">
        <v>157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0.0070800000000000004</v>
      </c>
      <c r="R174" s="221">
        <f>Q174*H174</f>
        <v>0.65327868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175</v>
      </c>
      <c r="AT174" s="223" t="s">
        <v>153</v>
      </c>
      <c r="AU174" s="223" t="s">
        <v>83</v>
      </c>
      <c r="AY174" s="17" t="s">
        <v>150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175</v>
      </c>
      <c r="BM174" s="223" t="s">
        <v>2978</v>
      </c>
    </row>
    <row r="175" s="2" customFormat="1">
      <c r="A175" s="38"/>
      <c r="B175" s="39"/>
      <c r="C175" s="40"/>
      <c r="D175" s="225" t="s">
        <v>159</v>
      </c>
      <c r="E175" s="40"/>
      <c r="F175" s="226" t="s">
        <v>2979</v>
      </c>
      <c r="G175" s="40"/>
      <c r="H175" s="40"/>
      <c r="I175" s="227"/>
      <c r="J175" s="40"/>
      <c r="K175" s="40"/>
      <c r="L175" s="44"/>
      <c r="M175" s="228"/>
      <c r="N175" s="229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159</v>
      </c>
      <c r="AU175" s="17" t="s">
        <v>83</v>
      </c>
    </row>
    <row r="176" s="13" customFormat="1">
      <c r="A176" s="13"/>
      <c r="B176" s="230"/>
      <c r="C176" s="231"/>
      <c r="D176" s="232" t="s">
        <v>161</v>
      </c>
      <c r="E176" s="233" t="s">
        <v>19</v>
      </c>
      <c r="F176" s="234" t="s">
        <v>2980</v>
      </c>
      <c r="G176" s="231"/>
      <c r="H176" s="235">
        <v>64.561999999999998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161</v>
      </c>
      <c r="AU176" s="241" t="s">
        <v>83</v>
      </c>
      <c r="AV176" s="13" t="s">
        <v>83</v>
      </c>
      <c r="AW176" s="13" t="s">
        <v>35</v>
      </c>
      <c r="AX176" s="13" t="s">
        <v>73</v>
      </c>
      <c r="AY176" s="241" t="s">
        <v>150</v>
      </c>
    </row>
    <row r="177" s="13" customFormat="1">
      <c r="A177" s="13"/>
      <c r="B177" s="230"/>
      <c r="C177" s="231"/>
      <c r="D177" s="232" t="s">
        <v>161</v>
      </c>
      <c r="E177" s="233" t="s">
        <v>19</v>
      </c>
      <c r="F177" s="234" t="s">
        <v>2981</v>
      </c>
      <c r="G177" s="231"/>
      <c r="H177" s="235">
        <v>4.976</v>
      </c>
      <c r="I177" s="236"/>
      <c r="J177" s="231"/>
      <c r="K177" s="231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161</v>
      </c>
      <c r="AU177" s="241" t="s">
        <v>83</v>
      </c>
      <c r="AV177" s="13" t="s">
        <v>83</v>
      </c>
      <c r="AW177" s="13" t="s">
        <v>35</v>
      </c>
      <c r="AX177" s="13" t="s">
        <v>73</v>
      </c>
      <c r="AY177" s="241" t="s">
        <v>150</v>
      </c>
    </row>
    <row r="178" s="13" customFormat="1">
      <c r="A178" s="13"/>
      <c r="B178" s="230"/>
      <c r="C178" s="231"/>
      <c r="D178" s="232" t="s">
        <v>161</v>
      </c>
      <c r="E178" s="233" t="s">
        <v>19</v>
      </c>
      <c r="F178" s="234" t="s">
        <v>2982</v>
      </c>
      <c r="G178" s="231"/>
      <c r="H178" s="235">
        <v>5.1159999999999997</v>
      </c>
      <c r="I178" s="236"/>
      <c r="J178" s="231"/>
      <c r="K178" s="231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161</v>
      </c>
      <c r="AU178" s="241" t="s">
        <v>83</v>
      </c>
      <c r="AV178" s="13" t="s">
        <v>83</v>
      </c>
      <c r="AW178" s="13" t="s">
        <v>35</v>
      </c>
      <c r="AX178" s="13" t="s">
        <v>73</v>
      </c>
      <c r="AY178" s="241" t="s">
        <v>150</v>
      </c>
    </row>
    <row r="179" s="13" customFormat="1">
      <c r="A179" s="13"/>
      <c r="B179" s="230"/>
      <c r="C179" s="231"/>
      <c r="D179" s="232" t="s">
        <v>161</v>
      </c>
      <c r="E179" s="233" t="s">
        <v>19</v>
      </c>
      <c r="F179" s="234" t="s">
        <v>2983</v>
      </c>
      <c r="G179" s="231"/>
      <c r="H179" s="235">
        <v>9.8829999999999991</v>
      </c>
      <c r="I179" s="236"/>
      <c r="J179" s="231"/>
      <c r="K179" s="231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161</v>
      </c>
      <c r="AU179" s="241" t="s">
        <v>83</v>
      </c>
      <c r="AV179" s="13" t="s">
        <v>83</v>
      </c>
      <c r="AW179" s="13" t="s">
        <v>35</v>
      </c>
      <c r="AX179" s="13" t="s">
        <v>73</v>
      </c>
      <c r="AY179" s="241" t="s">
        <v>150</v>
      </c>
    </row>
    <row r="180" s="13" customFormat="1">
      <c r="A180" s="13"/>
      <c r="B180" s="230"/>
      <c r="C180" s="231"/>
      <c r="D180" s="232" t="s">
        <v>161</v>
      </c>
      <c r="E180" s="233" t="s">
        <v>19</v>
      </c>
      <c r="F180" s="234" t="s">
        <v>2984</v>
      </c>
      <c r="G180" s="231"/>
      <c r="H180" s="235">
        <v>0.86599999999999999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161</v>
      </c>
      <c r="AU180" s="241" t="s">
        <v>83</v>
      </c>
      <c r="AV180" s="13" t="s">
        <v>83</v>
      </c>
      <c r="AW180" s="13" t="s">
        <v>35</v>
      </c>
      <c r="AX180" s="13" t="s">
        <v>73</v>
      </c>
      <c r="AY180" s="241" t="s">
        <v>150</v>
      </c>
    </row>
    <row r="181" s="13" customFormat="1">
      <c r="A181" s="13"/>
      <c r="B181" s="230"/>
      <c r="C181" s="231"/>
      <c r="D181" s="232" t="s">
        <v>161</v>
      </c>
      <c r="E181" s="233" t="s">
        <v>19</v>
      </c>
      <c r="F181" s="234" t="s">
        <v>2985</v>
      </c>
      <c r="G181" s="231"/>
      <c r="H181" s="235">
        <v>6.2320000000000002</v>
      </c>
      <c r="I181" s="236"/>
      <c r="J181" s="231"/>
      <c r="K181" s="231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161</v>
      </c>
      <c r="AU181" s="241" t="s">
        <v>83</v>
      </c>
      <c r="AV181" s="13" t="s">
        <v>83</v>
      </c>
      <c r="AW181" s="13" t="s">
        <v>35</v>
      </c>
      <c r="AX181" s="13" t="s">
        <v>73</v>
      </c>
      <c r="AY181" s="241" t="s">
        <v>150</v>
      </c>
    </row>
    <row r="182" s="13" customFormat="1">
      <c r="A182" s="13"/>
      <c r="B182" s="230"/>
      <c r="C182" s="231"/>
      <c r="D182" s="232" t="s">
        <v>161</v>
      </c>
      <c r="E182" s="233" t="s">
        <v>19</v>
      </c>
      <c r="F182" s="234" t="s">
        <v>2986</v>
      </c>
      <c r="G182" s="231"/>
      <c r="H182" s="235">
        <v>0.63600000000000001</v>
      </c>
      <c r="I182" s="236"/>
      <c r="J182" s="231"/>
      <c r="K182" s="231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161</v>
      </c>
      <c r="AU182" s="241" t="s">
        <v>83</v>
      </c>
      <c r="AV182" s="13" t="s">
        <v>83</v>
      </c>
      <c r="AW182" s="13" t="s">
        <v>35</v>
      </c>
      <c r="AX182" s="13" t="s">
        <v>73</v>
      </c>
      <c r="AY182" s="241" t="s">
        <v>150</v>
      </c>
    </row>
    <row r="183" s="2" customFormat="1" ht="44.25" customHeight="1">
      <c r="A183" s="38"/>
      <c r="B183" s="39"/>
      <c r="C183" s="212" t="s">
        <v>303</v>
      </c>
      <c r="D183" s="212" t="s">
        <v>153</v>
      </c>
      <c r="E183" s="213" t="s">
        <v>2987</v>
      </c>
      <c r="F183" s="214" t="s">
        <v>2988</v>
      </c>
      <c r="G183" s="215" t="s">
        <v>178</v>
      </c>
      <c r="H183" s="216">
        <v>0.23100000000000001</v>
      </c>
      <c r="I183" s="217"/>
      <c r="J183" s="218">
        <f>ROUND(I183*H183,2)</f>
        <v>0</v>
      </c>
      <c r="K183" s="214" t="s">
        <v>157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1.05555</v>
      </c>
      <c r="R183" s="221">
        <f>Q183*H183</f>
        <v>0.24383205000000002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175</v>
      </c>
      <c r="AT183" s="223" t="s">
        <v>153</v>
      </c>
      <c r="AU183" s="223" t="s">
        <v>83</v>
      </c>
      <c r="AY183" s="17" t="s">
        <v>150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175</v>
      </c>
      <c r="BM183" s="223" t="s">
        <v>2989</v>
      </c>
    </row>
    <row r="184" s="2" customFormat="1">
      <c r="A184" s="38"/>
      <c r="B184" s="39"/>
      <c r="C184" s="40"/>
      <c r="D184" s="225" t="s">
        <v>159</v>
      </c>
      <c r="E184" s="40"/>
      <c r="F184" s="226" t="s">
        <v>2990</v>
      </c>
      <c r="G184" s="40"/>
      <c r="H184" s="40"/>
      <c r="I184" s="227"/>
      <c r="J184" s="40"/>
      <c r="K184" s="40"/>
      <c r="L184" s="44"/>
      <c r="M184" s="228"/>
      <c r="N184" s="229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159</v>
      </c>
      <c r="AU184" s="17" t="s">
        <v>83</v>
      </c>
    </row>
    <row r="185" s="13" customFormat="1">
      <c r="A185" s="13"/>
      <c r="B185" s="230"/>
      <c r="C185" s="231"/>
      <c r="D185" s="232" t="s">
        <v>161</v>
      </c>
      <c r="E185" s="233" t="s">
        <v>19</v>
      </c>
      <c r="F185" s="234" t="s">
        <v>2991</v>
      </c>
      <c r="G185" s="231"/>
      <c r="H185" s="235">
        <v>0.23100000000000001</v>
      </c>
      <c r="I185" s="236"/>
      <c r="J185" s="231"/>
      <c r="K185" s="231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161</v>
      </c>
      <c r="AU185" s="241" t="s">
        <v>83</v>
      </c>
      <c r="AV185" s="13" t="s">
        <v>83</v>
      </c>
      <c r="AW185" s="13" t="s">
        <v>35</v>
      </c>
      <c r="AX185" s="13" t="s">
        <v>81</v>
      </c>
      <c r="AY185" s="241" t="s">
        <v>150</v>
      </c>
    </row>
    <row r="186" s="2" customFormat="1" ht="44.25" customHeight="1">
      <c r="A186" s="38"/>
      <c r="B186" s="39"/>
      <c r="C186" s="212" t="s">
        <v>308</v>
      </c>
      <c r="D186" s="212" t="s">
        <v>153</v>
      </c>
      <c r="E186" s="213" t="s">
        <v>2992</v>
      </c>
      <c r="F186" s="214" t="s">
        <v>2993</v>
      </c>
      <c r="G186" s="215" t="s">
        <v>178</v>
      </c>
      <c r="H186" s="216">
        <v>0.183</v>
      </c>
      <c r="I186" s="217"/>
      <c r="J186" s="218">
        <f>ROUND(I186*H186,2)</f>
        <v>0</v>
      </c>
      <c r="K186" s="214" t="s">
        <v>157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1.06277</v>
      </c>
      <c r="R186" s="221">
        <f>Q186*H186</f>
        <v>0.19448690999999999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175</v>
      </c>
      <c r="AT186" s="223" t="s">
        <v>153</v>
      </c>
      <c r="AU186" s="223" t="s">
        <v>83</v>
      </c>
      <c r="AY186" s="17" t="s">
        <v>150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175</v>
      </c>
      <c r="BM186" s="223" t="s">
        <v>2994</v>
      </c>
    </row>
    <row r="187" s="2" customFormat="1">
      <c r="A187" s="38"/>
      <c r="B187" s="39"/>
      <c r="C187" s="40"/>
      <c r="D187" s="225" t="s">
        <v>159</v>
      </c>
      <c r="E187" s="40"/>
      <c r="F187" s="226" t="s">
        <v>2995</v>
      </c>
      <c r="G187" s="40"/>
      <c r="H187" s="40"/>
      <c r="I187" s="227"/>
      <c r="J187" s="40"/>
      <c r="K187" s="40"/>
      <c r="L187" s="44"/>
      <c r="M187" s="228"/>
      <c r="N187" s="229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159</v>
      </c>
      <c r="AU187" s="17" t="s">
        <v>83</v>
      </c>
    </row>
    <row r="188" s="13" customFormat="1">
      <c r="A188" s="13"/>
      <c r="B188" s="230"/>
      <c r="C188" s="231"/>
      <c r="D188" s="232" t="s">
        <v>161</v>
      </c>
      <c r="E188" s="233" t="s">
        <v>19</v>
      </c>
      <c r="F188" s="234" t="s">
        <v>2996</v>
      </c>
      <c r="G188" s="231"/>
      <c r="H188" s="235">
        <v>0.183</v>
      </c>
      <c r="I188" s="236"/>
      <c r="J188" s="231"/>
      <c r="K188" s="231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161</v>
      </c>
      <c r="AU188" s="241" t="s">
        <v>83</v>
      </c>
      <c r="AV188" s="13" t="s">
        <v>83</v>
      </c>
      <c r="AW188" s="13" t="s">
        <v>35</v>
      </c>
      <c r="AX188" s="13" t="s">
        <v>81</v>
      </c>
      <c r="AY188" s="241" t="s">
        <v>150</v>
      </c>
    </row>
    <row r="189" s="2" customFormat="1" ht="33" customHeight="1">
      <c r="A189" s="38"/>
      <c r="B189" s="39"/>
      <c r="C189" s="212" t="s">
        <v>312</v>
      </c>
      <c r="D189" s="212" t="s">
        <v>153</v>
      </c>
      <c r="E189" s="213" t="s">
        <v>2997</v>
      </c>
      <c r="F189" s="214" t="s">
        <v>2998</v>
      </c>
      <c r="G189" s="215" t="s">
        <v>265</v>
      </c>
      <c r="H189" s="216">
        <v>3</v>
      </c>
      <c r="I189" s="217"/>
      <c r="J189" s="218">
        <f>ROUND(I189*H189,2)</f>
        <v>0</v>
      </c>
      <c r="K189" s="214" t="s">
        <v>157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0.019699999999999999</v>
      </c>
      <c r="R189" s="221">
        <f>Q189*H189</f>
        <v>0.0591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175</v>
      </c>
      <c r="AT189" s="223" t="s">
        <v>153</v>
      </c>
      <c r="AU189" s="223" t="s">
        <v>83</v>
      </c>
      <c r="AY189" s="17" t="s">
        <v>150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175</v>
      </c>
      <c r="BM189" s="223" t="s">
        <v>2999</v>
      </c>
    </row>
    <row r="190" s="2" customFormat="1">
      <c r="A190" s="38"/>
      <c r="B190" s="39"/>
      <c r="C190" s="40"/>
      <c r="D190" s="225" t="s">
        <v>159</v>
      </c>
      <c r="E190" s="40"/>
      <c r="F190" s="226" t="s">
        <v>3000</v>
      </c>
      <c r="G190" s="40"/>
      <c r="H190" s="40"/>
      <c r="I190" s="227"/>
      <c r="J190" s="40"/>
      <c r="K190" s="40"/>
      <c r="L190" s="44"/>
      <c r="M190" s="228"/>
      <c r="N190" s="229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159</v>
      </c>
      <c r="AU190" s="17" t="s">
        <v>83</v>
      </c>
    </row>
    <row r="191" s="2" customFormat="1" ht="37.8" customHeight="1">
      <c r="A191" s="38"/>
      <c r="B191" s="39"/>
      <c r="C191" s="212" t="s">
        <v>317</v>
      </c>
      <c r="D191" s="212" t="s">
        <v>153</v>
      </c>
      <c r="E191" s="213" t="s">
        <v>3001</v>
      </c>
      <c r="F191" s="214" t="s">
        <v>3002</v>
      </c>
      <c r="G191" s="215" t="s">
        <v>265</v>
      </c>
      <c r="H191" s="216">
        <v>1</v>
      </c>
      <c r="I191" s="217"/>
      <c r="J191" s="218">
        <f>ROUND(I191*H191,2)</f>
        <v>0</v>
      </c>
      <c r="K191" s="214" t="s">
        <v>157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0.053510000000000002</v>
      </c>
      <c r="R191" s="221">
        <f>Q191*H191</f>
        <v>0.053510000000000002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175</v>
      </c>
      <c r="AT191" s="223" t="s">
        <v>153</v>
      </c>
      <c r="AU191" s="223" t="s">
        <v>83</v>
      </c>
      <c r="AY191" s="17" t="s">
        <v>150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175</v>
      </c>
      <c r="BM191" s="223" t="s">
        <v>3003</v>
      </c>
    </row>
    <row r="192" s="2" customFormat="1">
      <c r="A192" s="38"/>
      <c r="B192" s="39"/>
      <c r="C192" s="40"/>
      <c r="D192" s="225" t="s">
        <v>159</v>
      </c>
      <c r="E192" s="40"/>
      <c r="F192" s="226" t="s">
        <v>3004</v>
      </c>
      <c r="G192" s="40"/>
      <c r="H192" s="40"/>
      <c r="I192" s="227"/>
      <c r="J192" s="40"/>
      <c r="K192" s="40"/>
      <c r="L192" s="44"/>
      <c r="M192" s="228"/>
      <c r="N192" s="229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159</v>
      </c>
      <c r="AU192" s="17" t="s">
        <v>83</v>
      </c>
    </row>
    <row r="193" s="2" customFormat="1" ht="21.75" customHeight="1">
      <c r="A193" s="38"/>
      <c r="B193" s="39"/>
      <c r="C193" s="212" t="s">
        <v>321</v>
      </c>
      <c r="D193" s="212" t="s">
        <v>153</v>
      </c>
      <c r="E193" s="213" t="s">
        <v>3005</v>
      </c>
      <c r="F193" s="214" t="s">
        <v>3006</v>
      </c>
      <c r="G193" s="215" t="s">
        <v>178</v>
      </c>
      <c r="H193" s="216">
        <v>1.6659999999999999</v>
      </c>
      <c r="I193" s="217"/>
      <c r="J193" s="218">
        <f>ROUND(I193*H193,2)</f>
        <v>0</v>
      </c>
      <c r="K193" s="214" t="s">
        <v>157</v>
      </c>
      <c r="L193" s="44"/>
      <c r="M193" s="219" t="s">
        <v>19</v>
      </c>
      <c r="N193" s="220" t="s">
        <v>44</v>
      </c>
      <c r="O193" s="84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175</v>
      </c>
      <c r="AT193" s="223" t="s">
        <v>153</v>
      </c>
      <c r="AU193" s="223" t="s">
        <v>83</v>
      </c>
      <c r="AY193" s="17" t="s">
        <v>150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175</v>
      </c>
      <c r="BM193" s="223" t="s">
        <v>3007</v>
      </c>
    </row>
    <row r="194" s="2" customFormat="1">
      <c r="A194" s="38"/>
      <c r="B194" s="39"/>
      <c r="C194" s="40"/>
      <c r="D194" s="225" t="s">
        <v>159</v>
      </c>
      <c r="E194" s="40"/>
      <c r="F194" s="226" t="s">
        <v>3008</v>
      </c>
      <c r="G194" s="40"/>
      <c r="H194" s="40"/>
      <c r="I194" s="227"/>
      <c r="J194" s="40"/>
      <c r="K194" s="40"/>
      <c r="L194" s="44"/>
      <c r="M194" s="228"/>
      <c r="N194" s="229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159</v>
      </c>
      <c r="AU194" s="17" t="s">
        <v>83</v>
      </c>
    </row>
    <row r="195" s="13" customFormat="1">
      <c r="A195" s="13"/>
      <c r="B195" s="230"/>
      <c r="C195" s="231"/>
      <c r="D195" s="232" t="s">
        <v>161</v>
      </c>
      <c r="E195" s="233" t="s">
        <v>19</v>
      </c>
      <c r="F195" s="234" t="s">
        <v>3009</v>
      </c>
      <c r="G195" s="231"/>
      <c r="H195" s="235">
        <v>1.071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161</v>
      </c>
      <c r="AU195" s="241" t="s">
        <v>83</v>
      </c>
      <c r="AV195" s="13" t="s">
        <v>83</v>
      </c>
      <c r="AW195" s="13" t="s">
        <v>35</v>
      </c>
      <c r="AX195" s="13" t="s">
        <v>73</v>
      </c>
      <c r="AY195" s="241" t="s">
        <v>150</v>
      </c>
    </row>
    <row r="196" s="13" customFormat="1">
      <c r="A196" s="13"/>
      <c r="B196" s="230"/>
      <c r="C196" s="231"/>
      <c r="D196" s="232" t="s">
        <v>161</v>
      </c>
      <c r="E196" s="233" t="s">
        <v>19</v>
      </c>
      <c r="F196" s="234" t="s">
        <v>3010</v>
      </c>
      <c r="G196" s="231"/>
      <c r="H196" s="235">
        <v>0.497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161</v>
      </c>
      <c r="AU196" s="241" t="s">
        <v>83</v>
      </c>
      <c r="AV196" s="13" t="s">
        <v>83</v>
      </c>
      <c r="AW196" s="13" t="s">
        <v>35</v>
      </c>
      <c r="AX196" s="13" t="s">
        <v>73</v>
      </c>
      <c r="AY196" s="241" t="s">
        <v>150</v>
      </c>
    </row>
    <row r="197" s="13" customFormat="1">
      <c r="A197" s="13"/>
      <c r="B197" s="230"/>
      <c r="C197" s="231"/>
      <c r="D197" s="232" t="s">
        <v>161</v>
      </c>
      <c r="E197" s="233" t="s">
        <v>19</v>
      </c>
      <c r="F197" s="234" t="s">
        <v>3011</v>
      </c>
      <c r="G197" s="231"/>
      <c r="H197" s="235">
        <v>0.068000000000000005</v>
      </c>
      <c r="I197" s="236"/>
      <c r="J197" s="231"/>
      <c r="K197" s="231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161</v>
      </c>
      <c r="AU197" s="241" t="s">
        <v>83</v>
      </c>
      <c r="AV197" s="13" t="s">
        <v>83</v>
      </c>
      <c r="AW197" s="13" t="s">
        <v>35</v>
      </c>
      <c r="AX197" s="13" t="s">
        <v>73</v>
      </c>
      <c r="AY197" s="241" t="s">
        <v>150</v>
      </c>
    </row>
    <row r="198" s="13" customFormat="1">
      <c r="A198" s="13"/>
      <c r="B198" s="230"/>
      <c r="C198" s="231"/>
      <c r="D198" s="232" t="s">
        <v>161</v>
      </c>
      <c r="E198" s="233" t="s">
        <v>19</v>
      </c>
      <c r="F198" s="234" t="s">
        <v>3012</v>
      </c>
      <c r="G198" s="231"/>
      <c r="H198" s="235">
        <v>0.029999999999999999</v>
      </c>
      <c r="I198" s="236"/>
      <c r="J198" s="231"/>
      <c r="K198" s="231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161</v>
      </c>
      <c r="AU198" s="241" t="s">
        <v>83</v>
      </c>
      <c r="AV198" s="13" t="s">
        <v>83</v>
      </c>
      <c r="AW198" s="13" t="s">
        <v>35</v>
      </c>
      <c r="AX198" s="13" t="s">
        <v>73</v>
      </c>
      <c r="AY198" s="241" t="s">
        <v>150</v>
      </c>
    </row>
    <row r="199" s="2" customFormat="1" ht="16.5" customHeight="1">
      <c r="A199" s="38"/>
      <c r="B199" s="39"/>
      <c r="C199" s="242" t="s">
        <v>221</v>
      </c>
      <c r="D199" s="242" t="s">
        <v>218</v>
      </c>
      <c r="E199" s="243" t="s">
        <v>3013</v>
      </c>
      <c r="F199" s="244" t="s">
        <v>3014</v>
      </c>
      <c r="G199" s="245" t="s">
        <v>178</v>
      </c>
      <c r="H199" s="246">
        <v>1.6459999999999999</v>
      </c>
      <c r="I199" s="247"/>
      <c r="J199" s="248">
        <f>ROUND(I199*H199,2)</f>
        <v>0</v>
      </c>
      <c r="K199" s="244" t="s">
        <v>157</v>
      </c>
      <c r="L199" s="249"/>
      <c r="M199" s="250" t="s">
        <v>19</v>
      </c>
      <c r="N199" s="251" t="s">
        <v>44</v>
      </c>
      <c r="O199" s="84"/>
      <c r="P199" s="221">
        <f>O199*H199</f>
        <v>0</v>
      </c>
      <c r="Q199" s="221">
        <v>1</v>
      </c>
      <c r="R199" s="221">
        <f>Q199*H199</f>
        <v>1.6459999999999999</v>
      </c>
      <c r="S199" s="221">
        <v>0</v>
      </c>
      <c r="T199" s="22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3" t="s">
        <v>196</v>
      </c>
      <c r="AT199" s="223" t="s">
        <v>218</v>
      </c>
      <c r="AU199" s="223" t="s">
        <v>83</v>
      </c>
      <c r="AY199" s="17" t="s">
        <v>150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175</v>
      </c>
      <c r="BM199" s="223" t="s">
        <v>3015</v>
      </c>
    </row>
    <row r="200" s="13" customFormat="1">
      <c r="A200" s="13"/>
      <c r="B200" s="230"/>
      <c r="C200" s="231"/>
      <c r="D200" s="232" t="s">
        <v>161</v>
      </c>
      <c r="E200" s="233" t="s">
        <v>19</v>
      </c>
      <c r="F200" s="234" t="s">
        <v>3009</v>
      </c>
      <c r="G200" s="231"/>
      <c r="H200" s="235">
        <v>1.071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161</v>
      </c>
      <c r="AU200" s="241" t="s">
        <v>83</v>
      </c>
      <c r="AV200" s="13" t="s">
        <v>83</v>
      </c>
      <c r="AW200" s="13" t="s">
        <v>35</v>
      </c>
      <c r="AX200" s="13" t="s">
        <v>73</v>
      </c>
      <c r="AY200" s="241" t="s">
        <v>150</v>
      </c>
    </row>
    <row r="201" s="13" customFormat="1">
      <c r="A201" s="13"/>
      <c r="B201" s="230"/>
      <c r="C201" s="231"/>
      <c r="D201" s="232" t="s">
        <v>161</v>
      </c>
      <c r="E201" s="233" t="s">
        <v>19</v>
      </c>
      <c r="F201" s="234" t="s">
        <v>3010</v>
      </c>
      <c r="G201" s="231"/>
      <c r="H201" s="235">
        <v>0.497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161</v>
      </c>
      <c r="AU201" s="241" t="s">
        <v>83</v>
      </c>
      <c r="AV201" s="13" t="s">
        <v>83</v>
      </c>
      <c r="AW201" s="13" t="s">
        <v>35</v>
      </c>
      <c r="AX201" s="13" t="s">
        <v>73</v>
      </c>
      <c r="AY201" s="241" t="s">
        <v>150</v>
      </c>
    </row>
    <row r="202" s="13" customFormat="1">
      <c r="A202" s="13"/>
      <c r="B202" s="230"/>
      <c r="C202" s="231"/>
      <c r="D202" s="232" t="s">
        <v>161</v>
      </c>
      <c r="E202" s="231"/>
      <c r="F202" s="234" t="s">
        <v>3016</v>
      </c>
      <c r="G202" s="231"/>
      <c r="H202" s="235">
        <v>1.6459999999999999</v>
      </c>
      <c r="I202" s="236"/>
      <c r="J202" s="231"/>
      <c r="K202" s="231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161</v>
      </c>
      <c r="AU202" s="241" t="s">
        <v>83</v>
      </c>
      <c r="AV202" s="13" t="s">
        <v>83</v>
      </c>
      <c r="AW202" s="13" t="s">
        <v>4</v>
      </c>
      <c r="AX202" s="13" t="s">
        <v>81</v>
      </c>
      <c r="AY202" s="241" t="s">
        <v>150</v>
      </c>
    </row>
    <row r="203" s="2" customFormat="1" ht="16.5" customHeight="1">
      <c r="A203" s="38"/>
      <c r="B203" s="39"/>
      <c r="C203" s="242" t="s">
        <v>330</v>
      </c>
      <c r="D203" s="242" t="s">
        <v>218</v>
      </c>
      <c r="E203" s="243" t="s">
        <v>3017</v>
      </c>
      <c r="F203" s="244" t="s">
        <v>3018</v>
      </c>
      <c r="G203" s="245" t="s">
        <v>178</v>
      </c>
      <c r="H203" s="246">
        <v>0.070999999999999994</v>
      </c>
      <c r="I203" s="247"/>
      <c r="J203" s="248">
        <f>ROUND(I203*H203,2)</f>
        <v>0</v>
      </c>
      <c r="K203" s="244" t="s">
        <v>157</v>
      </c>
      <c r="L203" s="249"/>
      <c r="M203" s="250" t="s">
        <v>19</v>
      </c>
      <c r="N203" s="251" t="s">
        <v>44</v>
      </c>
      <c r="O203" s="84"/>
      <c r="P203" s="221">
        <f>O203*H203</f>
        <v>0</v>
      </c>
      <c r="Q203" s="221">
        <v>1</v>
      </c>
      <c r="R203" s="221">
        <f>Q203*H203</f>
        <v>0.070999999999999994</v>
      </c>
      <c r="S203" s="221">
        <v>0</v>
      </c>
      <c r="T203" s="222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3" t="s">
        <v>196</v>
      </c>
      <c r="AT203" s="223" t="s">
        <v>218</v>
      </c>
      <c r="AU203" s="223" t="s">
        <v>83</v>
      </c>
      <c r="AY203" s="17" t="s">
        <v>150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175</v>
      </c>
      <c r="BM203" s="223" t="s">
        <v>3019</v>
      </c>
    </row>
    <row r="204" s="13" customFormat="1">
      <c r="A204" s="13"/>
      <c r="B204" s="230"/>
      <c r="C204" s="231"/>
      <c r="D204" s="232" t="s">
        <v>161</v>
      </c>
      <c r="E204" s="233" t="s">
        <v>19</v>
      </c>
      <c r="F204" s="234" t="s">
        <v>3011</v>
      </c>
      <c r="G204" s="231"/>
      <c r="H204" s="235">
        <v>0.068000000000000005</v>
      </c>
      <c r="I204" s="236"/>
      <c r="J204" s="231"/>
      <c r="K204" s="231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161</v>
      </c>
      <c r="AU204" s="241" t="s">
        <v>83</v>
      </c>
      <c r="AV204" s="13" t="s">
        <v>83</v>
      </c>
      <c r="AW204" s="13" t="s">
        <v>35</v>
      </c>
      <c r="AX204" s="13" t="s">
        <v>81</v>
      </c>
      <c r="AY204" s="241" t="s">
        <v>150</v>
      </c>
    </row>
    <row r="205" s="13" customFormat="1">
      <c r="A205" s="13"/>
      <c r="B205" s="230"/>
      <c r="C205" s="231"/>
      <c r="D205" s="232" t="s">
        <v>161</v>
      </c>
      <c r="E205" s="231"/>
      <c r="F205" s="234" t="s">
        <v>3020</v>
      </c>
      <c r="G205" s="231"/>
      <c r="H205" s="235">
        <v>0.070999999999999994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161</v>
      </c>
      <c r="AU205" s="241" t="s">
        <v>83</v>
      </c>
      <c r="AV205" s="13" t="s">
        <v>83</v>
      </c>
      <c r="AW205" s="13" t="s">
        <v>4</v>
      </c>
      <c r="AX205" s="13" t="s">
        <v>81</v>
      </c>
      <c r="AY205" s="241" t="s">
        <v>150</v>
      </c>
    </row>
    <row r="206" s="2" customFormat="1" ht="16.5" customHeight="1">
      <c r="A206" s="38"/>
      <c r="B206" s="39"/>
      <c r="C206" s="242" t="s">
        <v>338</v>
      </c>
      <c r="D206" s="242" t="s">
        <v>218</v>
      </c>
      <c r="E206" s="243" t="s">
        <v>3021</v>
      </c>
      <c r="F206" s="244" t="s">
        <v>3022</v>
      </c>
      <c r="G206" s="245" t="s">
        <v>178</v>
      </c>
      <c r="H206" s="246">
        <v>0.032000000000000001</v>
      </c>
      <c r="I206" s="247"/>
      <c r="J206" s="248">
        <f>ROUND(I206*H206,2)</f>
        <v>0</v>
      </c>
      <c r="K206" s="244" t="s">
        <v>157</v>
      </c>
      <c r="L206" s="249"/>
      <c r="M206" s="250" t="s">
        <v>19</v>
      </c>
      <c r="N206" s="251" t="s">
        <v>44</v>
      </c>
      <c r="O206" s="84"/>
      <c r="P206" s="221">
        <f>O206*H206</f>
        <v>0</v>
      </c>
      <c r="Q206" s="221">
        <v>1</v>
      </c>
      <c r="R206" s="221">
        <f>Q206*H206</f>
        <v>0.032000000000000001</v>
      </c>
      <c r="S206" s="221">
        <v>0</v>
      </c>
      <c r="T206" s="22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3" t="s">
        <v>196</v>
      </c>
      <c r="AT206" s="223" t="s">
        <v>218</v>
      </c>
      <c r="AU206" s="223" t="s">
        <v>83</v>
      </c>
      <c r="AY206" s="17" t="s">
        <v>150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175</v>
      </c>
      <c r="BM206" s="223" t="s">
        <v>3023</v>
      </c>
    </row>
    <row r="207" s="13" customFormat="1">
      <c r="A207" s="13"/>
      <c r="B207" s="230"/>
      <c r="C207" s="231"/>
      <c r="D207" s="232" t="s">
        <v>161</v>
      </c>
      <c r="E207" s="233" t="s">
        <v>19</v>
      </c>
      <c r="F207" s="234" t="s">
        <v>3012</v>
      </c>
      <c r="G207" s="231"/>
      <c r="H207" s="235">
        <v>0.029999999999999999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161</v>
      </c>
      <c r="AU207" s="241" t="s">
        <v>83</v>
      </c>
      <c r="AV207" s="13" t="s">
        <v>83</v>
      </c>
      <c r="AW207" s="13" t="s">
        <v>35</v>
      </c>
      <c r="AX207" s="13" t="s">
        <v>81</v>
      </c>
      <c r="AY207" s="241" t="s">
        <v>150</v>
      </c>
    </row>
    <row r="208" s="13" customFormat="1">
      <c r="A208" s="13"/>
      <c r="B208" s="230"/>
      <c r="C208" s="231"/>
      <c r="D208" s="232" t="s">
        <v>161</v>
      </c>
      <c r="E208" s="231"/>
      <c r="F208" s="234" t="s">
        <v>3024</v>
      </c>
      <c r="G208" s="231"/>
      <c r="H208" s="235">
        <v>0.032000000000000001</v>
      </c>
      <c r="I208" s="236"/>
      <c r="J208" s="231"/>
      <c r="K208" s="231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161</v>
      </c>
      <c r="AU208" s="241" t="s">
        <v>83</v>
      </c>
      <c r="AV208" s="13" t="s">
        <v>83</v>
      </c>
      <c r="AW208" s="13" t="s">
        <v>4</v>
      </c>
      <c r="AX208" s="13" t="s">
        <v>81</v>
      </c>
      <c r="AY208" s="241" t="s">
        <v>150</v>
      </c>
    </row>
    <row r="209" s="2" customFormat="1" ht="24.15" customHeight="1">
      <c r="A209" s="38"/>
      <c r="B209" s="39"/>
      <c r="C209" s="212" t="s">
        <v>343</v>
      </c>
      <c r="D209" s="212" t="s">
        <v>153</v>
      </c>
      <c r="E209" s="213" t="s">
        <v>3025</v>
      </c>
      <c r="F209" s="214" t="s">
        <v>3026</v>
      </c>
      <c r="G209" s="215" t="s">
        <v>178</v>
      </c>
      <c r="H209" s="216">
        <v>1.248</v>
      </c>
      <c r="I209" s="217"/>
      <c r="J209" s="218">
        <f>ROUND(I209*H209,2)</f>
        <v>0</v>
      </c>
      <c r="K209" s="214" t="s">
        <v>157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3" t="s">
        <v>175</v>
      </c>
      <c r="AT209" s="223" t="s">
        <v>153</v>
      </c>
      <c r="AU209" s="223" t="s">
        <v>83</v>
      </c>
      <c r="AY209" s="17" t="s">
        <v>150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175</v>
      </c>
      <c r="BM209" s="223" t="s">
        <v>3027</v>
      </c>
    </row>
    <row r="210" s="2" customFormat="1">
      <c r="A210" s="38"/>
      <c r="B210" s="39"/>
      <c r="C210" s="40"/>
      <c r="D210" s="225" t="s">
        <v>159</v>
      </c>
      <c r="E210" s="40"/>
      <c r="F210" s="226" t="s">
        <v>3028</v>
      </c>
      <c r="G210" s="40"/>
      <c r="H210" s="40"/>
      <c r="I210" s="227"/>
      <c r="J210" s="40"/>
      <c r="K210" s="40"/>
      <c r="L210" s="44"/>
      <c r="M210" s="228"/>
      <c r="N210" s="229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159</v>
      </c>
      <c r="AU210" s="17" t="s">
        <v>83</v>
      </c>
    </row>
    <row r="211" s="13" customFormat="1">
      <c r="A211" s="13"/>
      <c r="B211" s="230"/>
      <c r="C211" s="231"/>
      <c r="D211" s="232" t="s">
        <v>161</v>
      </c>
      <c r="E211" s="233" t="s">
        <v>19</v>
      </c>
      <c r="F211" s="234" t="s">
        <v>3029</v>
      </c>
      <c r="G211" s="231"/>
      <c r="H211" s="235">
        <v>1.248</v>
      </c>
      <c r="I211" s="236"/>
      <c r="J211" s="231"/>
      <c r="K211" s="231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161</v>
      </c>
      <c r="AU211" s="241" t="s">
        <v>83</v>
      </c>
      <c r="AV211" s="13" t="s">
        <v>83</v>
      </c>
      <c r="AW211" s="13" t="s">
        <v>35</v>
      </c>
      <c r="AX211" s="13" t="s">
        <v>81</v>
      </c>
      <c r="AY211" s="241" t="s">
        <v>150</v>
      </c>
    </row>
    <row r="212" s="2" customFormat="1" ht="16.5" customHeight="1">
      <c r="A212" s="38"/>
      <c r="B212" s="39"/>
      <c r="C212" s="242" t="s">
        <v>351</v>
      </c>
      <c r="D212" s="242" t="s">
        <v>218</v>
      </c>
      <c r="E212" s="243" t="s">
        <v>3030</v>
      </c>
      <c r="F212" s="244" t="s">
        <v>3031</v>
      </c>
      <c r="G212" s="245" t="s">
        <v>178</v>
      </c>
      <c r="H212" s="246">
        <v>1.3100000000000001</v>
      </c>
      <c r="I212" s="247"/>
      <c r="J212" s="248">
        <f>ROUND(I212*H212,2)</f>
        <v>0</v>
      </c>
      <c r="K212" s="244" t="s">
        <v>157</v>
      </c>
      <c r="L212" s="249"/>
      <c r="M212" s="250" t="s">
        <v>19</v>
      </c>
      <c r="N212" s="251" t="s">
        <v>44</v>
      </c>
      <c r="O212" s="84"/>
      <c r="P212" s="221">
        <f>O212*H212</f>
        <v>0</v>
      </c>
      <c r="Q212" s="221">
        <v>1</v>
      </c>
      <c r="R212" s="221">
        <f>Q212*H212</f>
        <v>1.3100000000000001</v>
      </c>
      <c r="S212" s="221">
        <v>0</v>
      </c>
      <c r="T212" s="22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3" t="s">
        <v>196</v>
      </c>
      <c r="AT212" s="223" t="s">
        <v>218</v>
      </c>
      <c r="AU212" s="223" t="s">
        <v>83</v>
      </c>
      <c r="AY212" s="17" t="s">
        <v>150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175</v>
      </c>
      <c r="BM212" s="223" t="s">
        <v>3032</v>
      </c>
    </row>
    <row r="213" s="13" customFormat="1">
      <c r="A213" s="13"/>
      <c r="B213" s="230"/>
      <c r="C213" s="231"/>
      <c r="D213" s="232" t="s">
        <v>161</v>
      </c>
      <c r="E213" s="231"/>
      <c r="F213" s="234" t="s">
        <v>3033</v>
      </c>
      <c r="G213" s="231"/>
      <c r="H213" s="235">
        <v>1.3100000000000001</v>
      </c>
      <c r="I213" s="236"/>
      <c r="J213" s="231"/>
      <c r="K213" s="231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161</v>
      </c>
      <c r="AU213" s="241" t="s">
        <v>83</v>
      </c>
      <c r="AV213" s="13" t="s">
        <v>83</v>
      </c>
      <c r="AW213" s="13" t="s">
        <v>4</v>
      </c>
      <c r="AX213" s="13" t="s">
        <v>81</v>
      </c>
      <c r="AY213" s="241" t="s">
        <v>150</v>
      </c>
    </row>
    <row r="214" s="12" customFormat="1" ht="22.8" customHeight="1">
      <c r="A214" s="12"/>
      <c r="B214" s="196"/>
      <c r="C214" s="197"/>
      <c r="D214" s="198" t="s">
        <v>72</v>
      </c>
      <c r="E214" s="210" t="s">
        <v>186</v>
      </c>
      <c r="F214" s="210" t="s">
        <v>3034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SUM(P215:P263)</f>
        <v>0</v>
      </c>
      <c r="Q214" s="204"/>
      <c r="R214" s="205">
        <f>SUM(R215:R263)</f>
        <v>28.310279910000006</v>
      </c>
      <c r="S214" s="204"/>
      <c r="T214" s="206">
        <f>SUM(T215:T263)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81</v>
      </c>
      <c r="AT214" s="208" t="s">
        <v>72</v>
      </c>
      <c r="AU214" s="208" t="s">
        <v>81</v>
      </c>
      <c r="AY214" s="207" t="s">
        <v>150</v>
      </c>
      <c r="BK214" s="209">
        <f>SUM(BK215:BK263)</f>
        <v>0</v>
      </c>
    </row>
    <row r="215" s="2" customFormat="1" ht="16.5" customHeight="1">
      <c r="A215" s="38"/>
      <c r="B215" s="39"/>
      <c r="C215" s="212" t="s">
        <v>357</v>
      </c>
      <c r="D215" s="212" t="s">
        <v>153</v>
      </c>
      <c r="E215" s="213" t="s">
        <v>3035</v>
      </c>
      <c r="F215" s="214" t="s">
        <v>3036</v>
      </c>
      <c r="G215" s="215" t="s">
        <v>156</v>
      </c>
      <c r="H215" s="216">
        <v>355.178</v>
      </c>
      <c r="I215" s="217"/>
      <c r="J215" s="218">
        <f>ROUND(I215*H215,2)</f>
        <v>0</v>
      </c>
      <c r="K215" s="214" t="s">
        <v>157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0.00025999999999999998</v>
      </c>
      <c r="R215" s="221">
        <f>Q215*H215</f>
        <v>0.092346279999999989</v>
      </c>
      <c r="S215" s="221">
        <v>0</v>
      </c>
      <c r="T215" s="22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3" t="s">
        <v>175</v>
      </c>
      <c r="AT215" s="223" t="s">
        <v>153</v>
      </c>
      <c r="AU215" s="223" t="s">
        <v>83</v>
      </c>
      <c r="AY215" s="17" t="s">
        <v>150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175</v>
      </c>
      <c r="BM215" s="223" t="s">
        <v>3037</v>
      </c>
    </row>
    <row r="216" s="2" customFormat="1">
      <c r="A216" s="38"/>
      <c r="B216" s="39"/>
      <c r="C216" s="40"/>
      <c r="D216" s="225" t="s">
        <v>159</v>
      </c>
      <c r="E216" s="40"/>
      <c r="F216" s="226" t="s">
        <v>3038</v>
      </c>
      <c r="G216" s="40"/>
      <c r="H216" s="40"/>
      <c r="I216" s="227"/>
      <c r="J216" s="40"/>
      <c r="K216" s="40"/>
      <c r="L216" s="44"/>
      <c r="M216" s="228"/>
      <c r="N216" s="229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159</v>
      </c>
      <c r="AU216" s="17" t="s">
        <v>83</v>
      </c>
    </row>
    <row r="217" s="13" customFormat="1">
      <c r="A217" s="13"/>
      <c r="B217" s="230"/>
      <c r="C217" s="231"/>
      <c r="D217" s="232" t="s">
        <v>161</v>
      </c>
      <c r="E217" s="233" t="s">
        <v>19</v>
      </c>
      <c r="F217" s="234" t="s">
        <v>3039</v>
      </c>
      <c r="G217" s="231"/>
      <c r="H217" s="235">
        <v>318</v>
      </c>
      <c r="I217" s="236"/>
      <c r="J217" s="231"/>
      <c r="K217" s="231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161</v>
      </c>
      <c r="AU217" s="241" t="s">
        <v>83</v>
      </c>
      <c r="AV217" s="13" t="s">
        <v>83</v>
      </c>
      <c r="AW217" s="13" t="s">
        <v>35</v>
      </c>
      <c r="AX217" s="13" t="s">
        <v>73</v>
      </c>
      <c r="AY217" s="241" t="s">
        <v>150</v>
      </c>
    </row>
    <row r="218" s="13" customFormat="1">
      <c r="A218" s="13"/>
      <c r="B218" s="230"/>
      <c r="C218" s="231"/>
      <c r="D218" s="232" t="s">
        <v>161</v>
      </c>
      <c r="E218" s="233" t="s">
        <v>19</v>
      </c>
      <c r="F218" s="234" t="s">
        <v>3040</v>
      </c>
      <c r="G218" s="231"/>
      <c r="H218" s="235">
        <v>4.0999999999999996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161</v>
      </c>
      <c r="AU218" s="241" t="s">
        <v>83</v>
      </c>
      <c r="AV218" s="13" t="s">
        <v>83</v>
      </c>
      <c r="AW218" s="13" t="s">
        <v>35</v>
      </c>
      <c r="AX218" s="13" t="s">
        <v>73</v>
      </c>
      <c r="AY218" s="241" t="s">
        <v>150</v>
      </c>
    </row>
    <row r="219" s="13" customFormat="1">
      <c r="A219" s="13"/>
      <c r="B219" s="230"/>
      <c r="C219" s="231"/>
      <c r="D219" s="232" t="s">
        <v>161</v>
      </c>
      <c r="E219" s="233" t="s">
        <v>19</v>
      </c>
      <c r="F219" s="234" t="s">
        <v>2931</v>
      </c>
      <c r="G219" s="231"/>
      <c r="H219" s="235">
        <v>6.125</v>
      </c>
      <c r="I219" s="236"/>
      <c r="J219" s="231"/>
      <c r="K219" s="231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161</v>
      </c>
      <c r="AU219" s="241" t="s">
        <v>83</v>
      </c>
      <c r="AV219" s="13" t="s">
        <v>83</v>
      </c>
      <c r="AW219" s="13" t="s">
        <v>35</v>
      </c>
      <c r="AX219" s="13" t="s">
        <v>73</v>
      </c>
      <c r="AY219" s="241" t="s">
        <v>150</v>
      </c>
    </row>
    <row r="220" s="13" customFormat="1">
      <c r="A220" s="13"/>
      <c r="B220" s="230"/>
      <c r="C220" s="231"/>
      <c r="D220" s="232" t="s">
        <v>161</v>
      </c>
      <c r="E220" s="233" t="s">
        <v>19</v>
      </c>
      <c r="F220" s="234" t="s">
        <v>2925</v>
      </c>
      <c r="G220" s="231"/>
      <c r="H220" s="235">
        <v>4.04</v>
      </c>
      <c r="I220" s="236"/>
      <c r="J220" s="231"/>
      <c r="K220" s="231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161</v>
      </c>
      <c r="AU220" s="241" t="s">
        <v>83</v>
      </c>
      <c r="AV220" s="13" t="s">
        <v>83</v>
      </c>
      <c r="AW220" s="13" t="s">
        <v>35</v>
      </c>
      <c r="AX220" s="13" t="s">
        <v>73</v>
      </c>
      <c r="AY220" s="241" t="s">
        <v>150</v>
      </c>
    </row>
    <row r="221" s="13" customFormat="1">
      <c r="A221" s="13"/>
      <c r="B221" s="230"/>
      <c r="C221" s="231"/>
      <c r="D221" s="232" t="s">
        <v>161</v>
      </c>
      <c r="E221" s="233" t="s">
        <v>19</v>
      </c>
      <c r="F221" s="234" t="s">
        <v>3041</v>
      </c>
      <c r="G221" s="231"/>
      <c r="H221" s="235">
        <v>6</v>
      </c>
      <c r="I221" s="236"/>
      <c r="J221" s="231"/>
      <c r="K221" s="231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161</v>
      </c>
      <c r="AU221" s="241" t="s">
        <v>83</v>
      </c>
      <c r="AV221" s="13" t="s">
        <v>83</v>
      </c>
      <c r="AW221" s="13" t="s">
        <v>35</v>
      </c>
      <c r="AX221" s="13" t="s">
        <v>73</v>
      </c>
      <c r="AY221" s="241" t="s">
        <v>150</v>
      </c>
    </row>
    <row r="222" s="13" customFormat="1">
      <c r="A222" s="13"/>
      <c r="B222" s="230"/>
      <c r="C222" s="231"/>
      <c r="D222" s="232" t="s">
        <v>161</v>
      </c>
      <c r="E222" s="231"/>
      <c r="F222" s="234" t="s">
        <v>3042</v>
      </c>
      <c r="G222" s="231"/>
      <c r="H222" s="235">
        <v>355.178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161</v>
      </c>
      <c r="AU222" s="241" t="s">
        <v>83</v>
      </c>
      <c r="AV222" s="13" t="s">
        <v>83</v>
      </c>
      <c r="AW222" s="13" t="s">
        <v>4</v>
      </c>
      <c r="AX222" s="13" t="s">
        <v>81</v>
      </c>
      <c r="AY222" s="241" t="s">
        <v>150</v>
      </c>
    </row>
    <row r="223" s="2" customFormat="1" ht="24.15" customHeight="1">
      <c r="A223" s="38"/>
      <c r="B223" s="39"/>
      <c r="C223" s="212" t="s">
        <v>362</v>
      </c>
      <c r="D223" s="212" t="s">
        <v>153</v>
      </c>
      <c r="E223" s="213" t="s">
        <v>3043</v>
      </c>
      <c r="F223" s="214" t="s">
        <v>3044</v>
      </c>
      <c r="G223" s="215" t="s">
        <v>156</v>
      </c>
      <c r="H223" s="216">
        <v>355.178</v>
      </c>
      <c r="I223" s="217"/>
      <c r="J223" s="218">
        <f>ROUND(I223*H223,2)</f>
        <v>0</v>
      </c>
      <c r="K223" s="214" t="s">
        <v>157</v>
      </c>
      <c r="L223" s="44"/>
      <c r="M223" s="219" t="s">
        <v>19</v>
      </c>
      <c r="N223" s="220" t="s">
        <v>44</v>
      </c>
      <c r="O223" s="84"/>
      <c r="P223" s="221">
        <f>O223*H223</f>
        <v>0</v>
      </c>
      <c r="Q223" s="221">
        <v>0.0043800000000000002</v>
      </c>
      <c r="R223" s="221">
        <f>Q223*H223</f>
        <v>1.5556796400000001</v>
      </c>
      <c r="S223" s="221">
        <v>0</v>
      </c>
      <c r="T223" s="22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3" t="s">
        <v>175</v>
      </c>
      <c r="AT223" s="223" t="s">
        <v>153</v>
      </c>
      <c r="AU223" s="223" t="s">
        <v>83</v>
      </c>
      <c r="AY223" s="17" t="s">
        <v>150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175</v>
      </c>
      <c r="BM223" s="223" t="s">
        <v>3045</v>
      </c>
    </row>
    <row r="224" s="2" customFormat="1">
      <c r="A224" s="38"/>
      <c r="B224" s="39"/>
      <c r="C224" s="40"/>
      <c r="D224" s="225" t="s">
        <v>159</v>
      </c>
      <c r="E224" s="40"/>
      <c r="F224" s="226" t="s">
        <v>3046</v>
      </c>
      <c r="G224" s="40"/>
      <c r="H224" s="40"/>
      <c r="I224" s="227"/>
      <c r="J224" s="40"/>
      <c r="K224" s="40"/>
      <c r="L224" s="44"/>
      <c r="M224" s="228"/>
      <c r="N224" s="229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159</v>
      </c>
      <c r="AU224" s="17" t="s">
        <v>83</v>
      </c>
    </row>
    <row r="225" s="13" customFormat="1">
      <c r="A225" s="13"/>
      <c r="B225" s="230"/>
      <c r="C225" s="231"/>
      <c r="D225" s="232" t="s">
        <v>161</v>
      </c>
      <c r="E225" s="233" t="s">
        <v>19</v>
      </c>
      <c r="F225" s="234" t="s">
        <v>3039</v>
      </c>
      <c r="G225" s="231"/>
      <c r="H225" s="235">
        <v>318</v>
      </c>
      <c r="I225" s="236"/>
      <c r="J225" s="231"/>
      <c r="K225" s="231"/>
      <c r="L225" s="237"/>
      <c r="M225" s="238"/>
      <c r="N225" s="239"/>
      <c r="O225" s="239"/>
      <c r="P225" s="239"/>
      <c r="Q225" s="239"/>
      <c r="R225" s="239"/>
      <c r="S225" s="239"/>
      <c r="T225" s="24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1" t="s">
        <v>161</v>
      </c>
      <c r="AU225" s="241" t="s">
        <v>83</v>
      </c>
      <c r="AV225" s="13" t="s">
        <v>83</v>
      </c>
      <c r="AW225" s="13" t="s">
        <v>35</v>
      </c>
      <c r="AX225" s="13" t="s">
        <v>73</v>
      </c>
      <c r="AY225" s="241" t="s">
        <v>150</v>
      </c>
    </row>
    <row r="226" s="13" customFormat="1">
      <c r="A226" s="13"/>
      <c r="B226" s="230"/>
      <c r="C226" s="231"/>
      <c r="D226" s="232" t="s">
        <v>161</v>
      </c>
      <c r="E226" s="233" t="s">
        <v>19</v>
      </c>
      <c r="F226" s="234" t="s">
        <v>3040</v>
      </c>
      <c r="G226" s="231"/>
      <c r="H226" s="235">
        <v>4.0999999999999996</v>
      </c>
      <c r="I226" s="236"/>
      <c r="J226" s="231"/>
      <c r="K226" s="231"/>
      <c r="L226" s="237"/>
      <c r="M226" s="238"/>
      <c r="N226" s="239"/>
      <c r="O226" s="239"/>
      <c r="P226" s="239"/>
      <c r="Q226" s="239"/>
      <c r="R226" s="239"/>
      <c r="S226" s="239"/>
      <c r="T226" s="24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1" t="s">
        <v>161</v>
      </c>
      <c r="AU226" s="241" t="s">
        <v>83</v>
      </c>
      <c r="AV226" s="13" t="s">
        <v>83</v>
      </c>
      <c r="AW226" s="13" t="s">
        <v>35</v>
      </c>
      <c r="AX226" s="13" t="s">
        <v>73</v>
      </c>
      <c r="AY226" s="241" t="s">
        <v>150</v>
      </c>
    </row>
    <row r="227" s="13" customFormat="1">
      <c r="A227" s="13"/>
      <c r="B227" s="230"/>
      <c r="C227" s="231"/>
      <c r="D227" s="232" t="s">
        <v>161</v>
      </c>
      <c r="E227" s="233" t="s">
        <v>19</v>
      </c>
      <c r="F227" s="234" t="s">
        <v>2931</v>
      </c>
      <c r="G227" s="231"/>
      <c r="H227" s="235">
        <v>6.125</v>
      </c>
      <c r="I227" s="236"/>
      <c r="J227" s="231"/>
      <c r="K227" s="231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161</v>
      </c>
      <c r="AU227" s="241" t="s">
        <v>83</v>
      </c>
      <c r="AV227" s="13" t="s">
        <v>83</v>
      </c>
      <c r="AW227" s="13" t="s">
        <v>35</v>
      </c>
      <c r="AX227" s="13" t="s">
        <v>73</v>
      </c>
      <c r="AY227" s="241" t="s">
        <v>150</v>
      </c>
    </row>
    <row r="228" s="13" customFormat="1">
      <c r="A228" s="13"/>
      <c r="B228" s="230"/>
      <c r="C228" s="231"/>
      <c r="D228" s="232" t="s">
        <v>161</v>
      </c>
      <c r="E228" s="233" t="s">
        <v>19</v>
      </c>
      <c r="F228" s="234" t="s">
        <v>2925</v>
      </c>
      <c r="G228" s="231"/>
      <c r="H228" s="235">
        <v>4.04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161</v>
      </c>
      <c r="AU228" s="241" t="s">
        <v>83</v>
      </c>
      <c r="AV228" s="13" t="s">
        <v>83</v>
      </c>
      <c r="AW228" s="13" t="s">
        <v>35</v>
      </c>
      <c r="AX228" s="13" t="s">
        <v>73</v>
      </c>
      <c r="AY228" s="241" t="s">
        <v>150</v>
      </c>
    </row>
    <row r="229" s="13" customFormat="1">
      <c r="A229" s="13"/>
      <c r="B229" s="230"/>
      <c r="C229" s="231"/>
      <c r="D229" s="232" t="s">
        <v>161</v>
      </c>
      <c r="E229" s="233" t="s">
        <v>19</v>
      </c>
      <c r="F229" s="234" t="s">
        <v>3041</v>
      </c>
      <c r="G229" s="231"/>
      <c r="H229" s="235">
        <v>6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161</v>
      </c>
      <c r="AU229" s="241" t="s">
        <v>83</v>
      </c>
      <c r="AV229" s="13" t="s">
        <v>83</v>
      </c>
      <c r="AW229" s="13" t="s">
        <v>35</v>
      </c>
      <c r="AX229" s="13" t="s">
        <v>73</v>
      </c>
      <c r="AY229" s="241" t="s">
        <v>150</v>
      </c>
    </row>
    <row r="230" s="13" customFormat="1">
      <c r="A230" s="13"/>
      <c r="B230" s="230"/>
      <c r="C230" s="231"/>
      <c r="D230" s="232" t="s">
        <v>161</v>
      </c>
      <c r="E230" s="231"/>
      <c r="F230" s="234" t="s">
        <v>3042</v>
      </c>
      <c r="G230" s="231"/>
      <c r="H230" s="235">
        <v>355.178</v>
      </c>
      <c r="I230" s="236"/>
      <c r="J230" s="231"/>
      <c r="K230" s="231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161</v>
      </c>
      <c r="AU230" s="241" t="s">
        <v>83</v>
      </c>
      <c r="AV230" s="13" t="s">
        <v>83</v>
      </c>
      <c r="AW230" s="13" t="s">
        <v>4</v>
      </c>
      <c r="AX230" s="13" t="s">
        <v>81</v>
      </c>
      <c r="AY230" s="241" t="s">
        <v>150</v>
      </c>
    </row>
    <row r="231" s="2" customFormat="1" ht="24.15" customHeight="1">
      <c r="A231" s="38"/>
      <c r="B231" s="39"/>
      <c r="C231" s="212" t="s">
        <v>367</v>
      </c>
      <c r="D231" s="212" t="s">
        <v>153</v>
      </c>
      <c r="E231" s="213" t="s">
        <v>3047</v>
      </c>
      <c r="F231" s="214" t="s">
        <v>3048</v>
      </c>
      <c r="G231" s="215" t="s">
        <v>156</v>
      </c>
      <c r="H231" s="216">
        <v>355.178</v>
      </c>
      <c r="I231" s="217"/>
      <c r="J231" s="218">
        <f>ROUND(I231*H231,2)</f>
        <v>0</v>
      </c>
      <c r="K231" s="214" t="s">
        <v>157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0.017330000000000002</v>
      </c>
      <c r="R231" s="221">
        <f>Q231*H231</f>
        <v>6.1552347400000009</v>
      </c>
      <c r="S231" s="221">
        <v>0</v>
      </c>
      <c r="T231" s="22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3" t="s">
        <v>175</v>
      </c>
      <c r="AT231" s="223" t="s">
        <v>153</v>
      </c>
      <c r="AU231" s="223" t="s">
        <v>83</v>
      </c>
      <c r="AY231" s="17" t="s">
        <v>150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7" t="s">
        <v>81</v>
      </c>
      <c r="BK231" s="224">
        <f>ROUND(I231*H231,2)</f>
        <v>0</v>
      </c>
      <c r="BL231" s="17" t="s">
        <v>175</v>
      </c>
      <c r="BM231" s="223" t="s">
        <v>3049</v>
      </c>
    </row>
    <row r="232" s="2" customFormat="1">
      <c r="A232" s="38"/>
      <c r="B232" s="39"/>
      <c r="C232" s="40"/>
      <c r="D232" s="225" t="s">
        <v>159</v>
      </c>
      <c r="E232" s="40"/>
      <c r="F232" s="226" t="s">
        <v>3050</v>
      </c>
      <c r="G232" s="40"/>
      <c r="H232" s="40"/>
      <c r="I232" s="227"/>
      <c r="J232" s="40"/>
      <c r="K232" s="40"/>
      <c r="L232" s="44"/>
      <c r="M232" s="228"/>
      <c r="N232" s="229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159</v>
      </c>
      <c r="AU232" s="17" t="s">
        <v>83</v>
      </c>
    </row>
    <row r="233" s="13" customFormat="1">
      <c r="A233" s="13"/>
      <c r="B233" s="230"/>
      <c r="C233" s="231"/>
      <c r="D233" s="232" t="s">
        <v>161</v>
      </c>
      <c r="E233" s="233" t="s">
        <v>19</v>
      </c>
      <c r="F233" s="234" t="s">
        <v>3039</v>
      </c>
      <c r="G233" s="231"/>
      <c r="H233" s="235">
        <v>318</v>
      </c>
      <c r="I233" s="236"/>
      <c r="J233" s="231"/>
      <c r="K233" s="231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161</v>
      </c>
      <c r="AU233" s="241" t="s">
        <v>83</v>
      </c>
      <c r="AV233" s="13" t="s">
        <v>83</v>
      </c>
      <c r="AW233" s="13" t="s">
        <v>35</v>
      </c>
      <c r="AX233" s="13" t="s">
        <v>73</v>
      </c>
      <c r="AY233" s="241" t="s">
        <v>150</v>
      </c>
    </row>
    <row r="234" s="13" customFormat="1">
      <c r="A234" s="13"/>
      <c r="B234" s="230"/>
      <c r="C234" s="231"/>
      <c r="D234" s="232" t="s">
        <v>161</v>
      </c>
      <c r="E234" s="233" t="s">
        <v>19</v>
      </c>
      <c r="F234" s="234" t="s">
        <v>3040</v>
      </c>
      <c r="G234" s="231"/>
      <c r="H234" s="235">
        <v>4.0999999999999996</v>
      </c>
      <c r="I234" s="236"/>
      <c r="J234" s="231"/>
      <c r="K234" s="231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161</v>
      </c>
      <c r="AU234" s="241" t="s">
        <v>83</v>
      </c>
      <c r="AV234" s="13" t="s">
        <v>83</v>
      </c>
      <c r="AW234" s="13" t="s">
        <v>35</v>
      </c>
      <c r="AX234" s="13" t="s">
        <v>73</v>
      </c>
      <c r="AY234" s="241" t="s">
        <v>150</v>
      </c>
    </row>
    <row r="235" s="13" customFormat="1">
      <c r="A235" s="13"/>
      <c r="B235" s="230"/>
      <c r="C235" s="231"/>
      <c r="D235" s="232" t="s">
        <v>161</v>
      </c>
      <c r="E235" s="233" t="s">
        <v>19</v>
      </c>
      <c r="F235" s="234" t="s">
        <v>2931</v>
      </c>
      <c r="G235" s="231"/>
      <c r="H235" s="235">
        <v>6.125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161</v>
      </c>
      <c r="AU235" s="241" t="s">
        <v>83</v>
      </c>
      <c r="AV235" s="13" t="s">
        <v>83</v>
      </c>
      <c r="AW235" s="13" t="s">
        <v>35</v>
      </c>
      <c r="AX235" s="13" t="s">
        <v>73</v>
      </c>
      <c r="AY235" s="241" t="s">
        <v>150</v>
      </c>
    </row>
    <row r="236" s="13" customFormat="1">
      <c r="A236" s="13"/>
      <c r="B236" s="230"/>
      <c r="C236" s="231"/>
      <c r="D236" s="232" t="s">
        <v>161</v>
      </c>
      <c r="E236" s="233" t="s">
        <v>19</v>
      </c>
      <c r="F236" s="234" t="s">
        <v>2925</v>
      </c>
      <c r="G236" s="231"/>
      <c r="H236" s="235">
        <v>4.04</v>
      </c>
      <c r="I236" s="236"/>
      <c r="J236" s="231"/>
      <c r="K236" s="231"/>
      <c r="L236" s="237"/>
      <c r="M236" s="238"/>
      <c r="N236" s="239"/>
      <c r="O236" s="239"/>
      <c r="P236" s="239"/>
      <c r="Q236" s="239"/>
      <c r="R236" s="239"/>
      <c r="S236" s="239"/>
      <c r="T236" s="24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1" t="s">
        <v>161</v>
      </c>
      <c r="AU236" s="241" t="s">
        <v>83</v>
      </c>
      <c r="AV236" s="13" t="s">
        <v>83</v>
      </c>
      <c r="AW236" s="13" t="s">
        <v>35</v>
      </c>
      <c r="AX236" s="13" t="s">
        <v>73</v>
      </c>
      <c r="AY236" s="241" t="s">
        <v>150</v>
      </c>
    </row>
    <row r="237" s="13" customFormat="1">
      <c r="A237" s="13"/>
      <c r="B237" s="230"/>
      <c r="C237" s="231"/>
      <c r="D237" s="232" t="s">
        <v>161</v>
      </c>
      <c r="E237" s="233" t="s">
        <v>19</v>
      </c>
      <c r="F237" s="234" t="s">
        <v>3041</v>
      </c>
      <c r="G237" s="231"/>
      <c r="H237" s="235">
        <v>6</v>
      </c>
      <c r="I237" s="236"/>
      <c r="J237" s="231"/>
      <c r="K237" s="231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161</v>
      </c>
      <c r="AU237" s="241" t="s">
        <v>83</v>
      </c>
      <c r="AV237" s="13" t="s">
        <v>83</v>
      </c>
      <c r="AW237" s="13" t="s">
        <v>35</v>
      </c>
      <c r="AX237" s="13" t="s">
        <v>73</v>
      </c>
      <c r="AY237" s="241" t="s">
        <v>150</v>
      </c>
    </row>
    <row r="238" s="13" customFormat="1">
      <c r="A238" s="13"/>
      <c r="B238" s="230"/>
      <c r="C238" s="231"/>
      <c r="D238" s="232" t="s">
        <v>161</v>
      </c>
      <c r="E238" s="231"/>
      <c r="F238" s="234" t="s">
        <v>3042</v>
      </c>
      <c r="G238" s="231"/>
      <c r="H238" s="235">
        <v>355.178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161</v>
      </c>
      <c r="AU238" s="241" t="s">
        <v>83</v>
      </c>
      <c r="AV238" s="13" t="s">
        <v>83</v>
      </c>
      <c r="AW238" s="13" t="s">
        <v>4</v>
      </c>
      <c r="AX238" s="13" t="s">
        <v>81</v>
      </c>
      <c r="AY238" s="241" t="s">
        <v>150</v>
      </c>
    </row>
    <row r="239" s="2" customFormat="1" ht="16.5" customHeight="1">
      <c r="A239" s="38"/>
      <c r="B239" s="39"/>
      <c r="C239" s="212" t="s">
        <v>371</v>
      </c>
      <c r="D239" s="212" t="s">
        <v>153</v>
      </c>
      <c r="E239" s="213" t="s">
        <v>3051</v>
      </c>
      <c r="F239" s="214" t="s">
        <v>3052</v>
      </c>
      <c r="G239" s="215" t="s">
        <v>156</v>
      </c>
      <c r="H239" s="216">
        <v>19.074999999999999</v>
      </c>
      <c r="I239" s="217"/>
      <c r="J239" s="218">
        <f>ROUND(I239*H239,2)</f>
        <v>0</v>
      </c>
      <c r="K239" s="214" t="s">
        <v>157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0.040629999999999999</v>
      </c>
      <c r="R239" s="221">
        <f>Q239*H239</f>
        <v>0.77501724999999999</v>
      </c>
      <c r="S239" s="221">
        <v>0</v>
      </c>
      <c r="T239" s="22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3" t="s">
        <v>175</v>
      </c>
      <c r="AT239" s="223" t="s">
        <v>153</v>
      </c>
      <c r="AU239" s="223" t="s">
        <v>83</v>
      </c>
      <c r="AY239" s="17" t="s">
        <v>150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7" t="s">
        <v>81</v>
      </c>
      <c r="BK239" s="224">
        <f>ROUND(I239*H239,2)</f>
        <v>0</v>
      </c>
      <c r="BL239" s="17" t="s">
        <v>175</v>
      </c>
      <c r="BM239" s="223" t="s">
        <v>3053</v>
      </c>
    </row>
    <row r="240" s="2" customFormat="1">
      <c r="A240" s="38"/>
      <c r="B240" s="39"/>
      <c r="C240" s="40"/>
      <c r="D240" s="225" t="s">
        <v>159</v>
      </c>
      <c r="E240" s="40"/>
      <c r="F240" s="226" t="s">
        <v>3054</v>
      </c>
      <c r="G240" s="40"/>
      <c r="H240" s="40"/>
      <c r="I240" s="227"/>
      <c r="J240" s="40"/>
      <c r="K240" s="40"/>
      <c r="L240" s="44"/>
      <c r="M240" s="228"/>
      <c r="N240" s="229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159</v>
      </c>
      <c r="AU240" s="17" t="s">
        <v>83</v>
      </c>
    </row>
    <row r="241" s="13" customFormat="1">
      <c r="A241" s="13"/>
      <c r="B241" s="230"/>
      <c r="C241" s="231"/>
      <c r="D241" s="232" t="s">
        <v>161</v>
      </c>
      <c r="E241" s="233" t="s">
        <v>19</v>
      </c>
      <c r="F241" s="234" t="s">
        <v>3055</v>
      </c>
      <c r="G241" s="231"/>
      <c r="H241" s="235">
        <v>19.074999999999999</v>
      </c>
      <c r="I241" s="236"/>
      <c r="J241" s="231"/>
      <c r="K241" s="231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161</v>
      </c>
      <c r="AU241" s="241" t="s">
        <v>83</v>
      </c>
      <c r="AV241" s="13" t="s">
        <v>83</v>
      </c>
      <c r="AW241" s="13" t="s">
        <v>35</v>
      </c>
      <c r="AX241" s="13" t="s">
        <v>81</v>
      </c>
      <c r="AY241" s="241" t="s">
        <v>150</v>
      </c>
    </row>
    <row r="242" s="2" customFormat="1" ht="16.5" customHeight="1">
      <c r="A242" s="38"/>
      <c r="B242" s="39"/>
      <c r="C242" s="212" t="s">
        <v>376</v>
      </c>
      <c r="D242" s="212" t="s">
        <v>153</v>
      </c>
      <c r="E242" s="213" t="s">
        <v>3056</v>
      </c>
      <c r="F242" s="214" t="s">
        <v>3057</v>
      </c>
      <c r="G242" s="215" t="s">
        <v>207</v>
      </c>
      <c r="H242" s="216">
        <v>4</v>
      </c>
      <c r="I242" s="217"/>
      <c r="J242" s="218">
        <f>ROUND(I242*H242,2)</f>
        <v>0</v>
      </c>
      <c r="K242" s="214" t="s">
        <v>157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0.0015</v>
      </c>
      <c r="R242" s="221">
        <f>Q242*H242</f>
        <v>0.0060000000000000001</v>
      </c>
      <c r="S242" s="221">
        <v>0</v>
      </c>
      <c r="T242" s="222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3" t="s">
        <v>175</v>
      </c>
      <c r="AT242" s="223" t="s">
        <v>153</v>
      </c>
      <c r="AU242" s="223" t="s">
        <v>83</v>
      </c>
      <c r="AY242" s="17" t="s">
        <v>150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175</v>
      </c>
      <c r="BM242" s="223" t="s">
        <v>3058</v>
      </c>
    </row>
    <row r="243" s="2" customFormat="1">
      <c r="A243" s="38"/>
      <c r="B243" s="39"/>
      <c r="C243" s="40"/>
      <c r="D243" s="225" t="s">
        <v>159</v>
      </c>
      <c r="E243" s="40"/>
      <c r="F243" s="226" t="s">
        <v>3059</v>
      </c>
      <c r="G243" s="40"/>
      <c r="H243" s="40"/>
      <c r="I243" s="227"/>
      <c r="J243" s="40"/>
      <c r="K243" s="40"/>
      <c r="L243" s="44"/>
      <c r="M243" s="228"/>
      <c r="N243" s="229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159</v>
      </c>
      <c r="AU243" s="17" t="s">
        <v>83</v>
      </c>
    </row>
    <row r="244" s="2" customFormat="1" ht="16.5" customHeight="1">
      <c r="A244" s="38"/>
      <c r="B244" s="39"/>
      <c r="C244" s="212" t="s">
        <v>381</v>
      </c>
      <c r="D244" s="212" t="s">
        <v>153</v>
      </c>
      <c r="E244" s="213" t="s">
        <v>3060</v>
      </c>
      <c r="F244" s="214" t="s">
        <v>3061</v>
      </c>
      <c r="G244" s="215" t="s">
        <v>156</v>
      </c>
      <c r="H244" s="216">
        <v>439.64999999999998</v>
      </c>
      <c r="I244" s="217"/>
      <c r="J244" s="218">
        <f>ROUND(I244*H244,2)</f>
        <v>0</v>
      </c>
      <c r="K244" s="214" t="s">
        <v>157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0.00025999999999999998</v>
      </c>
      <c r="R244" s="221">
        <f>Q244*H244</f>
        <v>0.11430899999999998</v>
      </c>
      <c r="S244" s="221">
        <v>0</v>
      </c>
      <c r="T244" s="22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3" t="s">
        <v>175</v>
      </c>
      <c r="AT244" s="223" t="s">
        <v>153</v>
      </c>
      <c r="AU244" s="223" t="s">
        <v>83</v>
      </c>
      <c r="AY244" s="17" t="s">
        <v>150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175</v>
      </c>
      <c r="BM244" s="223" t="s">
        <v>3062</v>
      </c>
    </row>
    <row r="245" s="2" customFormat="1">
      <c r="A245" s="38"/>
      <c r="B245" s="39"/>
      <c r="C245" s="40"/>
      <c r="D245" s="225" t="s">
        <v>159</v>
      </c>
      <c r="E245" s="40"/>
      <c r="F245" s="226" t="s">
        <v>3063</v>
      </c>
      <c r="G245" s="40"/>
      <c r="H245" s="40"/>
      <c r="I245" s="227"/>
      <c r="J245" s="40"/>
      <c r="K245" s="40"/>
      <c r="L245" s="44"/>
      <c r="M245" s="228"/>
      <c r="N245" s="229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159</v>
      </c>
      <c r="AU245" s="17" t="s">
        <v>83</v>
      </c>
    </row>
    <row r="246" s="13" customFormat="1">
      <c r="A246" s="13"/>
      <c r="B246" s="230"/>
      <c r="C246" s="231"/>
      <c r="D246" s="232" t="s">
        <v>161</v>
      </c>
      <c r="E246" s="233" t="s">
        <v>19</v>
      </c>
      <c r="F246" s="234" t="s">
        <v>3064</v>
      </c>
      <c r="G246" s="231"/>
      <c r="H246" s="235">
        <v>339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161</v>
      </c>
      <c r="AU246" s="241" t="s">
        <v>83</v>
      </c>
      <c r="AV246" s="13" t="s">
        <v>83</v>
      </c>
      <c r="AW246" s="13" t="s">
        <v>35</v>
      </c>
      <c r="AX246" s="13" t="s">
        <v>73</v>
      </c>
      <c r="AY246" s="241" t="s">
        <v>150</v>
      </c>
    </row>
    <row r="247" s="13" customFormat="1">
      <c r="A247" s="13"/>
      <c r="B247" s="230"/>
      <c r="C247" s="231"/>
      <c r="D247" s="232" t="s">
        <v>161</v>
      </c>
      <c r="E247" s="233" t="s">
        <v>19</v>
      </c>
      <c r="F247" s="234" t="s">
        <v>3065</v>
      </c>
      <c r="G247" s="231"/>
      <c r="H247" s="235">
        <v>100.65000000000001</v>
      </c>
      <c r="I247" s="236"/>
      <c r="J247" s="231"/>
      <c r="K247" s="231"/>
      <c r="L247" s="237"/>
      <c r="M247" s="238"/>
      <c r="N247" s="239"/>
      <c r="O247" s="239"/>
      <c r="P247" s="239"/>
      <c r="Q247" s="239"/>
      <c r="R247" s="239"/>
      <c r="S247" s="239"/>
      <c r="T247" s="24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1" t="s">
        <v>161</v>
      </c>
      <c r="AU247" s="241" t="s">
        <v>83</v>
      </c>
      <c r="AV247" s="13" t="s">
        <v>83</v>
      </c>
      <c r="AW247" s="13" t="s">
        <v>35</v>
      </c>
      <c r="AX247" s="13" t="s">
        <v>73</v>
      </c>
      <c r="AY247" s="241" t="s">
        <v>150</v>
      </c>
    </row>
    <row r="248" s="2" customFormat="1" ht="21.75" customHeight="1">
      <c r="A248" s="38"/>
      <c r="B248" s="39"/>
      <c r="C248" s="212" t="s">
        <v>386</v>
      </c>
      <c r="D248" s="212" t="s">
        <v>153</v>
      </c>
      <c r="E248" s="213" t="s">
        <v>3066</v>
      </c>
      <c r="F248" s="214" t="s">
        <v>3067</v>
      </c>
      <c r="G248" s="215" t="s">
        <v>156</v>
      </c>
      <c r="H248" s="216">
        <v>439.64999999999998</v>
      </c>
      <c r="I248" s="217"/>
      <c r="J248" s="218">
        <f>ROUND(I248*H248,2)</f>
        <v>0</v>
      </c>
      <c r="K248" s="214" t="s">
        <v>157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0.0043800000000000002</v>
      </c>
      <c r="R248" s="221">
        <f>Q248*H248</f>
        <v>1.925667</v>
      </c>
      <c r="S248" s="221">
        <v>0</v>
      </c>
      <c r="T248" s="22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3" t="s">
        <v>175</v>
      </c>
      <c r="AT248" s="223" t="s">
        <v>153</v>
      </c>
      <c r="AU248" s="223" t="s">
        <v>83</v>
      </c>
      <c r="AY248" s="17" t="s">
        <v>150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175</v>
      </c>
      <c r="BM248" s="223" t="s">
        <v>3068</v>
      </c>
    </row>
    <row r="249" s="2" customFormat="1">
      <c r="A249" s="38"/>
      <c r="B249" s="39"/>
      <c r="C249" s="40"/>
      <c r="D249" s="225" t="s">
        <v>159</v>
      </c>
      <c r="E249" s="40"/>
      <c r="F249" s="226" t="s">
        <v>3069</v>
      </c>
      <c r="G249" s="40"/>
      <c r="H249" s="40"/>
      <c r="I249" s="227"/>
      <c r="J249" s="40"/>
      <c r="K249" s="40"/>
      <c r="L249" s="44"/>
      <c r="M249" s="228"/>
      <c r="N249" s="229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159</v>
      </c>
      <c r="AU249" s="17" t="s">
        <v>83</v>
      </c>
    </row>
    <row r="250" s="13" customFormat="1">
      <c r="A250" s="13"/>
      <c r="B250" s="230"/>
      <c r="C250" s="231"/>
      <c r="D250" s="232" t="s">
        <v>161</v>
      </c>
      <c r="E250" s="233" t="s">
        <v>19</v>
      </c>
      <c r="F250" s="234" t="s">
        <v>3064</v>
      </c>
      <c r="G250" s="231"/>
      <c r="H250" s="235">
        <v>339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161</v>
      </c>
      <c r="AU250" s="241" t="s">
        <v>83</v>
      </c>
      <c r="AV250" s="13" t="s">
        <v>83</v>
      </c>
      <c r="AW250" s="13" t="s">
        <v>35</v>
      </c>
      <c r="AX250" s="13" t="s">
        <v>73</v>
      </c>
      <c r="AY250" s="241" t="s">
        <v>150</v>
      </c>
    </row>
    <row r="251" s="13" customFormat="1">
      <c r="A251" s="13"/>
      <c r="B251" s="230"/>
      <c r="C251" s="231"/>
      <c r="D251" s="232" t="s">
        <v>161</v>
      </c>
      <c r="E251" s="233" t="s">
        <v>19</v>
      </c>
      <c r="F251" s="234" t="s">
        <v>3065</v>
      </c>
      <c r="G251" s="231"/>
      <c r="H251" s="235">
        <v>100.65000000000001</v>
      </c>
      <c r="I251" s="236"/>
      <c r="J251" s="231"/>
      <c r="K251" s="231"/>
      <c r="L251" s="237"/>
      <c r="M251" s="238"/>
      <c r="N251" s="239"/>
      <c r="O251" s="239"/>
      <c r="P251" s="239"/>
      <c r="Q251" s="239"/>
      <c r="R251" s="239"/>
      <c r="S251" s="239"/>
      <c r="T251" s="24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1" t="s">
        <v>161</v>
      </c>
      <c r="AU251" s="241" t="s">
        <v>83</v>
      </c>
      <c r="AV251" s="13" t="s">
        <v>83</v>
      </c>
      <c r="AW251" s="13" t="s">
        <v>35</v>
      </c>
      <c r="AX251" s="13" t="s">
        <v>73</v>
      </c>
      <c r="AY251" s="241" t="s">
        <v>150</v>
      </c>
    </row>
    <row r="252" s="2" customFormat="1" ht="24.15" customHeight="1">
      <c r="A252" s="38"/>
      <c r="B252" s="39"/>
      <c r="C252" s="212" t="s">
        <v>390</v>
      </c>
      <c r="D252" s="212" t="s">
        <v>153</v>
      </c>
      <c r="E252" s="213" t="s">
        <v>3070</v>
      </c>
      <c r="F252" s="214" t="s">
        <v>3071</v>
      </c>
      <c r="G252" s="215" t="s">
        <v>156</v>
      </c>
      <c r="H252" s="216">
        <v>439.64999999999998</v>
      </c>
      <c r="I252" s="217"/>
      <c r="J252" s="218">
        <f>ROUND(I252*H252,2)</f>
        <v>0</v>
      </c>
      <c r="K252" s="214" t="s">
        <v>157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0.025000000000000001</v>
      </c>
      <c r="R252" s="221">
        <f>Q252*H252</f>
        <v>10.991250000000001</v>
      </c>
      <c r="S252" s="221">
        <v>0</v>
      </c>
      <c r="T252" s="22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3" t="s">
        <v>175</v>
      </c>
      <c r="AT252" s="223" t="s">
        <v>153</v>
      </c>
      <c r="AU252" s="223" t="s">
        <v>83</v>
      </c>
      <c r="AY252" s="17" t="s">
        <v>150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175</v>
      </c>
      <c r="BM252" s="223" t="s">
        <v>3072</v>
      </c>
    </row>
    <row r="253" s="2" customFormat="1">
      <c r="A253" s="38"/>
      <c r="B253" s="39"/>
      <c r="C253" s="40"/>
      <c r="D253" s="225" t="s">
        <v>159</v>
      </c>
      <c r="E253" s="40"/>
      <c r="F253" s="226" t="s">
        <v>3073</v>
      </c>
      <c r="G253" s="40"/>
      <c r="H253" s="40"/>
      <c r="I253" s="227"/>
      <c r="J253" s="40"/>
      <c r="K253" s="40"/>
      <c r="L253" s="44"/>
      <c r="M253" s="228"/>
      <c r="N253" s="229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159</v>
      </c>
      <c r="AU253" s="17" t="s">
        <v>83</v>
      </c>
    </row>
    <row r="254" s="13" customFormat="1">
      <c r="A254" s="13"/>
      <c r="B254" s="230"/>
      <c r="C254" s="231"/>
      <c r="D254" s="232" t="s">
        <v>161</v>
      </c>
      <c r="E254" s="233" t="s">
        <v>19</v>
      </c>
      <c r="F254" s="234" t="s">
        <v>3064</v>
      </c>
      <c r="G254" s="231"/>
      <c r="H254" s="235">
        <v>339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161</v>
      </c>
      <c r="AU254" s="241" t="s">
        <v>83</v>
      </c>
      <c r="AV254" s="13" t="s">
        <v>83</v>
      </c>
      <c r="AW254" s="13" t="s">
        <v>35</v>
      </c>
      <c r="AX254" s="13" t="s">
        <v>73</v>
      </c>
      <c r="AY254" s="241" t="s">
        <v>150</v>
      </c>
    </row>
    <row r="255" s="13" customFormat="1">
      <c r="A255" s="13"/>
      <c r="B255" s="230"/>
      <c r="C255" s="231"/>
      <c r="D255" s="232" t="s">
        <v>161</v>
      </c>
      <c r="E255" s="233" t="s">
        <v>19</v>
      </c>
      <c r="F255" s="234" t="s">
        <v>3065</v>
      </c>
      <c r="G255" s="231"/>
      <c r="H255" s="235">
        <v>100.65000000000001</v>
      </c>
      <c r="I255" s="236"/>
      <c r="J255" s="231"/>
      <c r="K255" s="231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161</v>
      </c>
      <c r="AU255" s="241" t="s">
        <v>83</v>
      </c>
      <c r="AV255" s="13" t="s">
        <v>83</v>
      </c>
      <c r="AW255" s="13" t="s">
        <v>35</v>
      </c>
      <c r="AX255" s="13" t="s">
        <v>73</v>
      </c>
      <c r="AY255" s="241" t="s">
        <v>150</v>
      </c>
    </row>
    <row r="256" s="2" customFormat="1" ht="33" customHeight="1">
      <c r="A256" s="38"/>
      <c r="B256" s="39"/>
      <c r="C256" s="212" t="s">
        <v>393</v>
      </c>
      <c r="D256" s="212" t="s">
        <v>153</v>
      </c>
      <c r="E256" s="213" t="s">
        <v>3074</v>
      </c>
      <c r="F256" s="214" t="s">
        <v>3075</v>
      </c>
      <c r="G256" s="215" t="s">
        <v>156</v>
      </c>
      <c r="H256" s="216">
        <v>63.200000000000003</v>
      </c>
      <c r="I256" s="217"/>
      <c r="J256" s="218">
        <f>ROUND(I256*H256,2)</f>
        <v>0</v>
      </c>
      <c r="K256" s="214" t="s">
        <v>157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0.048680000000000001</v>
      </c>
      <c r="R256" s="221">
        <f>Q256*H256</f>
        <v>3.0765760000000002</v>
      </c>
      <c r="S256" s="221">
        <v>0</v>
      </c>
      <c r="T256" s="222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3" t="s">
        <v>175</v>
      </c>
      <c r="AT256" s="223" t="s">
        <v>153</v>
      </c>
      <c r="AU256" s="223" t="s">
        <v>83</v>
      </c>
      <c r="AY256" s="17" t="s">
        <v>150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7" t="s">
        <v>81</v>
      </c>
      <c r="BK256" s="224">
        <f>ROUND(I256*H256,2)</f>
        <v>0</v>
      </c>
      <c r="BL256" s="17" t="s">
        <v>175</v>
      </c>
      <c r="BM256" s="223" t="s">
        <v>3076</v>
      </c>
    </row>
    <row r="257" s="2" customFormat="1">
      <c r="A257" s="38"/>
      <c r="B257" s="39"/>
      <c r="C257" s="40"/>
      <c r="D257" s="225" t="s">
        <v>159</v>
      </c>
      <c r="E257" s="40"/>
      <c r="F257" s="226" t="s">
        <v>3077</v>
      </c>
      <c r="G257" s="40"/>
      <c r="H257" s="40"/>
      <c r="I257" s="227"/>
      <c r="J257" s="40"/>
      <c r="K257" s="40"/>
      <c r="L257" s="44"/>
      <c r="M257" s="228"/>
      <c r="N257" s="229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159</v>
      </c>
      <c r="AU257" s="17" t="s">
        <v>83</v>
      </c>
    </row>
    <row r="258" s="13" customFormat="1">
      <c r="A258" s="13"/>
      <c r="B258" s="230"/>
      <c r="C258" s="231"/>
      <c r="D258" s="232" t="s">
        <v>161</v>
      </c>
      <c r="E258" s="233" t="s">
        <v>19</v>
      </c>
      <c r="F258" s="234" t="s">
        <v>3078</v>
      </c>
      <c r="G258" s="231"/>
      <c r="H258" s="235">
        <v>63.200000000000003</v>
      </c>
      <c r="I258" s="236"/>
      <c r="J258" s="231"/>
      <c r="K258" s="231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161</v>
      </c>
      <c r="AU258" s="241" t="s">
        <v>83</v>
      </c>
      <c r="AV258" s="13" t="s">
        <v>83</v>
      </c>
      <c r="AW258" s="13" t="s">
        <v>35</v>
      </c>
      <c r="AX258" s="13" t="s">
        <v>81</v>
      </c>
      <c r="AY258" s="241" t="s">
        <v>150</v>
      </c>
    </row>
    <row r="259" s="2" customFormat="1" ht="16.5" customHeight="1">
      <c r="A259" s="38"/>
      <c r="B259" s="39"/>
      <c r="C259" s="212" t="s">
        <v>398</v>
      </c>
      <c r="D259" s="212" t="s">
        <v>153</v>
      </c>
      <c r="E259" s="213" t="s">
        <v>3079</v>
      </c>
      <c r="F259" s="214" t="s">
        <v>3080</v>
      </c>
      <c r="G259" s="215" t="s">
        <v>156</v>
      </c>
      <c r="H259" s="216">
        <v>316</v>
      </c>
      <c r="I259" s="217"/>
      <c r="J259" s="218">
        <f>ROUND(I259*H259,2)</f>
        <v>0</v>
      </c>
      <c r="K259" s="214" t="s">
        <v>157</v>
      </c>
      <c r="L259" s="44"/>
      <c r="M259" s="219" t="s">
        <v>19</v>
      </c>
      <c r="N259" s="220" t="s">
        <v>44</v>
      </c>
      <c r="O259" s="84"/>
      <c r="P259" s="221">
        <f>O259*H259</f>
        <v>0</v>
      </c>
      <c r="Q259" s="221">
        <v>0.0094199999999999996</v>
      </c>
      <c r="R259" s="221">
        <f>Q259*H259</f>
        <v>2.9767199999999998</v>
      </c>
      <c r="S259" s="221">
        <v>0</v>
      </c>
      <c r="T259" s="22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3" t="s">
        <v>175</v>
      </c>
      <c r="AT259" s="223" t="s">
        <v>153</v>
      </c>
      <c r="AU259" s="223" t="s">
        <v>83</v>
      </c>
      <c r="AY259" s="17" t="s">
        <v>150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175</v>
      </c>
      <c r="BM259" s="223" t="s">
        <v>3081</v>
      </c>
    </row>
    <row r="260" s="2" customFormat="1">
      <c r="A260" s="38"/>
      <c r="B260" s="39"/>
      <c r="C260" s="40"/>
      <c r="D260" s="225" t="s">
        <v>159</v>
      </c>
      <c r="E260" s="40"/>
      <c r="F260" s="226" t="s">
        <v>3082</v>
      </c>
      <c r="G260" s="40"/>
      <c r="H260" s="40"/>
      <c r="I260" s="227"/>
      <c r="J260" s="40"/>
      <c r="K260" s="40"/>
      <c r="L260" s="44"/>
      <c r="M260" s="228"/>
      <c r="N260" s="229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159</v>
      </c>
      <c r="AU260" s="17" t="s">
        <v>83</v>
      </c>
    </row>
    <row r="261" s="13" customFormat="1">
      <c r="A261" s="13"/>
      <c r="B261" s="230"/>
      <c r="C261" s="231"/>
      <c r="D261" s="232" t="s">
        <v>161</v>
      </c>
      <c r="E261" s="233" t="s">
        <v>19</v>
      </c>
      <c r="F261" s="234" t="s">
        <v>3083</v>
      </c>
      <c r="G261" s="231"/>
      <c r="H261" s="235">
        <v>316</v>
      </c>
      <c r="I261" s="236"/>
      <c r="J261" s="231"/>
      <c r="K261" s="231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161</v>
      </c>
      <c r="AU261" s="241" t="s">
        <v>83</v>
      </c>
      <c r="AV261" s="13" t="s">
        <v>83</v>
      </c>
      <c r="AW261" s="13" t="s">
        <v>35</v>
      </c>
      <c r="AX261" s="13" t="s">
        <v>81</v>
      </c>
      <c r="AY261" s="241" t="s">
        <v>150</v>
      </c>
    </row>
    <row r="262" s="2" customFormat="1" ht="16.5" customHeight="1">
      <c r="A262" s="38"/>
      <c r="B262" s="39"/>
      <c r="C262" s="212" t="s">
        <v>402</v>
      </c>
      <c r="D262" s="212" t="s">
        <v>153</v>
      </c>
      <c r="E262" s="213" t="s">
        <v>3084</v>
      </c>
      <c r="F262" s="214" t="s">
        <v>3085</v>
      </c>
      <c r="G262" s="215" t="s">
        <v>156</v>
      </c>
      <c r="H262" s="216">
        <v>316</v>
      </c>
      <c r="I262" s="217"/>
      <c r="J262" s="218">
        <f>ROUND(I262*H262,2)</f>
        <v>0</v>
      </c>
      <c r="K262" s="214" t="s">
        <v>157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0.0020300000000000001</v>
      </c>
      <c r="R262" s="221">
        <f>Q262*H262</f>
        <v>0.64148000000000005</v>
      </c>
      <c r="S262" s="221">
        <v>0</v>
      </c>
      <c r="T262" s="22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3" t="s">
        <v>175</v>
      </c>
      <c r="AT262" s="223" t="s">
        <v>153</v>
      </c>
      <c r="AU262" s="223" t="s">
        <v>83</v>
      </c>
      <c r="AY262" s="17" t="s">
        <v>150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7" t="s">
        <v>81</v>
      </c>
      <c r="BK262" s="224">
        <f>ROUND(I262*H262,2)</f>
        <v>0</v>
      </c>
      <c r="BL262" s="17" t="s">
        <v>175</v>
      </c>
      <c r="BM262" s="223" t="s">
        <v>3086</v>
      </c>
    </row>
    <row r="263" s="2" customFormat="1">
      <c r="A263" s="38"/>
      <c r="B263" s="39"/>
      <c r="C263" s="40"/>
      <c r="D263" s="225" t="s">
        <v>159</v>
      </c>
      <c r="E263" s="40"/>
      <c r="F263" s="226" t="s">
        <v>3087</v>
      </c>
      <c r="G263" s="40"/>
      <c r="H263" s="40"/>
      <c r="I263" s="227"/>
      <c r="J263" s="40"/>
      <c r="K263" s="40"/>
      <c r="L263" s="44"/>
      <c r="M263" s="228"/>
      <c r="N263" s="229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159</v>
      </c>
      <c r="AU263" s="17" t="s">
        <v>83</v>
      </c>
    </row>
    <row r="264" s="12" customFormat="1" ht="22.8" customHeight="1">
      <c r="A264" s="12"/>
      <c r="B264" s="196"/>
      <c r="C264" s="197"/>
      <c r="D264" s="198" t="s">
        <v>72</v>
      </c>
      <c r="E264" s="210" t="s">
        <v>151</v>
      </c>
      <c r="F264" s="210" t="s">
        <v>152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SUM(P265:P382)</f>
        <v>0</v>
      </c>
      <c r="Q264" s="204"/>
      <c r="R264" s="205">
        <f>SUM(R265:R382)</f>
        <v>1.325</v>
      </c>
      <c r="S264" s="204"/>
      <c r="T264" s="206">
        <f>SUM(T265:T382)</f>
        <v>178.87388600000003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81</v>
      </c>
      <c r="AT264" s="208" t="s">
        <v>72</v>
      </c>
      <c r="AU264" s="208" t="s">
        <v>81</v>
      </c>
      <c r="AY264" s="207" t="s">
        <v>150</v>
      </c>
      <c r="BK264" s="209">
        <f>SUM(BK265:BK382)</f>
        <v>0</v>
      </c>
    </row>
    <row r="265" s="2" customFormat="1" ht="33" customHeight="1">
      <c r="A265" s="38"/>
      <c r="B265" s="39"/>
      <c r="C265" s="212" t="s">
        <v>407</v>
      </c>
      <c r="D265" s="212" t="s">
        <v>153</v>
      </c>
      <c r="E265" s="213" t="s">
        <v>3088</v>
      </c>
      <c r="F265" s="214" t="s">
        <v>3089</v>
      </c>
      <c r="G265" s="215" t="s">
        <v>156</v>
      </c>
      <c r="H265" s="216">
        <v>135.90000000000001</v>
      </c>
      <c r="I265" s="217"/>
      <c r="J265" s="218">
        <f>ROUND(I265*H265,2)</f>
        <v>0</v>
      </c>
      <c r="K265" s="214" t="s">
        <v>157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3" t="s">
        <v>175</v>
      </c>
      <c r="AT265" s="223" t="s">
        <v>153</v>
      </c>
      <c r="AU265" s="223" t="s">
        <v>83</v>
      </c>
      <c r="AY265" s="17" t="s">
        <v>150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175</v>
      </c>
      <c r="BM265" s="223" t="s">
        <v>3090</v>
      </c>
    </row>
    <row r="266" s="2" customFormat="1">
      <c r="A266" s="38"/>
      <c r="B266" s="39"/>
      <c r="C266" s="40"/>
      <c r="D266" s="225" t="s">
        <v>159</v>
      </c>
      <c r="E266" s="40"/>
      <c r="F266" s="226" t="s">
        <v>3091</v>
      </c>
      <c r="G266" s="40"/>
      <c r="H266" s="40"/>
      <c r="I266" s="227"/>
      <c r="J266" s="40"/>
      <c r="K266" s="40"/>
      <c r="L266" s="44"/>
      <c r="M266" s="228"/>
      <c r="N266" s="229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159</v>
      </c>
      <c r="AU266" s="17" t="s">
        <v>83</v>
      </c>
    </row>
    <row r="267" s="13" customFormat="1">
      <c r="A267" s="13"/>
      <c r="B267" s="230"/>
      <c r="C267" s="231"/>
      <c r="D267" s="232" t="s">
        <v>161</v>
      </c>
      <c r="E267" s="233" t="s">
        <v>19</v>
      </c>
      <c r="F267" s="234" t="s">
        <v>3092</v>
      </c>
      <c r="G267" s="231"/>
      <c r="H267" s="235">
        <v>135.90000000000001</v>
      </c>
      <c r="I267" s="236"/>
      <c r="J267" s="231"/>
      <c r="K267" s="231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161</v>
      </c>
      <c r="AU267" s="241" t="s">
        <v>83</v>
      </c>
      <c r="AV267" s="13" t="s">
        <v>83</v>
      </c>
      <c r="AW267" s="13" t="s">
        <v>35</v>
      </c>
      <c r="AX267" s="13" t="s">
        <v>81</v>
      </c>
      <c r="AY267" s="241" t="s">
        <v>150</v>
      </c>
    </row>
    <row r="268" s="2" customFormat="1" ht="33" customHeight="1">
      <c r="A268" s="38"/>
      <c r="B268" s="39"/>
      <c r="C268" s="212" t="s">
        <v>411</v>
      </c>
      <c r="D268" s="212" t="s">
        <v>153</v>
      </c>
      <c r="E268" s="213" t="s">
        <v>3093</v>
      </c>
      <c r="F268" s="214" t="s">
        <v>3094</v>
      </c>
      <c r="G268" s="215" t="s">
        <v>156</v>
      </c>
      <c r="H268" s="216">
        <v>2853.9000000000001</v>
      </c>
      <c r="I268" s="217"/>
      <c r="J268" s="218">
        <f>ROUND(I268*H268,2)</f>
        <v>0</v>
      </c>
      <c r="K268" s="214" t="s">
        <v>157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3" t="s">
        <v>175</v>
      </c>
      <c r="AT268" s="223" t="s">
        <v>153</v>
      </c>
      <c r="AU268" s="223" t="s">
        <v>83</v>
      </c>
      <c r="AY268" s="17" t="s">
        <v>150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175</v>
      </c>
      <c r="BM268" s="223" t="s">
        <v>3095</v>
      </c>
    </row>
    <row r="269" s="2" customFormat="1">
      <c r="A269" s="38"/>
      <c r="B269" s="39"/>
      <c r="C269" s="40"/>
      <c r="D269" s="225" t="s">
        <v>159</v>
      </c>
      <c r="E269" s="40"/>
      <c r="F269" s="226" t="s">
        <v>3096</v>
      </c>
      <c r="G269" s="40"/>
      <c r="H269" s="40"/>
      <c r="I269" s="227"/>
      <c r="J269" s="40"/>
      <c r="K269" s="40"/>
      <c r="L269" s="44"/>
      <c r="M269" s="228"/>
      <c r="N269" s="229"/>
      <c r="O269" s="84"/>
      <c r="P269" s="84"/>
      <c r="Q269" s="84"/>
      <c r="R269" s="84"/>
      <c r="S269" s="84"/>
      <c r="T269" s="85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159</v>
      </c>
      <c r="AU269" s="17" t="s">
        <v>83</v>
      </c>
    </row>
    <row r="270" s="13" customFormat="1">
      <c r="A270" s="13"/>
      <c r="B270" s="230"/>
      <c r="C270" s="231"/>
      <c r="D270" s="232" t="s">
        <v>161</v>
      </c>
      <c r="E270" s="233" t="s">
        <v>19</v>
      </c>
      <c r="F270" s="234" t="s">
        <v>3097</v>
      </c>
      <c r="G270" s="231"/>
      <c r="H270" s="235">
        <v>2853.9000000000001</v>
      </c>
      <c r="I270" s="236"/>
      <c r="J270" s="231"/>
      <c r="K270" s="231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161</v>
      </c>
      <c r="AU270" s="241" t="s">
        <v>83</v>
      </c>
      <c r="AV270" s="13" t="s">
        <v>83</v>
      </c>
      <c r="AW270" s="13" t="s">
        <v>35</v>
      </c>
      <c r="AX270" s="13" t="s">
        <v>81</v>
      </c>
      <c r="AY270" s="241" t="s">
        <v>150</v>
      </c>
    </row>
    <row r="271" s="2" customFormat="1" ht="33" customHeight="1">
      <c r="A271" s="38"/>
      <c r="B271" s="39"/>
      <c r="C271" s="212" t="s">
        <v>416</v>
      </c>
      <c r="D271" s="212" t="s">
        <v>153</v>
      </c>
      <c r="E271" s="213" t="s">
        <v>3098</v>
      </c>
      <c r="F271" s="214" t="s">
        <v>3099</v>
      </c>
      <c r="G271" s="215" t="s">
        <v>156</v>
      </c>
      <c r="H271" s="216">
        <v>135.90000000000001</v>
      </c>
      <c r="I271" s="217"/>
      <c r="J271" s="218">
        <f>ROUND(I271*H271,2)</f>
        <v>0</v>
      </c>
      <c r="K271" s="214" t="s">
        <v>157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3" t="s">
        <v>175</v>
      </c>
      <c r="AT271" s="223" t="s">
        <v>153</v>
      </c>
      <c r="AU271" s="223" t="s">
        <v>83</v>
      </c>
      <c r="AY271" s="17" t="s">
        <v>150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175</v>
      </c>
      <c r="BM271" s="223" t="s">
        <v>3100</v>
      </c>
    </row>
    <row r="272" s="2" customFormat="1">
      <c r="A272" s="38"/>
      <c r="B272" s="39"/>
      <c r="C272" s="40"/>
      <c r="D272" s="225" t="s">
        <v>159</v>
      </c>
      <c r="E272" s="40"/>
      <c r="F272" s="226" t="s">
        <v>3101</v>
      </c>
      <c r="G272" s="40"/>
      <c r="H272" s="40"/>
      <c r="I272" s="227"/>
      <c r="J272" s="40"/>
      <c r="K272" s="40"/>
      <c r="L272" s="44"/>
      <c r="M272" s="228"/>
      <c r="N272" s="229"/>
      <c r="O272" s="84"/>
      <c r="P272" s="84"/>
      <c r="Q272" s="84"/>
      <c r="R272" s="84"/>
      <c r="S272" s="84"/>
      <c r="T272" s="85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159</v>
      </c>
      <c r="AU272" s="17" t="s">
        <v>83</v>
      </c>
    </row>
    <row r="273" s="13" customFormat="1">
      <c r="A273" s="13"/>
      <c r="B273" s="230"/>
      <c r="C273" s="231"/>
      <c r="D273" s="232" t="s">
        <v>161</v>
      </c>
      <c r="E273" s="233" t="s">
        <v>19</v>
      </c>
      <c r="F273" s="234" t="s">
        <v>3092</v>
      </c>
      <c r="G273" s="231"/>
      <c r="H273" s="235">
        <v>135.90000000000001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161</v>
      </c>
      <c r="AU273" s="241" t="s">
        <v>83</v>
      </c>
      <c r="AV273" s="13" t="s">
        <v>83</v>
      </c>
      <c r="AW273" s="13" t="s">
        <v>35</v>
      </c>
      <c r="AX273" s="13" t="s">
        <v>81</v>
      </c>
      <c r="AY273" s="241" t="s">
        <v>150</v>
      </c>
    </row>
    <row r="274" s="2" customFormat="1" ht="24.15" customHeight="1">
      <c r="A274" s="38"/>
      <c r="B274" s="39"/>
      <c r="C274" s="212" t="s">
        <v>420</v>
      </c>
      <c r="D274" s="212" t="s">
        <v>153</v>
      </c>
      <c r="E274" s="213" t="s">
        <v>3102</v>
      </c>
      <c r="F274" s="214" t="s">
        <v>3103</v>
      </c>
      <c r="G274" s="215" t="s">
        <v>207</v>
      </c>
      <c r="H274" s="216">
        <v>39.5</v>
      </c>
      <c r="I274" s="217"/>
      <c r="J274" s="218">
        <f>ROUND(I274*H274,2)</f>
        <v>0</v>
      </c>
      <c r="K274" s="214" t="s">
        <v>157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3" t="s">
        <v>175</v>
      </c>
      <c r="AT274" s="223" t="s">
        <v>153</v>
      </c>
      <c r="AU274" s="223" t="s">
        <v>83</v>
      </c>
      <c r="AY274" s="17" t="s">
        <v>150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175</v>
      </c>
      <c r="BM274" s="223" t="s">
        <v>3104</v>
      </c>
    </row>
    <row r="275" s="2" customFormat="1">
      <c r="A275" s="38"/>
      <c r="B275" s="39"/>
      <c r="C275" s="40"/>
      <c r="D275" s="225" t="s">
        <v>159</v>
      </c>
      <c r="E275" s="40"/>
      <c r="F275" s="226" t="s">
        <v>3105</v>
      </c>
      <c r="G275" s="40"/>
      <c r="H275" s="40"/>
      <c r="I275" s="227"/>
      <c r="J275" s="40"/>
      <c r="K275" s="40"/>
      <c r="L275" s="44"/>
      <c r="M275" s="228"/>
      <c r="N275" s="229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159</v>
      </c>
      <c r="AU275" s="17" t="s">
        <v>83</v>
      </c>
    </row>
    <row r="276" s="13" customFormat="1">
      <c r="A276" s="13"/>
      <c r="B276" s="230"/>
      <c r="C276" s="231"/>
      <c r="D276" s="232" t="s">
        <v>161</v>
      </c>
      <c r="E276" s="233" t="s">
        <v>19</v>
      </c>
      <c r="F276" s="234" t="s">
        <v>3106</v>
      </c>
      <c r="G276" s="231"/>
      <c r="H276" s="235">
        <v>39.5</v>
      </c>
      <c r="I276" s="236"/>
      <c r="J276" s="231"/>
      <c r="K276" s="231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161</v>
      </c>
      <c r="AU276" s="241" t="s">
        <v>83</v>
      </c>
      <c r="AV276" s="13" t="s">
        <v>83</v>
      </c>
      <c r="AW276" s="13" t="s">
        <v>35</v>
      </c>
      <c r="AX276" s="13" t="s">
        <v>81</v>
      </c>
      <c r="AY276" s="241" t="s">
        <v>150</v>
      </c>
    </row>
    <row r="277" s="2" customFormat="1" ht="24.15" customHeight="1">
      <c r="A277" s="38"/>
      <c r="B277" s="39"/>
      <c r="C277" s="212" t="s">
        <v>425</v>
      </c>
      <c r="D277" s="212" t="s">
        <v>153</v>
      </c>
      <c r="E277" s="213" t="s">
        <v>3107</v>
      </c>
      <c r="F277" s="214" t="s">
        <v>3108</v>
      </c>
      <c r="G277" s="215" t="s">
        <v>207</v>
      </c>
      <c r="H277" s="216">
        <v>829.5</v>
      </c>
      <c r="I277" s="217"/>
      <c r="J277" s="218">
        <f>ROUND(I277*H277,2)</f>
        <v>0</v>
      </c>
      <c r="K277" s="214" t="s">
        <v>157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3" t="s">
        <v>175</v>
      </c>
      <c r="AT277" s="223" t="s">
        <v>153</v>
      </c>
      <c r="AU277" s="223" t="s">
        <v>83</v>
      </c>
      <c r="AY277" s="17" t="s">
        <v>150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175</v>
      </c>
      <c r="BM277" s="223" t="s">
        <v>3109</v>
      </c>
    </row>
    <row r="278" s="2" customFormat="1">
      <c r="A278" s="38"/>
      <c r="B278" s="39"/>
      <c r="C278" s="40"/>
      <c r="D278" s="225" t="s">
        <v>159</v>
      </c>
      <c r="E278" s="40"/>
      <c r="F278" s="226" t="s">
        <v>3110</v>
      </c>
      <c r="G278" s="40"/>
      <c r="H278" s="40"/>
      <c r="I278" s="227"/>
      <c r="J278" s="40"/>
      <c r="K278" s="40"/>
      <c r="L278" s="44"/>
      <c r="M278" s="228"/>
      <c r="N278" s="229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159</v>
      </c>
      <c r="AU278" s="17" t="s">
        <v>83</v>
      </c>
    </row>
    <row r="279" s="13" customFormat="1">
      <c r="A279" s="13"/>
      <c r="B279" s="230"/>
      <c r="C279" s="231"/>
      <c r="D279" s="232" t="s">
        <v>161</v>
      </c>
      <c r="E279" s="233" t="s">
        <v>19</v>
      </c>
      <c r="F279" s="234" t="s">
        <v>3111</v>
      </c>
      <c r="G279" s="231"/>
      <c r="H279" s="235">
        <v>829.5</v>
      </c>
      <c r="I279" s="236"/>
      <c r="J279" s="231"/>
      <c r="K279" s="231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161</v>
      </c>
      <c r="AU279" s="241" t="s">
        <v>83</v>
      </c>
      <c r="AV279" s="13" t="s">
        <v>83</v>
      </c>
      <c r="AW279" s="13" t="s">
        <v>35</v>
      </c>
      <c r="AX279" s="13" t="s">
        <v>81</v>
      </c>
      <c r="AY279" s="241" t="s">
        <v>150</v>
      </c>
    </row>
    <row r="280" s="2" customFormat="1" ht="24.15" customHeight="1">
      <c r="A280" s="38"/>
      <c r="B280" s="39"/>
      <c r="C280" s="212" t="s">
        <v>429</v>
      </c>
      <c r="D280" s="212" t="s">
        <v>153</v>
      </c>
      <c r="E280" s="213" t="s">
        <v>3112</v>
      </c>
      <c r="F280" s="214" t="s">
        <v>3113</v>
      </c>
      <c r="G280" s="215" t="s">
        <v>207</v>
      </c>
      <c r="H280" s="216">
        <v>39.5</v>
      </c>
      <c r="I280" s="217"/>
      <c r="J280" s="218">
        <f>ROUND(I280*H280,2)</f>
        <v>0</v>
      </c>
      <c r="K280" s="214" t="s">
        <v>157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3" t="s">
        <v>175</v>
      </c>
      <c r="AT280" s="223" t="s">
        <v>153</v>
      </c>
      <c r="AU280" s="223" t="s">
        <v>83</v>
      </c>
      <c r="AY280" s="17" t="s">
        <v>150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175</v>
      </c>
      <c r="BM280" s="223" t="s">
        <v>3114</v>
      </c>
    </row>
    <row r="281" s="2" customFormat="1">
      <c r="A281" s="38"/>
      <c r="B281" s="39"/>
      <c r="C281" s="40"/>
      <c r="D281" s="225" t="s">
        <v>159</v>
      </c>
      <c r="E281" s="40"/>
      <c r="F281" s="226" t="s">
        <v>3115</v>
      </c>
      <c r="G281" s="40"/>
      <c r="H281" s="40"/>
      <c r="I281" s="227"/>
      <c r="J281" s="40"/>
      <c r="K281" s="40"/>
      <c r="L281" s="44"/>
      <c r="M281" s="228"/>
      <c r="N281" s="229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159</v>
      </c>
      <c r="AU281" s="17" t="s">
        <v>83</v>
      </c>
    </row>
    <row r="282" s="13" customFormat="1">
      <c r="A282" s="13"/>
      <c r="B282" s="230"/>
      <c r="C282" s="231"/>
      <c r="D282" s="232" t="s">
        <v>161</v>
      </c>
      <c r="E282" s="233" t="s">
        <v>19</v>
      </c>
      <c r="F282" s="234" t="s">
        <v>3106</v>
      </c>
      <c r="G282" s="231"/>
      <c r="H282" s="235">
        <v>39.5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161</v>
      </c>
      <c r="AU282" s="241" t="s">
        <v>83</v>
      </c>
      <c r="AV282" s="13" t="s">
        <v>83</v>
      </c>
      <c r="AW282" s="13" t="s">
        <v>35</v>
      </c>
      <c r="AX282" s="13" t="s">
        <v>81</v>
      </c>
      <c r="AY282" s="241" t="s">
        <v>150</v>
      </c>
    </row>
    <row r="283" s="2" customFormat="1" ht="16.5" customHeight="1">
      <c r="A283" s="38"/>
      <c r="B283" s="39"/>
      <c r="C283" s="212" t="s">
        <v>434</v>
      </c>
      <c r="D283" s="212" t="s">
        <v>153</v>
      </c>
      <c r="E283" s="213" t="s">
        <v>3116</v>
      </c>
      <c r="F283" s="214" t="s">
        <v>3117</v>
      </c>
      <c r="G283" s="215" t="s">
        <v>156</v>
      </c>
      <c r="H283" s="216">
        <v>118.5</v>
      </c>
      <c r="I283" s="217"/>
      <c r="J283" s="218">
        <f>ROUND(I283*H283,2)</f>
        <v>0</v>
      </c>
      <c r="K283" s="214" t="s">
        <v>157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3" t="s">
        <v>175</v>
      </c>
      <c r="AT283" s="223" t="s">
        <v>153</v>
      </c>
      <c r="AU283" s="223" t="s">
        <v>83</v>
      </c>
      <c r="AY283" s="17" t="s">
        <v>150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175</v>
      </c>
      <c r="BM283" s="223" t="s">
        <v>3118</v>
      </c>
    </row>
    <row r="284" s="2" customFormat="1">
      <c r="A284" s="38"/>
      <c r="B284" s="39"/>
      <c r="C284" s="40"/>
      <c r="D284" s="225" t="s">
        <v>159</v>
      </c>
      <c r="E284" s="40"/>
      <c r="F284" s="226" t="s">
        <v>3119</v>
      </c>
      <c r="G284" s="40"/>
      <c r="H284" s="40"/>
      <c r="I284" s="227"/>
      <c r="J284" s="40"/>
      <c r="K284" s="40"/>
      <c r="L284" s="44"/>
      <c r="M284" s="228"/>
      <c r="N284" s="229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159</v>
      </c>
      <c r="AU284" s="17" t="s">
        <v>83</v>
      </c>
    </row>
    <row r="285" s="13" customFormat="1">
      <c r="A285" s="13"/>
      <c r="B285" s="230"/>
      <c r="C285" s="231"/>
      <c r="D285" s="232" t="s">
        <v>161</v>
      </c>
      <c r="E285" s="233" t="s">
        <v>19</v>
      </c>
      <c r="F285" s="234" t="s">
        <v>3120</v>
      </c>
      <c r="G285" s="231"/>
      <c r="H285" s="235">
        <v>118.5</v>
      </c>
      <c r="I285" s="236"/>
      <c r="J285" s="231"/>
      <c r="K285" s="231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161</v>
      </c>
      <c r="AU285" s="241" t="s">
        <v>83</v>
      </c>
      <c r="AV285" s="13" t="s">
        <v>83</v>
      </c>
      <c r="AW285" s="13" t="s">
        <v>35</v>
      </c>
      <c r="AX285" s="13" t="s">
        <v>81</v>
      </c>
      <c r="AY285" s="241" t="s">
        <v>150</v>
      </c>
    </row>
    <row r="286" s="2" customFormat="1" ht="21.75" customHeight="1">
      <c r="A286" s="38"/>
      <c r="B286" s="39"/>
      <c r="C286" s="212" t="s">
        <v>438</v>
      </c>
      <c r="D286" s="212" t="s">
        <v>153</v>
      </c>
      <c r="E286" s="213" t="s">
        <v>3121</v>
      </c>
      <c r="F286" s="214" t="s">
        <v>3122</v>
      </c>
      <c r="G286" s="215" t="s">
        <v>156</v>
      </c>
      <c r="H286" s="216">
        <v>2488.5</v>
      </c>
      <c r="I286" s="217"/>
      <c r="J286" s="218">
        <f>ROUND(I286*H286,2)</f>
        <v>0</v>
      </c>
      <c r="K286" s="214" t="s">
        <v>157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3" t="s">
        <v>175</v>
      </c>
      <c r="AT286" s="223" t="s">
        <v>153</v>
      </c>
      <c r="AU286" s="223" t="s">
        <v>83</v>
      </c>
      <c r="AY286" s="17" t="s">
        <v>150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7" t="s">
        <v>81</v>
      </c>
      <c r="BK286" s="224">
        <f>ROUND(I286*H286,2)</f>
        <v>0</v>
      </c>
      <c r="BL286" s="17" t="s">
        <v>175</v>
      </c>
      <c r="BM286" s="223" t="s">
        <v>3123</v>
      </c>
    </row>
    <row r="287" s="2" customFormat="1">
      <c r="A287" s="38"/>
      <c r="B287" s="39"/>
      <c r="C287" s="40"/>
      <c r="D287" s="225" t="s">
        <v>159</v>
      </c>
      <c r="E287" s="40"/>
      <c r="F287" s="226" t="s">
        <v>3124</v>
      </c>
      <c r="G287" s="40"/>
      <c r="H287" s="40"/>
      <c r="I287" s="227"/>
      <c r="J287" s="40"/>
      <c r="K287" s="40"/>
      <c r="L287" s="44"/>
      <c r="M287" s="228"/>
      <c r="N287" s="229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159</v>
      </c>
      <c r="AU287" s="17" t="s">
        <v>83</v>
      </c>
    </row>
    <row r="288" s="13" customFormat="1">
      <c r="A288" s="13"/>
      <c r="B288" s="230"/>
      <c r="C288" s="231"/>
      <c r="D288" s="232" t="s">
        <v>161</v>
      </c>
      <c r="E288" s="233" t="s">
        <v>19</v>
      </c>
      <c r="F288" s="234" t="s">
        <v>3125</v>
      </c>
      <c r="G288" s="231"/>
      <c r="H288" s="235">
        <v>2488.5</v>
      </c>
      <c r="I288" s="236"/>
      <c r="J288" s="231"/>
      <c r="K288" s="231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161</v>
      </c>
      <c r="AU288" s="241" t="s">
        <v>83</v>
      </c>
      <c r="AV288" s="13" t="s">
        <v>83</v>
      </c>
      <c r="AW288" s="13" t="s">
        <v>35</v>
      </c>
      <c r="AX288" s="13" t="s">
        <v>81</v>
      </c>
      <c r="AY288" s="241" t="s">
        <v>150</v>
      </c>
    </row>
    <row r="289" s="2" customFormat="1" ht="16.5" customHeight="1">
      <c r="A289" s="38"/>
      <c r="B289" s="39"/>
      <c r="C289" s="212" t="s">
        <v>660</v>
      </c>
      <c r="D289" s="212" t="s">
        <v>153</v>
      </c>
      <c r="E289" s="213" t="s">
        <v>3126</v>
      </c>
      <c r="F289" s="214" t="s">
        <v>3127</v>
      </c>
      <c r="G289" s="215" t="s">
        <v>156</v>
      </c>
      <c r="H289" s="216">
        <v>118.5</v>
      </c>
      <c r="I289" s="217"/>
      <c r="J289" s="218">
        <f>ROUND(I289*H289,2)</f>
        <v>0</v>
      </c>
      <c r="K289" s="214" t="s">
        <v>157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3" t="s">
        <v>175</v>
      </c>
      <c r="AT289" s="223" t="s">
        <v>153</v>
      </c>
      <c r="AU289" s="223" t="s">
        <v>83</v>
      </c>
      <c r="AY289" s="17" t="s">
        <v>150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175</v>
      </c>
      <c r="BM289" s="223" t="s">
        <v>3128</v>
      </c>
    </row>
    <row r="290" s="2" customFormat="1">
      <c r="A290" s="38"/>
      <c r="B290" s="39"/>
      <c r="C290" s="40"/>
      <c r="D290" s="225" t="s">
        <v>159</v>
      </c>
      <c r="E290" s="40"/>
      <c r="F290" s="226" t="s">
        <v>3129</v>
      </c>
      <c r="G290" s="40"/>
      <c r="H290" s="40"/>
      <c r="I290" s="227"/>
      <c r="J290" s="40"/>
      <c r="K290" s="40"/>
      <c r="L290" s="44"/>
      <c r="M290" s="228"/>
      <c r="N290" s="229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159</v>
      </c>
      <c r="AU290" s="17" t="s">
        <v>83</v>
      </c>
    </row>
    <row r="291" s="13" customFormat="1">
      <c r="A291" s="13"/>
      <c r="B291" s="230"/>
      <c r="C291" s="231"/>
      <c r="D291" s="232" t="s">
        <v>161</v>
      </c>
      <c r="E291" s="233" t="s">
        <v>19</v>
      </c>
      <c r="F291" s="234" t="s">
        <v>3120</v>
      </c>
      <c r="G291" s="231"/>
      <c r="H291" s="235">
        <v>118.5</v>
      </c>
      <c r="I291" s="236"/>
      <c r="J291" s="231"/>
      <c r="K291" s="231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161</v>
      </c>
      <c r="AU291" s="241" t="s">
        <v>83</v>
      </c>
      <c r="AV291" s="13" t="s">
        <v>83</v>
      </c>
      <c r="AW291" s="13" t="s">
        <v>35</v>
      </c>
      <c r="AX291" s="13" t="s">
        <v>81</v>
      </c>
      <c r="AY291" s="241" t="s">
        <v>150</v>
      </c>
    </row>
    <row r="292" s="2" customFormat="1" ht="16.5" customHeight="1">
      <c r="A292" s="38"/>
      <c r="B292" s="39"/>
      <c r="C292" s="212" t="s">
        <v>665</v>
      </c>
      <c r="D292" s="212" t="s">
        <v>153</v>
      </c>
      <c r="E292" s="213" t="s">
        <v>3130</v>
      </c>
      <c r="F292" s="214" t="s">
        <v>3131</v>
      </c>
      <c r="G292" s="215" t="s">
        <v>156</v>
      </c>
      <c r="H292" s="216">
        <v>1479.8</v>
      </c>
      <c r="I292" s="217"/>
      <c r="J292" s="218">
        <f>ROUND(I292*H292,2)</f>
        <v>0</v>
      </c>
      <c r="K292" s="214" t="s">
        <v>157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3" t="s">
        <v>175</v>
      </c>
      <c r="AT292" s="223" t="s">
        <v>153</v>
      </c>
      <c r="AU292" s="223" t="s">
        <v>83</v>
      </c>
      <c r="AY292" s="17" t="s">
        <v>150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175</v>
      </c>
      <c r="BM292" s="223" t="s">
        <v>3132</v>
      </c>
    </row>
    <row r="293" s="2" customFormat="1">
      <c r="A293" s="38"/>
      <c r="B293" s="39"/>
      <c r="C293" s="40"/>
      <c r="D293" s="225" t="s">
        <v>159</v>
      </c>
      <c r="E293" s="40"/>
      <c r="F293" s="226" t="s">
        <v>3133</v>
      </c>
      <c r="G293" s="40"/>
      <c r="H293" s="40"/>
      <c r="I293" s="227"/>
      <c r="J293" s="40"/>
      <c r="K293" s="40"/>
      <c r="L293" s="44"/>
      <c r="M293" s="228"/>
      <c r="N293" s="229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159</v>
      </c>
      <c r="AU293" s="17" t="s">
        <v>83</v>
      </c>
    </row>
    <row r="294" s="13" customFormat="1">
      <c r="A294" s="13"/>
      <c r="B294" s="230"/>
      <c r="C294" s="231"/>
      <c r="D294" s="232" t="s">
        <v>161</v>
      </c>
      <c r="E294" s="233" t="s">
        <v>19</v>
      </c>
      <c r="F294" s="234" t="s">
        <v>3134</v>
      </c>
      <c r="G294" s="231"/>
      <c r="H294" s="235">
        <v>1479.8</v>
      </c>
      <c r="I294" s="236"/>
      <c r="J294" s="231"/>
      <c r="K294" s="231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161</v>
      </c>
      <c r="AU294" s="241" t="s">
        <v>83</v>
      </c>
      <c r="AV294" s="13" t="s">
        <v>83</v>
      </c>
      <c r="AW294" s="13" t="s">
        <v>35</v>
      </c>
      <c r="AX294" s="13" t="s">
        <v>81</v>
      </c>
      <c r="AY294" s="241" t="s">
        <v>150</v>
      </c>
    </row>
    <row r="295" s="2" customFormat="1" ht="24.15" customHeight="1">
      <c r="A295" s="38"/>
      <c r="B295" s="39"/>
      <c r="C295" s="212" t="s">
        <v>670</v>
      </c>
      <c r="D295" s="212" t="s">
        <v>153</v>
      </c>
      <c r="E295" s="213" t="s">
        <v>3135</v>
      </c>
      <c r="F295" s="214" t="s">
        <v>3136</v>
      </c>
      <c r="G295" s="215" t="s">
        <v>156</v>
      </c>
      <c r="H295" s="216">
        <v>1479.8</v>
      </c>
      <c r="I295" s="217"/>
      <c r="J295" s="218">
        <f>ROUND(I295*H295,2)</f>
        <v>0</v>
      </c>
      <c r="K295" s="214" t="s">
        <v>157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</v>
      </c>
      <c r="R295" s="221">
        <f>Q295*H295</f>
        <v>0</v>
      </c>
      <c r="S295" s="221">
        <v>0</v>
      </c>
      <c r="T295" s="222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3" t="s">
        <v>175</v>
      </c>
      <c r="AT295" s="223" t="s">
        <v>153</v>
      </c>
      <c r="AU295" s="223" t="s">
        <v>83</v>
      </c>
      <c r="AY295" s="17" t="s">
        <v>150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175</v>
      </c>
      <c r="BM295" s="223" t="s">
        <v>3137</v>
      </c>
    </row>
    <row r="296" s="2" customFormat="1">
      <c r="A296" s="38"/>
      <c r="B296" s="39"/>
      <c r="C296" s="40"/>
      <c r="D296" s="225" t="s">
        <v>159</v>
      </c>
      <c r="E296" s="40"/>
      <c r="F296" s="226" t="s">
        <v>3138</v>
      </c>
      <c r="G296" s="40"/>
      <c r="H296" s="40"/>
      <c r="I296" s="227"/>
      <c r="J296" s="40"/>
      <c r="K296" s="40"/>
      <c r="L296" s="44"/>
      <c r="M296" s="228"/>
      <c r="N296" s="229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159</v>
      </c>
      <c r="AU296" s="17" t="s">
        <v>83</v>
      </c>
    </row>
    <row r="297" s="13" customFormat="1">
      <c r="A297" s="13"/>
      <c r="B297" s="230"/>
      <c r="C297" s="231"/>
      <c r="D297" s="232" t="s">
        <v>161</v>
      </c>
      <c r="E297" s="233" t="s">
        <v>19</v>
      </c>
      <c r="F297" s="234" t="s">
        <v>3134</v>
      </c>
      <c r="G297" s="231"/>
      <c r="H297" s="235">
        <v>1479.8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161</v>
      </c>
      <c r="AU297" s="241" t="s">
        <v>83</v>
      </c>
      <c r="AV297" s="13" t="s">
        <v>83</v>
      </c>
      <c r="AW297" s="13" t="s">
        <v>35</v>
      </c>
      <c r="AX297" s="13" t="s">
        <v>81</v>
      </c>
      <c r="AY297" s="241" t="s">
        <v>150</v>
      </c>
    </row>
    <row r="298" s="2" customFormat="1" ht="16.5" customHeight="1">
      <c r="A298" s="38"/>
      <c r="B298" s="39"/>
      <c r="C298" s="212" t="s">
        <v>674</v>
      </c>
      <c r="D298" s="212" t="s">
        <v>153</v>
      </c>
      <c r="E298" s="213" t="s">
        <v>3139</v>
      </c>
      <c r="F298" s="214" t="s">
        <v>3140</v>
      </c>
      <c r="G298" s="215" t="s">
        <v>156</v>
      </c>
      <c r="H298" s="216">
        <v>1479.8</v>
      </c>
      <c r="I298" s="217"/>
      <c r="J298" s="218">
        <f>ROUND(I298*H298,2)</f>
        <v>0</v>
      </c>
      <c r="K298" s="214" t="s">
        <v>157</v>
      </c>
      <c r="L298" s="44"/>
      <c r="M298" s="219" t="s">
        <v>19</v>
      </c>
      <c r="N298" s="220" t="s">
        <v>44</v>
      </c>
      <c r="O298" s="84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3" t="s">
        <v>175</v>
      </c>
      <c r="AT298" s="223" t="s">
        <v>153</v>
      </c>
      <c r="AU298" s="223" t="s">
        <v>83</v>
      </c>
      <c r="AY298" s="17" t="s">
        <v>150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17" t="s">
        <v>81</v>
      </c>
      <c r="BK298" s="224">
        <f>ROUND(I298*H298,2)</f>
        <v>0</v>
      </c>
      <c r="BL298" s="17" t="s">
        <v>175</v>
      </c>
      <c r="BM298" s="223" t="s">
        <v>3141</v>
      </c>
    </row>
    <row r="299" s="2" customFormat="1">
      <c r="A299" s="38"/>
      <c r="B299" s="39"/>
      <c r="C299" s="40"/>
      <c r="D299" s="225" t="s">
        <v>159</v>
      </c>
      <c r="E299" s="40"/>
      <c r="F299" s="226" t="s">
        <v>3142</v>
      </c>
      <c r="G299" s="40"/>
      <c r="H299" s="40"/>
      <c r="I299" s="227"/>
      <c r="J299" s="40"/>
      <c r="K299" s="40"/>
      <c r="L299" s="44"/>
      <c r="M299" s="228"/>
      <c r="N299" s="229"/>
      <c r="O299" s="84"/>
      <c r="P299" s="84"/>
      <c r="Q299" s="84"/>
      <c r="R299" s="84"/>
      <c r="S299" s="84"/>
      <c r="T299" s="85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159</v>
      </c>
      <c r="AU299" s="17" t="s">
        <v>83</v>
      </c>
    </row>
    <row r="300" s="13" customFormat="1">
      <c r="A300" s="13"/>
      <c r="B300" s="230"/>
      <c r="C300" s="231"/>
      <c r="D300" s="232" t="s">
        <v>161</v>
      </c>
      <c r="E300" s="233" t="s">
        <v>19</v>
      </c>
      <c r="F300" s="234" t="s">
        <v>3134</v>
      </c>
      <c r="G300" s="231"/>
      <c r="H300" s="235">
        <v>1479.8</v>
      </c>
      <c r="I300" s="236"/>
      <c r="J300" s="231"/>
      <c r="K300" s="231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161</v>
      </c>
      <c r="AU300" s="241" t="s">
        <v>83</v>
      </c>
      <c r="AV300" s="13" t="s">
        <v>83</v>
      </c>
      <c r="AW300" s="13" t="s">
        <v>35</v>
      </c>
      <c r="AX300" s="13" t="s">
        <v>81</v>
      </c>
      <c r="AY300" s="241" t="s">
        <v>150</v>
      </c>
    </row>
    <row r="301" s="2" customFormat="1" ht="21.75" customHeight="1">
      <c r="A301" s="38"/>
      <c r="B301" s="39"/>
      <c r="C301" s="212" t="s">
        <v>679</v>
      </c>
      <c r="D301" s="212" t="s">
        <v>153</v>
      </c>
      <c r="E301" s="213" t="s">
        <v>451</v>
      </c>
      <c r="F301" s="214" t="s">
        <v>452</v>
      </c>
      <c r="G301" s="215" t="s">
        <v>453</v>
      </c>
      <c r="H301" s="216">
        <v>90</v>
      </c>
      <c r="I301" s="217"/>
      <c r="J301" s="218">
        <f>ROUND(I301*H301,2)</f>
        <v>0</v>
      </c>
      <c r="K301" s="214" t="s">
        <v>157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</v>
      </c>
      <c r="T301" s="222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3" t="s">
        <v>175</v>
      </c>
      <c r="AT301" s="223" t="s">
        <v>153</v>
      </c>
      <c r="AU301" s="223" t="s">
        <v>83</v>
      </c>
      <c r="AY301" s="17" t="s">
        <v>150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175</v>
      </c>
      <c r="BM301" s="223" t="s">
        <v>3143</v>
      </c>
    </row>
    <row r="302" s="2" customFormat="1">
      <c r="A302" s="38"/>
      <c r="B302" s="39"/>
      <c r="C302" s="40"/>
      <c r="D302" s="225" t="s">
        <v>159</v>
      </c>
      <c r="E302" s="40"/>
      <c r="F302" s="226" t="s">
        <v>455</v>
      </c>
      <c r="G302" s="40"/>
      <c r="H302" s="40"/>
      <c r="I302" s="227"/>
      <c r="J302" s="40"/>
      <c r="K302" s="40"/>
      <c r="L302" s="44"/>
      <c r="M302" s="228"/>
      <c r="N302" s="229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159</v>
      </c>
      <c r="AU302" s="17" t="s">
        <v>83</v>
      </c>
    </row>
    <row r="303" s="13" customFormat="1">
      <c r="A303" s="13"/>
      <c r="B303" s="230"/>
      <c r="C303" s="231"/>
      <c r="D303" s="232" t="s">
        <v>161</v>
      </c>
      <c r="E303" s="233" t="s">
        <v>19</v>
      </c>
      <c r="F303" s="234" t="s">
        <v>816</v>
      </c>
      <c r="G303" s="231"/>
      <c r="H303" s="235">
        <v>90</v>
      </c>
      <c r="I303" s="236"/>
      <c r="J303" s="231"/>
      <c r="K303" s="231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161</v>
      </c>
      <c r="AU303" s="241" t="s">
        <v>83</v>
      </c>
      <c r="AV303" s="13" t="s">
        <v>83</v>
      </c>
      <c r="AW303" s="13" t="s">
        <v>35</v>
      </c>
      <c r="AX303" s="13" t="s">
        <v>81</v>
      </c>
      <c r="AY303" s="241" t="s">
        <v>150</v>
      </c>
    </row>
    <row r="304" s="2" customFormat="1" ht="24.15" customHeight="1">
      <c r="A304" s="38"/>
      <c r="B304" s="39"/>
      <c r="C304" s="212" t="s">
        <v>684</v>
      </c>
      <c r="D304" s="212" t="s">
        <v>153</v>
      </c>
      <c r="E304" s="213" t="s">
        <v>3144</v>
      </c>
      <c r="F304" s="214" t="s">
        <v>3145</v>
      </c>
      <c r="G304" s="215" t="s">
        <v>178</v>
      </c>
      <c r="H304" s="216">
        <v>0.70199999999999996</v>
      </c>
      <c r="I304" s="217"/>
      <c r="J304" s="218">
        <f>ROUND(I304*H304,2)</f>
        <v>0</v>
      </c>
      <c r="K304" s="214" t="s">
        <v>157</v>
      </c>
      <c r="L304" s="44"/>
      <c r="M304" s="219" t="s">
        <v>19</v>
      </c>
      <c r="N304" s="220" t="s">
        <v>44</v>
      </c>
      <c r="O304" s="84"/>
      <c r="P304" s="221">
        <f>O304*H304</f>
        <v>0</v>
      </c>
      <c r="Q304" s="221">
        <v>0</v>
      </c>
      <c r="R304" s="221">
        <f>Q304*H304</f>
        <v>0</v>
      </c>
      <c r="S304" s="221">
        <v>0</v>
      </c>
      <c r="T304" s="222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3" t="s">
        <v>175</v>
      </c>
      <c r="AT304" s="223" t="s">
        <v>153</v>
      </c>
      <c r="AU304" s="223" t="s">
        <v>83</v>
      </c>
      <c r="AY304" s="17" t="s">
        <v>150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175</v>
      </c>
      <c r="BM304" s="223" t="s">
        <v>3146</v>
      </c>
    </row>
    <row r="305" s="2" customFormat="1">
      <c r="A305" s="38"/>
      <c r="B305" s="39"/>
      <c r="C305" s="40"/>
      <c r="D305" s="225" t="s">
        <v>159</v>
      </c>
      <c r="E305" s="40"/>
      <c r="F305" s="226" t="s">
        <v>3147</v>
      </c>
      <c r="G305" s="40"/>
      <c r="H305" s="40"/>
      <c r="I305" s="227"/>
      <c r="J305" s="40"/>
      <c r="K305" s="40"/>
      <c r="L305" s="44"/>
      <c r="M305" s="228"/>
      <c r="N305" s="229"/>
      <c r="O305" s="84"/>
      <c r="P305" s="84"/>
      <c r="Q305" s="84"/>
      <c r="R305" s="84"/>
      <c r="S305" s="84"/>
      <c r="T305" s="85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159</v>
      </c>
      <c r="AU305" s="17" t="s">
        <v>83</v>
      </c>
    </row>
    <row r="306" s="2" customFormat="1" ht="16.5" customHeight="1">
      <c r="A306" s="38"/>
      <c r="B306" s="39"/>
      <c r="C306" s="242" t="s">
        <v>690</v>
      </c>
      <c r="D306" s="242" t="s">
        <v>218</v>
      </c>
      <c r="E306" s="243" t="s">
        <v>3148</v>
      </c>
      <c r="F306" s="244" t="s">
        <v>3149</v>
      </c>
      <c r="G306" s="245" t="s">
        <v>178</v>
      </c>
      <c r="H306" s="246">
        <v>0.104</v>
      </c>
      <c r="I306" s="247"/>
      <c r="J306" s="248">
        <f>ROUND(I306*H306,2)</f>
        <v>0</v>
      </c>
      <c r="K306" s="244" t="s">
        <v>157</v>
      </c>
      <c r="L306" s="249"/>
      <c r="M306" s="250" t="s">
        <v>19</v>
      </c>
      <c r="N306" s="251" t="s">
        <v>44</v>
      </c>
      <c r="O306" s="84"/>
      <c r="P306" s="221">
        <f>O306*H306</f>
        <v>0</v>
      </c>
      <c r="Q306" s="221">
        <v>1</v>
      </c>
      <c r="R306" s="221">
        <f>Q306*H306</f>
        <v>0.104</v>
      </c>
      <c r="S306" s="221">
        <v>0</v>
      </c>
      <c r="T306" s="222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3" t="s">
        <v>196</v>
      </c>
      <c r="AT306" s="223" t="s">
        <v>218</v>
      </c>
      <c r="AU306" s="223" t="s">
        <v>83</v>
      </c>
      <c r="AY306" s="17" t="s">
        <v>150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175</v>
      </c>
      <c r="BM306" s="223" t="s">
        <v>3150</v>
      </c>
    </row>
    <row r="307" s="2" customFormat="1" ht="16.5" customHeight="1">
      <c r="A307" s="38"/>
      <c r="B307" s="39"/>
      <c r="C307" s="242" t="s">
        <v>695</v>
      </c>
      <c r="D307" s="242" t="s">
        <v>218</v>
      </c>
      <c r="E307" s="243" t="s">
        <v>3151</v>
      </c>
      <c r="F307" s="244" t="s">
        <v>3152</v>
      </c>
      <c r="G307" s="245" t="s">
        <v>178</v>
      </c>
      <c r="H307" s="246">
        <v>0.61599999999999999</v>
      </c>
      <c r="I307" s="247"/>
      <c r="J307" s="248">
        <f>ROUND(I307*H307,2)</f>
        <v>0</v>
      </c>
      <c r="K307" s="244" t="s">
        <v>157</v>
      </c>
      <c r="L307" s="249"/>
      <c r="M307" s="250" t="s">
        <v>19</v>
      </c>
      <c r="N307" s="251" t="s">
        <v>44</v>
      </c>
      <c r="O307" s="84"/>
      <c r="P307" s="221">
        <f>O307*H307</f>
        <v>0</v>
      </c>
      <c r="Q307" s="221">
        <v>1</v>
      </c>
      <c r="R307" s="221">
        <f>Q307*H307</f>
        <v>0.61599999999999999</v>
      </c>
      <c r="S307" s="221">
        <v>0</v>
      </c>
      <c r="T307" s="222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3" t="s">
        <v>196</v>
      </c>
      <c r="AT307" s="223" t="s">
        <v>218</v>
      </c>
      <c r="AU307" s="223" t="s">
        <v>83</v>
      </c>
      <c r="AY307" s="17" t="s">
        <v>150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175</v>
      </c>
      <c r="BM307" s="223" t="s">
        <v>3153</v>
      </c>
    </row>
    <row r="308" s="2" customFormat="1" ht="21.75" customHeight="1">
      <c r="A308" s="38"/>
      <c r="B308" s="39"/>
      <c r="C308" s="212" t="s">
        <v>354</v>
      </c>
      <c r="D308" s="212" t="s">
        <v>153</v>
      </c>
      <c r="E308" s="213" t="s">
        <v>3154</v>
      </c>
      <c r="F308" s="214" t="s">
        <v>3155</v>
      </c>
      <c r="G308" s="215" t="s">
        <v>178</v>
      </c>
      <c r="H308" s="216">
        <v>0.60499999999999998</v>
      </c>
      <c r="I308" s="217"/>
      <c r="J308" s="218">
        <f>ROUND(I308*H308,2)</f>
        <v>0</v>
      </c>
      <c r="K308" s="214" t="s">
        <v>157</v>
      </c>
      <c r="L308" s="44"/>
      <c r="M308" s="219" t="s">
        <v>19</v>
      </c>
      <c r="N308" s="220" t="s">
        <v>44</v>
      </c>
      <c r="O308" s="84"/>
      <c r="P308" s="221">
        <f>O308*H308</f>
        <v>0</v>
      </c>
      <c r="Q308" s="221">
        <v>0</v>
      </c>
      <c r="R308" s="221">
        <f>Q308*H308</f>
        <v>0</v>
      </c>
      <c r="S308" s="221">
        <v>0</v>
      </c>
      <c r="T308" s="222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3" t="s">
        <v>175</v>
      </c>
      <c r="AT308" s="223" t="s">
        <v>153</v>
      </c>
      <c r="AU308" s="223" t="s">
        <v>83</v>
      </c>
      <c r="AY308" s="17" t="s">
        <v>150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175</v>
      </c>
      <c r="BM308" s="223" t="s">
        <v>3156</v>
      </c>
    </row>
    <row r="309" s="2" customFormat="1">
      <c r="A309" s="38"/>
      <c r="B309" s="39"/>
      <c r="C309" s="40"/>
      <c r="D309" s="225" t="s">
        <v>159</v>
      </c>
      <c r="E309" s="40"/>
      <c r="F309" s="226" t="s">
        <v>3157</v>
      </c>
      <c r="G309" s="40"/>
      <c r="H309" s="40"/>
      <c r="I309" s="227"/>
      <c r="J309" s="40"/>
      <c r="K309" s="40"/>
      <c r="L309" s="44"/>
      <c r="M309" s="228"/>
      <c r="N309" s="229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159</v>
      </c>
      <c r="AU309" s="17" t="s">
        <v>83</v>
      </c>
    </row>
    <row r="310" s="2" customFormat="1" ht="16.5" customHeight="1">
      <c r="A310" s="38"/>
      <c r="B310" s="39"/>
      <c r="C310" s="242" t="s">
        <v>703</v>
      </c>
      <c r="D310" s="242" t="s">
        <v>218</v>
      </c>
      <c r="E310" s="243" t="s">
        <v>3158</v>
      </c>
      <c r="F310" s="244" t="s">
        <v>3159</v>
      </c>
      <c r="G310" s="245" t="s">
        <v>178</v>
      </c>
      <c r="H310" s="246">
        <v>0.45100000000000001</v>
      </c>
      <c r="I310" s="247"/>
      <c r="J310" s="248">
        <f>ROUND(I310*H310,2)</f>
        <v>0</v>
      </c>
      <c r="K310" s="244" t="s">
        <v>157</v>
      </c>
      <c r="L310" s="249"/>
      <c r="M310" s="250" t="s">
        <v>19</v>
      </c>
      <c r="N310" s="251" t="s">
        <v>44</v>
      </c>
      <c r="O310" s="84"/>
      <c r="P310" s="221">
        <f>O310*H310</f>
        <v>0</v>
      </c>
      <c r="Q310" s="221">
        <v>1</v>
      </c>
      <c r="R310" s="221">
        <f>Q310*H310</f>
        <v>0.45100000000000001</v>
      </c>
      <c r="S310" s="221">
        <v>0</v>
      </c>
      <c r="T310" s="222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3" t="s">
        <v>196</v>
      </c>
      <c r="AT310" s="223" t="s">
        <v>218</v>
      </c>
      <c r="AU310" s="223" t="s">
        <v>83</v>
      </c>
      <c r="AY310" s="17" t="s">
        <v>150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175</v>
      </c>
      <c r="BM310" s="223" t="s">
        <v>3160</v>
      </c>
    </row>
    <row r="311" s="13" customFormat="1">
      <c r="A311" s="13"/>
      <c r="B311" s="230"/>
      <c r="C311" s="231"/>
      <c r="D311" s="232" t="s">
        <v>161</v>
      </c>
      <c r="E311" s="233" t="s">
        <v>19</v>
      </c>
      <c r="F311" s="234" t="s">
        <v>3161</v>
      </c>
      <c r="G311" s="231"/>
      <c r="H311" s="235">
        <v>0.45100000000000001</v>
      </c>
      <c r="I311" s="236"/>
      <c r="J311" s="231"/>
      <c r="K311" s="231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161</v>
      </c>
      <c r="AU311" s="241" t="s">
        <v>83</v>
      </c>
      <c r="AV311" s="13" t="s">
        <v>83</v>
      </c>
      <c r="AW311" s="13" t="s">
        <v>35</v>
      </c>
      <c r="AX311" s="13" t="s">
        <v>81</v>
      </c>
      <c r="AY311" s="241" t="s">
        <v>150</v>
      </c>
    </row>
    <row r="312" s="2" customFormat="1" ht="16.5" customHeight="1">
      <c r="A312" s="38"/>
      <c r="B312" s="39"/>
      <c r="C312" s="242" t="s">
        <v>708</v>
      </c>
      <c r="D312" s="242" t="s">
        <v>218</v>
      </c>
      <c r="E312" s="243" t="s">
        <v>3021</v>
      </c>
      <c r="F312" s="244" t="s">
        <v>3022</v>
      </c>
      <c r="G312" s="245" t="s">
        <v>178</v>
      </c>
      <c r="H312" s="246">
        <v>0.154</v>
      </c>
      <c r="I312" s="247"/>
      <c r="J312" s="248">
        <f>ROUND(I312*H312,2)</f>
        <v>0</v>
      </c>
      <c r="K312" s="244" t="s">
        <v>157</v>
      </c>
      <c r="L312" s="249"/>
      <c r="M312" s="250" t="s">
        <v>19</v>
      </c>
      <c r="N312" s="251" t="s">
        <v>44</v>
      </c>
      <c r="O312" s="84"/>
      <c r="P312" s="221">
        <f>O312*H312</f>
        <v>0</v>
      </c>
      <c r="Q312" s="221">
        <v>1</v>
      </c>
      <c r="R312" s="221">
        <f>Q312*H312</f>
        <v>0.154</v>
      </c>
      <c r="S312" s="221">
        <v>0</v>
      </c>
      <c r="T312" s="222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3" t="s">
        <v>196</v>
      </c>
      <c r="AT312" s="223" t="s">
        <v>218</v>
      </c>
      <c r="AU312" s="223" t="s">
        <v>83</v>
      </c>
      <c r="AY312" s="17" t="s">
        <v>150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7" t="s">
        <v>81</v>
      </c>
      <c r="BK312" s="224">
        <f>ROUND(I312*H312,2)</f>
        <v>0</v>
      </c>
      <c r="BL312" s="17" t="s">
        <v>175</v>
      </c>
      <c r="BM312" s="223" t="s">
        <v>3162</v>
      </c>
    </row>
    <row r="313" s="13" customFormat="1">
      <c r="A313" s="13"/>
      <c r="B313" s="230"/>
      <c r="C313" s="231"/>
      <c r="D313" s="232" t="s">
        <v>161</v>
      </c>
      <c r="E313" s="233" t="s">
        <v>19</v>
      </c>
      <c r="F313" s="234" t="s">
        <v>3163</v>
      </c>
      <c r="G313" s="231"/>
      <c r="H313" s="235">
        <v>0.154</v>
      </c>
      <c r="I313" s="236"/>
      <c r="J313" s="231"/>
      <c r="K313" s="231"/>
      <c r="L313" s="237"/>
      <c r="M313" s="238"/>
      <c r="N313" s="239"/>
      <c r="O313" s="239"/>
      <c r="P313" s="239"/>
      <c r="Q313" s="239"/>
      <c r="R313" s="239"/>
      <c r="S313" s="239"/>
      <c r="T313" s="24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1" t="s">
        <v>161</v>
      </c>
      <c r="AU313" s="241" t="s">
        <v>83</v>
      </c>
      <c r="AV313" s="13" t="s">
        <v>83</v>
      </c>
      <c r="AW313" s="13" t="s">
        <v>35</v>
      </c>
      <c r="AX313" s="13" t="s">
        <v>81</v>
      </c>
      <c r="AY313" s="241" t="s">
        <v>150</v>
      </c>
    </row>
    <row r="314" s="2" customFormat="1" ht="16.5" customHeight="1">
      <c r="A314" s="38"/>
      <c r="B314" s="39"/>
      <c r="C314" s="212" t="s">
        <v>713</v>
      </c>
      <c r="D314" s="212" t="s">
        <v>153</v>
      </c>
      <c r="E314" s="213" t="s">
        <v>3164</v>
      </c>
      <c r="F314" s="214" t="s">
        <v>3165</v>
      </c>
      <c r="G314" s="215" t="s">
        <v>989</v>
      </c>
      <c r="H314" s="216">
        <v>13.560000000000001</v>
      </c>
      <c r="I314" s="217"/>
      <c r="J314" s="218">
        <f>ROUND(I314*H314,2)</f>
        <v>0</v>
      </c>
      <c r="K314" s="214" t="s">
        <v>157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2</v>
      </c>
      <c r="T314" s="222">
        <f>S314*H314</f>
        <v>27.120000000000001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3" t="s">
        <v>175</v>
      </c>
      <c r="AT314" s="223" t="s">
        <v>153</v>
      </c>
      <c r="AU314" s="223" t="s">
        <v>83</v>
      </c>
      <c r="AY314" s="17" t="s">
        <v>150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7" t="s">
        <v>81</v>
      </c>
      <c r="BK314" s="224">
        <f>ROUND(I314*H314,2)</f>
        <v>0</v>
      </c>
      <c r="BL314" s="17" t="s">
        <v>175</v>
      </c>
      <c r="BM314" s="223" t="s">
        <v>3166</v>
      </c>
    </row>
    <row r="315" s="2" customFormat="1">
      <c r="A315" s="38"/>
      <c r="B315" s="39"/>
      <c r="C315" s="40"/>
      <c r="D315" s="225" t="s">
        <v>159</v>
      </c>
      <c r="E315" s="40"/>
      <c r="F315" s="226" t="s">
        <v>3167</v>
      </c>
      <c r="G315" s="40"/>
      <c r="H315" s="40"/>
      <c r="I315" s="227"/>
      <c r="J315" s="40"/>
      <c r="K315" s="40"/>
      <c r="L315" s="44"/>
      <c r="M315" s="228"/>
      <c r="N315" s="229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159</v>
      </c>
      <c r="AU315" s="17" t="s">
        <v>83</v>
      </c>
    </row>
    <row r="316" s="13" customFormat="1">
      <c r="A316" s="13"/>
      <c r="B316" s="230"/>
      <c r="C316" s="231"/>
      <c r="D316" s="232" t="s">
        <v>161</v>
      </c>
      <c r="E316" s="233" t="s">
        <v>19</v>
      </c>
      <c r="F316" s="234" t="s">
        <v>3168</v>
      </c>
      <c r="G316" s="231"/>
      <c r="H316" s="235">
        <v>0.44800000000000001</v>
      </c>
      <c r="I316" s="236"/>
      <c r="J316" s="231"/>
      <c r="K316" s="231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161</v>
      </c>
      <c r="AU316" s="241" t="s">
        <v>83</v>
      </c>
      <c r="AV316" s="13" t="s">
        <v>83</v>
      </c>
      <c r="AW316" s="13" t="s">
        <v>35</v>
      </c>
      <c r="AX316" s="13" t="s">
        <v>73</v>
      </c>
      <c r="AY316" s="241" t="s">
        <v>150</v>
      </c>
    </row>
    <row r="317" s="13" customFormat="1">
      <c r="A317" s="13"/>
      <c r="B317" s="230"/>
      <c r="C317" s="231"/>
      <c r="D317" s="232" t="s">
        <v>161</v>
      </c>
      <c r="E317" s="233" t="s">
        <v>19</v>
      </c>
      <c r="F317" s="234" t="s">
        <v>3169</v>
      </c>
      <c r="G317" s="231"/>
      <c r="H317" s="235">
        <v>6.7199999999999998</v>
      </c>
      <c r="I317" s="236"/>
      <c r="J317" s="231"/>
      <c r="K317" s="231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161</v>
      </c>
      <c r="AU317" s="241" t="s">
        <v>83</v>
      </c>
      <c r="AV317" s="13" t="s">
        <v>83</v>
      </c>
      <c r="AW317" s="13" t="s">
        <v>35</v>
      </c>
      <c r="AX317" s="13" t="s">
        <v>73</v>
      </c>
      <c r="AY317" s="241" t="s">
        <v>150</v>
      </c>
    </row>
    <row r="318" s="13" customFormat="1">
      <c r="A318" s="13"/>
      <c r="B318" s="230"/>
      <c r="C318" s="231"/>
      <c r="D318" s="232" t="s">
        <v>161</v>
      </c>
      <c r="E318" s="233" t="s">
        <v>19</v>
      </c>
      <c r="F318" s="234" t="s">
        <v>3170</v>
      </c>
      <c r="G318" s="231"/>
      <c r="H318" s="235">
        <v>6.0720000000000001</v>
      </c>
      <c r="I318" s="236"/>
      <c r="J318" s="231"/>
      <c r="K318" s="231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161</v>
      </c>
      <c r="AU318" s="241" t="s">
        <v>83</v>
      </c>
      <c r="AV318" s="13" t="s">
        <v>83</v>
      </c>
      <c r="AW318" s="13" t="s">
        <v>35</v>
      </c>
      <c r="AX318" s="13" t="s">
        <v>73</v>
      </c>
      <c r="AY318" s="241" t="s">
        <v>150</v>
      </c>
    </row>
    <row r="319" s="13" customFormat="1">
      <c r="A319" s="13"/>
      <c r="B319" s="230"/>
      <c r="C319" s="231"/>
      <c r="D319" s="232" t="s">
        <v>161</v>
      </c>
      <c r="E319" s="233" t="s">
        <v>19</v>
      </c>
      <c r="F319" s="234" t="s">
        <v>3171</v>
      </c>
      <c r="G319" s="231"/>
      <c r="H319" s="235">
        <v>0.32000000000000001</v>
      </c>
      <c r="I319" s="236"/>
      <c r="J319" s="231"/>
      <c r="K319" s="231"/>
      <c r="L319" s="237"/>
      <c r="M319" s="238"/>
      <c r="N319" s="239"/>
      <c r="O319" s="239"/>
      <c r="P319" s="239"/>
      <c r="Q319" s="239"/>
      <c r="R319" s="239"/>
      <c r="S319" s="239"/>
      <c r="T319" s="24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1" t="s">
        <v>161</v>
      </c>
      <c r="AU319" s="241" t="s">
        <v>83</v>
      </c>
      <c r="AV319" s="13" t="s">
        <v>83</v>
      </c>
      <c r="AW319" s="13" t="s">
        <v>35</v>
      </c>
      <c r="AX319" s="13" t="s">
        <v>73</v>
      </c>
      <c r="AY319" s="241" t="s">
        <v>150</v>
      </c>
    </row>
    <row r="320" s="2" customFormat="1" ht="21.75" customHeight="1">
      <c r="A320" s="38"/>
      <c r="B320" s="39"/>
      <c r="C320" s="212" t="s">
        <v>718</v>
      </c>
      <c r="D320" s="212" t="s">
        <v>153</v>
      </c>
      <c r="E320" s="213" t="s">
        <v>3172</v>
      </c>
      <c r="F320" s="214" t="s">
        <v>3173</v>
      </c>
      <c r="G320" s="215" t="s">
        <v>989</v>
      </c>
      <c r="H320" s="216">
        <v>0.22500000000000001</v>
      </c>
      <c r="I320" s="217"/>
      <c r="J320" s="218">
        <f>ROUND(I320*H320,2)</f>
        <v>0</v>
      </c>
      <c r="K320" s="214" t="s">
        <v>157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2.27</v>
      </c>
      <c r="T320" s="222">
        <f>S320*H320</f>
        <v>0.51075000000000004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3" t="s">
        <v>175</v>
      </c>
      <c r="AT320" s="223" t="s">
        <v>153</v>
      </c>
      <c r="AU320" s="223" t="s">
        <v>83</v>
      </c>
      <c r="AY320" s="17" t="s">
        <v>150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175</v>
      </c>
      <c r="BM320" s="223" t="s">
        <v>3174</v>
      </c>
    </row>
    <row r="321" s="2" customFormat="1">
      <c r="A321" s="38"/>
      <c r="B321" s="39"/>
      <c r="C321" s="40"/>
      <c r="D321" s="225" t="s">
        <v>159</v>
      </c>
      <c r="E321" s="40"/>
      <c r="F321" s="226" t="s">
        <v>3175</v>
      </c>
      <c r="G321" s="40"/>
      <c r="H321" s="40"/>
      <c r="I321" s="227"/>
      <c r="J321" s="40"/>
      <c r="K321" s="40"/>
      <c r="L321" s="44"/>
      <c r="M321" s="228"/>
      <c r="N321" s="229"/>
      <c r="O321" s="84"/>
      <c r="P321" s="84"/>
      <c r="Q321" s="84"/>
      <c r="R321" s="84"/>
      <c r="S321" s="84"/>
      <c r="T321" s="85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159</v>
      </c>
      <c r="AU321" s="17" t="s">
        <v>83</v>
      </c>
    </row>
    <row r="322" s="13" customFormat="1">
      <c r="A322" s="13"/>
      <c r="B322" s="230"/>
      <c r="C322" s="231"/>
      <c r="D322" s="232" t="s">
        <v>161</v>
      </c>
      <c r="E322" s="233" t="s">
        <v>19</v>
      </c>
      <c r="F322" s="234" t="s">
        <v>3176</v>
      </c>
      <c r="G322" s="231"/>
      <c r="H322" s="235">
        <v>0.22500000000000001</v>
      </c>
      <c r="I322" s="236"/>
      <c r="J322" s="231"/>
      <c r="K322" s="231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161</v>
      </c>
      <c r="AU322" s="241" t="s">
        <v>83</v>
      </c>
      <c r="AV322" s="13" t="s">
        <v>83</v>
      </c>
      <c r="AW322" s="13" t="s">
        <v>35</v>
      </c>
      <c r="AX322" s="13" t="s">
        <v>81</v>
      </c>
      <c r="AY322" s="241" t="s">
        <v>150</v>
      </c>
    </row>
    <row r="323" s="2" customFormat="1" ht="24.15" customHeight="1">
      <c r="A323" s="38"/>
      <c r="B323" s="39"/>
      <c r="C323" s="212" t="s">
        <v>722</v>
      </c>
      <c r="D323" s="212" t="s">
        <v>153</v>
      </c>
      <c r="E323" s="213" t="s">
        <v>3177</v>
      </c>
      <c r="F323" s="214" t="s">
        <v>3178</v>
      </c>
      <c r="G323" s="215" t="s">
        <v>989</v>
      </c>
      <c r="H323" s="216">
        <v>29.5</v>
      </c>
      <c r="I323" s="217"/>
      <c r="J323" s="218">
        <f>ROUND(I323*H323,2)</f>
        <v>0</v>
      </c>
      <c r="K323" s="214" t="s">
        <v>157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1</v>
      </c>
      <c r="T323" s="222">
        <f>S323*H323</f>
        <v>29.5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3" t="s">
        <v>175</v>
      </c>
      <c r="AT323" s="223" t="s">
        <v>153</v>
      </c>
      <c r="AU323" s="223" t="s">
        <v>83</v>
      </c>
      <c r="AY323" s="17" t="s">
        <v>150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175</v>
      </c>
      <c r="BM323" s="223" t="s">
        <v>3179</v>
      </c>
    </row>
    <row r="324" s="2" customFormat="1">
      <c r="A324" s="38"/>
      <c r="B324" s="39"/>
      <c r="C324" s="40"/>
      <c r="D324" s="225" t="s">
        <v>159</v>
      </c>
      <c r="E324" s="40"/>
      <c r="F324" s="226" t="s">
        <v>3180</v>
      </c>
      <c r="G324" s="40"/>
      <c r="H324" s="40"/>
      <c r="I324" s="227"/>
      <c r="J324" s="40"/>
      <c r="K324" s="40"/>
      <c r="L324" s="44"/>
      <c r="M324" s="228"/>
      <c r="N324" s="229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159</v>
      </c>
      <c r="AU324" s="17" t="s">
        <v>83</v>
      </c>
    </row>
    <row r="325" s="13" customFormat="1">
      <c r="A325" s="13"/>
      <c r="B325" s="230"/>
      <c r="C325" s="231"/>
      <c r="D325" s="232" t="s">
        <v>161</v>
      </c>
      <c r="E325" s="233" t="s">
        <v>19</v>
      </c>
      <c r="F325" s="234" t="s">
        <v>3181</v>
      </c>
      <c r="G325" s="231"/>
      <c r="H325" s="235">
        <v>29.5</v>
      </c>
      <c r="I325" s="236"/>
      <c r="J325" s="231"/>
      <c r="K325" s="231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161</v>
      </c>
      <c r="AU325" s="241" t="s">
        <v>83</v>
      </c>
      <c r="AV325" s="13" t="s">
        <v>83</v>
      </c>
      <c r="AW325" s="13" t="s">
        <v>35</v>
      </c>
      <c r="AX325" s="13" t="s">
        <v>81</v>
      </c>
      <c r="AY325" s="241" t="s">
        <v>150</v>
      </c>
    </row>
    <row r="326" s="2" customFormat="1" ht="16.5" customHeight="1">
      <c r="A326" s="38"/>
      <c r="B326" s="39"/>
      <c r="C326" s="212" t="s">
        <v>727</v>
      </c>
      <c r="D326" s="212" t="s">
        <v>153</v>
      </c>
      <c r="E326" s="213" t="s">
        <v>3182</v>
      </c>
      <c r="F326" s="214" t="s">
        <v>3183</v>
      </c>
      <c r="G326" s="215" t="s">
        <v>989</v>
      </c>
      <c r="H326" s="216">
        <v>30.52</v>
      </c>
      <c r="I326" s="217"/>
      <c r="J326" s="218">
        <f>ROUND(I326*H326,2)</f>
        <v>0</v>
      </c>
      <c r="K326" s="214" t="s">
        <v>157</v>
      </c>
      <c r="L326" s="44"/>
      <c r="M326" s="219" t="s">
        <v>19</v>
      </c>
      <c r="N326" s="220" t="s">
        <v>44</v>
      </c>
      <c r="O326" s="84"/>
      <c r="P326" s="221">
        <f>O326*H326</f>
        <v>0</v>
      </c>
      <c r="Q326" s="221">
        <v>0</v>
      </c>
      <c r="R326" s="221">
        <f>Q326*H326</f>
        <v>0</v>
      </c>
      <c r="S326" s="221">
        <v>2.3999999999999999</v>
      </c>
      <c r="T326" s="222">
        <f>S326*H326</f>
        <v>73.24799999999999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3" t="s">
        <v>175</v>
      </c>
      <c r="AT326" s="223" t="s">
        <v>153</v>
      </c>
      <c r="AU326" s="223" t="s">
        <v>83</v>
      </c>
      <c r="AY326" s="17" t="s">
        <v>150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7" t="s">
        <v>81</v>
      </c>
      <c r="BK326" s="224">
        <f>ROUND(I326*H326,2)</f>
        <v>0</v>
      </c>
      <c r="BL326" s="17" t="s">
        <v>175</v>
      </c>
      <c r="BM326" s="223" t="s">
        <v>3184</v>
      </c>
    </row>
    <row r="327" s="2" customFormat="1">
      <c r="A327" s="38"/>
      <c r="B327" s="39"/>
      <c r="C327" s="40"/>
      <c r="D327" s="225" t="s">
        <v>159</v>
      </c>
      <c r="E327" s="40"/>
      <c r="F327" s="226" t="s">
        <v>3185</v>
      </c>
      <c r="G327" s="40"/>
      <c r="H327" s="40"/>
      <c r="I327" s="227"/>
      <c r="J327" s="40"/>
      <c r="K327" s="40"/>
      <c r="L327" s="44"/>
      <c r="M327" s="228"/>
      <c r="N327" s="229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159</v>
      </c>
      <c r="AU327" s="17" t="s">
        <v>83</v>
      </c>
    </row>
    <row r="328" s="2" customFormat="1">
      <c r="A328" s="38"/>
      <c r="B328" s="39"/>
      <c r="C328" s="40"/>
      <c r="D328" s="232" t="s">
        <v>246</v>
      </c>
      <c r="E328" s="40"/>
      <c r="F328" s="252" t="s">
        <v>3186</v>
      </c>
      <c r="G328" s="40"/>
      <c r="H328" s="40"/>
      <c r="I328" s="227"/>
      <c r="J328" s="40"/>
      <c r="K328" s="40"/>
      <c r="L328" s="44"/>
      <c r="M328" s="228"/>
      <c r="N328" s="229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246</v>
      </c>
      <c r="AU328" s="17" t="s">
        <v>83</v>
      </c>
    </row>
    <row r="329" s="13" customFormat="1">
      <c r="A329" s="13"/>
      <c r="B329" s="230"/>
      <c r="C329" s="231"/>
      <c r="D329" s="232" t="s">
        <v>161</v>
      </c>
      <c r="E329" s="233" t="s">
        <v>19</v>
      </c>
      <c r="F329" s="234" t="s">
        <v>3187</v>
      </c>
      <c r="G329" s="231"/>
      <c r="H329" s="235">
        <v>11.603999999999999</v>
      </c>
      <c r="I329" s="236"/>
      <c r="J329" s="231"/>
      <c r="K329" s="231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161</v>
      </c>
      <c r="AU329" s="241" t="s">
        <v>83</v>
      </c>
      <c r="AV329" s="13" t="s">
        <v>83</v>
      </c>
      <c r="AW329" s="13" t="s">
        <v>35</v>
      </c>
      <c r="AX329" s="13" t="s">
        <v>73</v>
      </c>
      <c r="AY329" s="241" t="s">
        <v>150</v>
      </c>
    </row>
    <row r="330" s="13" customFormat="1">
      <c r="A330" s="13"/>
      <c r="B330" s="230"/>
      <c r="C330" s="231"/>
      <c r="D330" s="232" t="s">
        <v>161</v>
      </c>
      <c r="E330" s="233" t="s">
        <v>19</v>
      </c>
      <c r="F330" s="234" t="s">
        <v>3188</v>
      </c>
      <c r="G330" s="231"/>
      <c r="H330" s="235">
        <v>7.2539999999999996</v>
      </c>
      <c r="I330" s="236"/>
      <c r="J330" s="231"/>
      <c r="K330" s="231"/>
      <c r="L330" s="237"/>
      <c r="M330" s="238"/>
      <c r="N330" s="239"/>
      <c r="O330" s="239"/>
      <c r="P330" s="239"/>
      <c r="Q330" s="239"/>
      <c r="R330" s="239"/>
      <c r="S330" s="239"/>
      <c r="T330" s="24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1" t="s">
        <v>161</v>
      </c>
      <c r="AU330" s="241" t="s">
        <v>83</v>
      </c>
      <c r="AV330" s="13" t="s">
        <v>83</v>
      </c>
      <c r="AW330" s="13" t="s">
        <v>35</v>
      </c>
      <c r="AX330" s="13" t="s">
        <v>73</v>
      </c>
      <c r="AY330" s="241" t="s">
        <v>150</v>
      </c>
    </row>
    <row r="331" s="13" customFormat="1">
      <c r="A331" s="13"/>
      <c r="B331" s="230"/>
      <c r="C331" s="231"/>
      <c r="D331" s="232" t="s">
        <v>161</v>
      </c>
      <c r="E331" s="233" t="s">
        <v>19</v>
      </c>
      <c r="F331" s="234" t="s">
        <v>3189</v>
      </c>
      <c r="G331" s="231"/>
      <c r="H331" s="235">
        <v>8.7509999999999994</v>
      </c>
      <c r="I331" s="236"/>
      <c r="J331" s="231"/>
      <c r="K331" s="231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161</v>
      </c>
      <c r="AU331" s="241" t="s">
        <v>83</v>
      </c>
      <c r="AV331" s="13" t="s">
        <v>83</v>
      </c>
      <c r="AW331" s="13" t="s">
        <v>35</v>
      </c>
      <c r="AX331" s="13" t="s">
        <v>73</v>
      </c>
      <c r="AY331" s="241" t="s">
        <v>150</v>
      </c>
    </row>
    <row r="332" s="13" customFormat="1">
      <c r="A332" s="13"/>
      <c r="B332" s="230"/>
      <c r="C332" s="231"/>
      <c r="D332" s="232" t="s">
        <v>161</v>
      </c>
      <c r="E332" s="233" t="s">
        <v>19</v>
      </c>
      <c r="F332" s="234" t="s">
        <v>3190</v>
      </c>
      <c r="G332" s="231"/>
      <c r="H332" s="235">
        <v>0.96499999999999997</v>
      </c>
      <c r="I332" s="236"/>
      <c r="J332" s="231"/>
      <c r="K332" s="231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161</v>
      </c>
      <c r="AU332" s="241" t="s">
        <v>83</v>
      </c>
      <c r="AV332" s="13" t="s">
        <v>83</v>
      </c>
      <c r="AW332" s="13" t="s">
        <v>35</v>
      </c>
      <c r="AX332" s="13" t="s">
        <v>73</v>
      </c>
      <c r="AY332" s="241" t="s">
        <v>150</v>
      </c>
    </row>
    <row r="333" s="13" customFormat="1">
      <c r="A333" s="13"/>
      <c r="B333" s="230"/>
      <c r="C333" s="231"/>
      <c r="D333" s="232" t="s">
        <v>161</v>
      </c>
      <c r="E333" s="233" t="s">
        <v>19</v>
      </c>
      <c r="F333" s="234" t="s">
        <v>3191</v>
      </c>
      <c r="G333" s="231"/>
      <c r="H333" s="235">
        <v>0.23100000000000001</v>
      </c>
      <c r="I333" s="236"/>
      <c r="J333" s="231"/>
      <c r="K333" s="231"/>
      <c r="L333" s="237"/>
      <c r="M333" s="238"/>
      <c r="N333" s="239"/>
      <c r="O333" s="239"/>
      <c r="P333" s="239"/>
      <c r="Q333" s="239"/>
      <c r="R333" s="239"/>
      <c r="S333" s="239"/>
      <c r="T333" s="24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1" t="s">
        <v>161</v>
      </c>
      <c r="AU333" s="241" t="s">
        <v>83</v>
      </c>
      <c r="AV333" s="13" t="s">
        <v>83</v>
      </c>
      <c r="AW333" s="13" t="s">
        <v>35</v>
      </c>
      <c r="AX333" s="13" t="s">
        <v>73</v>
      </c>
      <c r="AY333" s="241" t="s">
        <v>150</v>
      </c>
    </row>
    <row r="334" s="13" customFormat="1">
      <c r="A334" s="13"/>
      <c r="B334" s="230"/>
      <c r="C334" s="231"/>
      <c r="D334" s="232" t="s">
        <v>161</v>
      </c>
      <c r="E334" s="233" t="s">
        <v>19</v>
      </c>
      <c r="F334" s="234" t="s">
        <v>3192</v>
      </c>
      <c r="G334" s="231"/>
      <c r="H334" s="235">
        <v>1.5169999999999999</v>
      </c>
      <c r="I334" s="236"/>
      <c r="J334" s="231"/>
      <c r="K334" s="231"/>
      <c r="L334" s="237"/>
      <c r="M334" s="238"/>
      <c r="N334" s="239"/>
      <c r="O334" s="239"/>
      <c r="P334" s="239"/>
      <c r="Q334" s="239"/>
      <c r="R334" s="239"/>
      <c r="S334" s="239"/>
      <c r="T334" s="24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1" t="s">
        <v>161</v>
      </c>
      <c r="AU334" s="241" t="s">
        <v>83</v>
      </c>
      <c r="AV334" s="13" t="s">
        <v>83</v>
      </c>
      <c r="AW334" s="13" t="s">
        <v>35</v>
      </c>
      <c r="AX334" s="13" t="s">
        <v>73</v>
      </c>
      <c r="AY334" s="241" t="s">
        <v>150</v>
      </c>
    </row>
    <row r="335" s="13" customFormat="1">
      <c r="A335" s="13"/>
      <c r="B335" s="230"/>
      <c r="C335" s="231"/>
      <c r="D335" s="232" t="s">
        <v>161</v>
      </c>
      <c r="E335" s="233" t="s">
        <v>19</v>
      </c>
      <c r="F335" s="234" t="s">
        <v>3193</v>
      </c>
      <c r="G335" s="231"/>
      <c r="H335" s="235">
        <v>0.19800000000000001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161</v>
      </c>
      <c r="AU335" s="241" t="s">
        <v>83</v>
      </c>
      <c r="AV335" s="13" t="s">
        <v>83</v>
      </c>
      <c r="AW335" s="13" t="s">
        <v>35</v>
      </c>
      <c r="AX335" s="13" t="s">
        <v>73</v>
      </c>
      <c r="AY335" s="241" t="s">
        <v>150</v>
      </c>
    </row>
    <row r="336" s="2" customFormat="1" ht="21.75" customHeight="1">
      <c r="A336" s="38"/>
      <c r="B336" s="39"/>
      <c r="C336" s="212" t="s">
        <v>731</v>
      </c>
      <c r="D336" s="212" t="s">
        <v>153</v>
      </c>
      <c r="E336" s="213" t="s">
        <v>3194</v>
      </c>
      <c r="F336" s="214" t="s">
        <v>3195</v>
      </c>
      <c r="G336" s="215" t="s">
        <v>178</v>
      </c>
      <c r="H336" s="216">
        <v>21.853000000000002</v>
      </c>
      <c r="I336" s="217"/>
      <c r="J336" s="218">
        <f>ROUND(I336*H336,2)</f>
        <v>0</v>
      </c>
      <c r="K336" s="214" t="s">
        <v>157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1</v>
      </c>
      <c r="T336" s="222">
        <f>S336*H336</f>
        <v>21.853000000000002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3" t="s">
        <v>175</v>
      </c>
      <c r="AT336" s="223" t="s">
        <v>153</v>
      </c>
      <c r="AU336" s="223" t="s">
        <v>83</v>
      </c>
      <c r="AY336" s="17" t="s">
        <v>150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175</v>
      </c>
      <c r="BM336" s="223" t="s">
        <v>3196</v>
      </c>
    </row>
    <row r="337" s="2" customFormat="1">
      <c r="A337" s="38"/>
      <c r="B337" s="39"/>
      <c r="C337" s="40"/>
      <c r="D337" s="225" t="s">
        <v>159</v>
      </c>
      <c r="E337" s="40"/>
      <c r="F337" s="226" t="s">
        <v>3197</v>
      </c>
      <c r="G337" s="40"/>
      <c r="H337" s="40"/>
      <c r="I337" s="227"/>
      <c r="J337" s="40"/>
      <c r="K337" s="40"/>
      <c r="L337" s="44"/>
      <c r="M337" s="228"/>
      <c r="N337" s="229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159</v>
      </c>
      <c r="AU337" s="17" t="s">
        <v>83</v>
      </c>
    </row>
    <row r="338" s="13" customFormat="1">
      <c r="A338" s="13"/>
      <c r="B338" s="230"/>
      <c r="C338" s="231"/>
      <c r="D338" s="232" t="s">
        <v>161</v>
      </c>
      <c r="E338" s="233" t="s">
        <v>19</v>
      </c>
      <c r="F338" s="234" t="s">
        <v>3198</v>
      </c>
      <c r="G338" s="231"/>
      <c r="H338" s="235">
        <v>1.4430000000000001</v>
      </c>
      <c r="I338" s="236"/>
      <c r="J338" s="231"/>
      <c r="K338" s="231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161</v>
      </c>
      <c r="AU338" s="241" t="s">
        <v>83</v>
      </c>
      <c r="AV338" s="13" t="s">
        <v>83</v>
      </c>
      <c r="AW338" s="13" t="s">
        <v>35</v>
      </c>
      <c r="AX338" s="13" t="s">
        <v>73</v>
      </c>
      <c r="AY338" s="241" t="s">
        <v>150</v>
      </c>
    </row>
    <row r="339" s="13" customFormat="1">
      <c r="A339" s="13"/>
      <c r="B339" s="230"/>
      <c r="C339" s="231"/>
      <c r="D339" s="232" t="s">
        <v>161</v>
      </c>
      <c r="E339" s="233" t="s">
        <v>19</v>
      </c>
      <c r="F339" s="234" t="s">
        <v>3199</v>
      </c>
      <c r="G339" s="231"/>
      <c r="H339" s="235">
        <v>0.98299999999999998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161</v>
      </c>
      <c r="AU339" s="241" t="s">
        <v>83</v>
      </c>
      <c r="AV339" s="13" t="s">
        <v>83</v>
      </c>
      <c r="AW339" s="13" t="s">
        <v>35</v>
      </c>
      <c r="AX339" s="13" t="s">
        <v>73</v>
      </c>
      <c r="AY339" s="241" t="s">
        <v>150</v>
      </c>
    </row>
    <row r="340" s="13" customFormat="1">
      <c r="A340" s="13"/>
      <c r="B340" s="230"/>
      <c r="C340" s="231"/>
      <c r="D340" s="232" t="s">
        <v>161</v>
      </c>
      <c r="E340" s="233" t="s">
        <v>19</v>
      </c>
      <c r="F340" s="234" t="s">
        <v>3200</v>
      </c>
      <c r="G340" s="231"/>
      <c r="H340" s="235">
        <v>0.106</v>
      </c>
      <c r="I340" s="236"/>
      <c r="J340" s="231"/>
      <c r="K340" s="231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161</v>
      </c>
      <c r="AU340" s="241" t="s">
        <v>83</v>
      </c>
      <c r="AV340" s="13" t="s">
        <v>83</v>
      </c>
      <c r="AW340" s="13" t="s">
        <v>35</v>
      </c>
      <c r="AX340" s="13" t="s">
        <v>73</v>
      </c>
      <c r="AY340" s="241" t="s">
        <v>150</v>
      </c>
    </row>
    <row r="341" s="13" customFormat="1">
      <c r="A341" s="13"/>
      <c r="B341" s="230"/>
      <c r="C341" s="231"/>
      <c r="D341" s="232" t="s">
        <v>161</v>
      </c>
      <c r="E341" s="233" t="s">
        <v>19</v>
      </c>
      <c r="F341" s="234" t="s">
        <v>3201</v>
      </c>
      <c r="G341" s="231"/>
      <c r="H341" s="235">
        <v>0.57099999999999995</v>
      </c>
      <c r="I341" s="236"/>
      <c r="J341" s="231"/>
      <c r="K341" s="231"/>
      <c r="L341" s="237"/>
      <c r="M341" s="238"/>
      <c r="N341" s="239"/>
      <c r="O341" s="239"/>
      <c r="P341" s="239"/>
      <c r="Q341" s="239"/>
      <c r="R341" s="239"/>
      <c r="S341" s="239"/>
      <c r="T341" s="24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1" t="s">
        <v>161</v>
      </c>
      <c r="AU341" s="241" t="s">
        <v>83</v>
      </c>
      <c r="AV341" s="13" t="s">
        <v>83</v>
      </c>
      <c r="AW341" s="13" t="s">
        <v>35</v>
      </c>
      <c r="AX341" s="13" t="s">
        <v>73</v>
      </c>
      <c r="AY341" s="241" t="s">
        <v>150</v>
      </c>
    </row>
    <row r="342" s="13" customFormat="1">
      <c r="A342" s="13"/>
      <c r="B342" s="230"/>
      <c r="C342" s="231"/>
      <c r="D342" s="232" t="s">
        <v>161</v>
      </c>
      <c r="E342" s="233" t="s">
        <v>19</v>
      </c>
      <c r="F342" s="234" t="s">
        <v>3202</v>
      </c>
      <c r="G342" s="231"/>
      <c r="H342" s="235">
        <v>0.46999999999999997</v>
      </c>
      <c r="I342" s="236"/>
      <c r="J342" s="231"/>
      <c r="K342" s="231"/>
      <c r="L342" s="237"/>
      <c r="M342" s="238"/>
      <c r="N342" s="239"/>
      <c r="O342" s="239"/>
      <c r="P342" s="239"/>
      <c r="Q342" s="239"/>
      <c r="R342" s="239"/>
      <c r="S342" s="239"/>
      <c r="T342" s="24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1" t="s">
        <v>161</v>
      </c>
      <c r="AU342" s="241" t="s">
        <v>83</v>
      </c>
      <c r="AV342" s="13" t="s">
        <v>83</v>
      </c>
      <c r="AW342" s="13" t="s">
        <v>35</v>
      </c>
      <c r="AX342" s="13" t="s">
        <v>73</v>
      </c>
      <c r="AY342" s="241" t="s">
        <v>150</v>
      </c>
    </row>
    <row r="343" s="13" customFormat="1">
      <c r="A343" s="13"/>
      <c r="B343" s="230"/>
      <c r="C343" s="231"/>
      <c r="D343" s="232" t="s">
        <v>161</v>
      </c>
      <c r="E343" s="233" t="s">
        <v>19</v>
      </c>
      <c r="F343" s="234" t="s">
        <v>3203</v>
      </c>
      <c r="G343" s="231"/>
      <c r="H343" s="235">
        <v>0.63900000000000001</v>
      </c>
      <c r="I343" s="236"/>
      <c r="J343" s="231"/>
      <c r="K343" s="231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161</v>
      </c>
      <c r="AU343" s="241" t="s">
        <v>83</v>
      </c>
      <c r="AV343" s="13" t="s">
        <v>83</v>
      </c>
      <c r="AW343" s="13" t="s">
        <v>35</v>
      </c>
      <c r="AX343" s="13" t="s">
        <v>73</v>
      </c>
      <c r="AY343" s="241" t="s">
        <v>150</v>
      </c>
    </row>
    <row r="344" s="13" customFormat="1">
      <c r="A344" s="13"/>
      <c r="B344" s="230"/>
      <c r="C344" s="231"/>
      <c r="D344" s="232" t="s">
        <v>161</v>
      </c>
      <c r="E344" s="233" t="s">
        <v>19</v>
      </c>
      <c r="F344" s="234" t="s">
        <v>3204</v>
      </c>
      <c r="G344" s="231"/>
      <c r="H344" s="235">
        <v>2.984</v>
      </c>
      <c r="I344" s="236"/>
      <c r="J344" s="231"/>
      <c r="K344" s="231"/>
      <c r="L344" s="237"/>
      <c r="M344" s="238"/>
      <c r="N344" s="239"/>
      <c r="O344" s="239"/>
      <c r="P344" s="239"/>
      <c r="Q344" s="239"/>
      <c r="R344" s="239"/>
      <c r="S344" s="239"/>
      <c r="T344" s="24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1" t="s">
        <v>161</v>
      </c>
      <c r="AU344" s="241" t="s">
        <v>83</v>
      </c>
      <c r="AV344" s="13" t="s">
        <v>83</v>
      </c>
      <c r="AW344" s="13" t="s">
        <v>35</v>
      </c>
      <c r="AX344" s="13" t="s">
        <v>73</v>
      </c>
      <c r="AY344" s="241" t="s">
        <v>150</v>
      </c>
    </row>
    <row r="345" s="13" customFormat="1">
      <c r="A345" s="13"/>
      <c r="B345" s="230"/>
      <c r="C345" s="231"/>
      <c r="D345" s="232" t="s">
        <v>161</v>
      </c>
      <c r="E345" s="233" t="s">
        <v>19</v>
      </c>
      <c r="F345" s="234" t="s">
        <v>3205</v>
      </c>
      <c r="G345" s="231"/>
      <c r="H345" s="235">
        <v>0.21099999999999999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161</v>
      </c>
      <c r="AU345" s="241" t="s">
        <v>83</v>
      </c>
      <c r="AV345" s="13" t="s">
        <v>83</v>
      </c>
      <c r="AW345" s="13" t="s">
        <v>35</v>
      </c>
      <c r="AX345" s="13" t="s">
        <v>73</v>
      </c>
      <c r="AY345" s="241" t="s">
        <v>150</v>
      </c>
    </row>
    <row r="346" s="13" customFormat="1">
      <c r="A346" s="13"/>
      <c r="B346" s="230"/>
      <c r="C346" s="231"/>
      <c r="D346" s="232" t="s">
        <v>161</v>
      </c>
      <c r="E346" s="233" t="s">
        <v>19</v>
      </c>
      <c r="F346" s="234" t="s">
        <v>3206</v>
      </c>
      <c r="G346" s="231"/>
      <c r="H346" s="235">
        <v>2.5649999999999999</v>
      </c>
      <c r="I346" s="236"/>
      <c r="J346" s="231"/>
      <c r="K346" s="231"/>
      <c r="L346" s="237"/>
      <c r="M346" s="238"/>
      <c r="N346" s="239"/>
      <c r="O346" s="239"/>
      <c r="P346" s="239"/>
      <c r="Q346" s="239"/>
      <c r="R346" s="239"/>
      <c r="S346" s="239"/>
      <c r="T346" s="24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1" t="s">
        <v>161</v>
      </c>
      <c r="AU346" s="241" t="s">
        <v>83</v>
      </c>
      <c r="AV346" s="13" t="s">
        <v>83</v>
      </c>
      <c r="AW346" s="13" t="s">
        <v>35</v>
      </c>
      <c r="AX346" s="13" t="s">
        <v>73</v>
      </c>
      <c r="AY346" s="241" t="s">
        <v>150</v>
      </c>
    </row>
    <row r="347" s="13" customFormat="1">
      <c r="A347" s="13"/>
      <c r="B347" s="230"/>
      <c r="C347" s="231"/>
      <c r="D347" s="232" t="s">
        <v>161</v>
      </c>
      <c r="E347" s="233" t="s">
        <v>19</v>
      </c>
      <c r="F347" s="234" t="s">
        <v>3207</v>
      </c>
      <c r="G347" s="231"/>
      <c r="H347" s="235">
        <v>1.7509999999999999</v>
      </c>
      <c r="I347" s="236"/>
      <c r="J347" s="231"/>
      <c r="K347" s="231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161</v>
      </c>
      <c r="AU347" s="241" t="s">
        <v>83</v>
      </c>
      <c r="AV347" s="13" t="s">
        <v>83</v>
      </c>
      <c r="AW347" s="13" t="s">
        <v>35</v>
      </c>
      <c r="AX347" s="13" t="s">
        <v>73</v>
      </c>
      <c r="AY347" s="241" t="s">
        <v>150</v>
      </c>
    </row>
    <row r="348" s="13" customFormat="1">
      <c r="A348" s="13"/>
      <c r="B348" s="230"/>
      <c r="C348" s="231"/>
      <c r="D348" s="232" t="s">
        <v>161</v>
      </c>
      <c r="E348" s="233" t="s">
        <v>19</v>
      </c>
      <c r="F348" s="234" t="s">
        <v>3208</v>
      </c>
      <c r="G348" s="231"/>
      <c r="H348" s="235">
        <v>0.73099999999999998</v>
      </c>
      <c r="I348" s="236"/>
      <c r="J348" s="231"/>
      <c r="K348" s="231"/>
      <c r="L348" s="237"/>
      <c r="M348" s="238"/>
      <c r="N348" s="239"/>
      <c r="O348" s="239"/>
      <c r="P348" s="239"/>
      <c r="Q348" s="239"/>
      <c r="R348" s="239"/>
      <c r="S348" s="239"/>
      <c r="T348" s="24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1" t="s">
        <v>161</v>
      </c>
      <c r="AU348" s="241" t="s">
        <v>83</v>
      </c>
      <c r="AV348" s="13" t="s">
        <v>83</v>
      </c>
      <c r="AW348" s="13" t="s">
        <v>35</v>
      </c>
      <c r="AX348" s="13" t="s">
        <v>73</v>
      </c>
      <c r="AY348" s="241" t="s">
        <v>150</v>
      </c>
    </row>
    <row r="349" s="13" customFormat="1">
      <c r="A349" s="13"/>
      <c r="B349" s="230"/>
      <c r="C349" s="231"/>
      <c r="D349" s="232" t="s">
        <v>161</v>
      </c>
      <c r="E349" s="233" t="s">
        <v>19</v>
      </c>
      <c r="F349" s="234" t="s">
        <v>3209</v>
      </c>
      <c r="G349" s="231"/>
      <c r="H349" s="235">
        <v>1.202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161</v>
      </c>
      <c r="AU349" s="241" t="s">
        <v>83</v>
      </c>
      <c r="AV349" s="13" t="s">
        <v>83</v>
      </c>
      <c r="AW349" s="13" t="s">
        <v>35</v>
      </c>
      <c r="AX349" s="13" t="s">
        <v>73</v>
      </c>
      <c r="AY349" s="241" t="s">
        <v>150</v>
      </c>
    </row>
    <row r="350" s="13" customFormat="1">
      <c r="A350" s="13"/>
      <c r="B350" s="230"/>
      <c r="C350" s="231"/>
      <c r="D350" s="232" t="s">
        <v>161</v>
      </c>
      <c r="E350" s="233" t="s">
        <v>19</v>
      </c>
      <c r="F350" s="234" t="s">
        <v>3210</v>
      </c>
      <c r="G350" s="231"/>
      <c r="H350" s="235">
        <v>2.984</v>
      </c>
      <c r="I350" s="236"/>
      <c r="J350" s="231"/>
      <c r="K350" s="231"/>
      <c r="L350" s="237"/>
      <c r="M350" s="238"/>
      <c r="N350" s="239"/>
      <c r="O350" s="239"/>
      <c r="P350" s="239"/>
      <c r="Q350" s="239"/>
      <c r="R350" s="239"/>
      <c r="S350" s="239"/>
      <c r="T350" s="24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1" t="s">
        <v>161</v>
      </c>
      <c r="AU350" s="241" t="s">
        <v>83</v>
      </c>
      <c r="AV350" s="13" t="s">
        <v>83</v>
      </c>
      <c r="AW350" s="13" t="s">
        <v>35</v>
      </c>
      <c r="AX350" s="13" t="s">
        <v>73</v>
      </c>
      <c r="AY350" s="241" t="s">
        <v>150</v>
      </c>
    </row>
    <row r="351" s="13" customFormat="1">
      <c r="A351" s="13"/>
      <c r="B351" s="230"/>
      <c r="C351" s="231"/>
      <c r="D351" s="232" t="s">
        <v>161</v>
      </c>
      <c r="E351" s="233" t="s">
        <v>19</v>
      </c>
      <c r="F351" s="234" t="s">
        <v>3211</v>
      </c>
      <c r="G351" s="231"/>
      <c r="H351" s="235">
        <v>1.542</v>
      </c>
      <c r="I351" s="236"/>
      <c r="J351" s="231"/>
      <c r="K351" s="231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161</v>
      </c>
      <c r="AU351" s="241" t="s">
        <v>83</v>
      </c>
      <c r="AV351" s="13" t="s">
        <v>83</v>
      </c>
      <c r="AW351" s="13" t="s">
        <v>35</v>
      </c>
      <c r="AX351" s="13" t="s">
        <v>73</v>
      </c>
      <c r="AY351" s="241" t="s">
        <v>150</v>
      </c>
    </row>
    <row r="352" s="13" customFormat="1">
      <c r="A352" s="13"/>
      <c r="B352" s="230"/>
      <c r="C352" s="231"/>
      <c r="D352" s="232" t="s">
        <v>161</v>
      </c>
      <c r="E352" s="233" t="s">
        <v>19</v>
      </c>
      <c r="F352" s="234" t="s">
        <v>3212</v>
      </c>
      <c r="G352" s="231"/>
      <c r="H352" s="235">
        <v>1.361</v>
      </c>
      <c r="I352" s="236"/>
      <c r="J352" s="231"/>
      <c r="K352" s="231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161</v>
      </c>
      <c r="AU352" s="241" t="s">
        <v>83</v>
      </c>
      <c r="AV352" s="13" t="s">
        <v>83</v>
      </c>
      <c r="AW352" s="13" t="s">
        <v>35</v>
      </c>
      <c r="AX352" s="13" t="s">
        <v>73</v>
      </c>
      <c r="AY352" s="241" t="s">
        <v>150</v>
      </c>
    </row>
    <row r="353" s="13" customFormat="1">
      <c r="A353" s="13"/>
      <c r="B353" s="230"/>
      <c r="C353" s="231"/>
      <c r="D353" s="232" t="s">
        <v>161</v>
      </c>
      <c r="E353" s="233" t="s">
        <v>19</v>
      </c>
      <c r="F353" s="234" t="s">
        <v>3213</v>
      </c>
      <c r="G353" s="231"/>
      <c r="H353" s="235">
        <v>1.2689999999999999</v>
      </c>
      <c r="I353" s="236"/>
      <c r="J353" s="231"/>
      <c r="K353" s="231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161</v>
      </c>
      <c r="AU353" s="241" t="s">
        <v>83</v>
      </c>
      <c r="AV353" s="13" t="s">
        <v>83</v>
      </c>
      <c r="AW353" s="13" t="s">
        <v>35</v>
      </c>
      <c r="AX353" s="13" t="s">
        <v>73</v>
      </c>
      <c r="AY353" s="241" t="s">
        <v>150</v>
      </c>
    </row>
    <row r="354" s="13" customFormat="1">
      <c r="A354" s="13"/>
      <c r="B354" s="230"/>
      <c r="C354" s="231"/>
      <c r="D354" s="232" t="s">
        <v>161</v>
      </c>
      <c r="E354" s="231"/>
      <c r="F354" s="234" t="s">
        <v>3214</v>
      </c>
      <c r="G354" s="231"/>
      <c r="H354" s="235">
        <v>21.853000000000002</v>
      </c>
      <c r="I354" s="236"/>
      <c r="J354" s="231"/>
      <c r="K354" s="231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161</v>
      </c>
      <c r="AU354" s="241" t="s">
        <v>83</v>
      </c>
      <c r="AV354" s="13" t="s">
        <v>83</v>
      </c>
      <c r="AW354" s="13" t="s">
        <v>4</v>
      </c>
      <c r="AX354" s="13" t="s">
        <v>81</v>
      </c>
      <c r="AY354" s="241" t="s">
        <v>150</v>
      </c>
    </row>
    <row r="355" s="2" customFormat="1" ht="21.75" customHeight="1">
      <c r="A355" s="38"/>
      <c r="B355" s="39"/>
      <c r="C355" s="212" t="s">
        <v>735</v>
      </c>
      <c r="D355" s="212" t="s">
        <v>153</v>
      </c>
      <c r="E355" s="213" t="s">
        <v>3215</v>
      </c>
      <c r="F355" s="214" t="s">
        <v>3216</v>
      </c>
      <c r="G355" s="215" t="s">
        <v>156</v>
      </c>
      <c r="H355" s="216">
        <v>30.600000000000001</v>
      </c>
      <c r="I355" s="217"/>
      <c r="J355" s="218">
        <f>ROUND(I355*H355,2)</f>
        <v>0</v>
      </c>
      <c r="K355" s="214" t="s">
        <v>157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</v>
      </c>
      <c r="R355" s="221">
        <f>Q355*H355</f>
        <v>0</v>
      </c>
      <c r="S355" s="221">
        <v>0.0089999999999999993</v>
      </c>
      <c r="T355" s="222">
        <f>S355*H355</f>
        <v>0.27539999999999998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3" t="s">
        <v>175</v>
      </c>
      <c r="AT355" s="223" t="s">
        <v>153</v>
      </c>
      <c r="AU355" s="223" t="s">
        <v>83</v>
      </c>
      <c r="AY355" s="17" t="s">
        <v>150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175</v>
      </c>
      <c r="BM355" s="223" t="s">
        <v>3217</v>
      </c>
    </row>
    <row r="356" s="2" customFormat="1">
      <c r="A356" s="38"/>
      <c r="B356" s="39"/>
      <c r="C356" s="40"/>
      <c r="D356" s="225" t="s">
        <v>159</v>
      </c>
      <c r="E356" s="40"/>
      <c r="F356" s="226" t="s">
        <v>3218</v>
      </c>
      <c r="G356" s="40"/>
      <c r="H356" s="40"/>
      <c r="I356" s="227"/>
      <c r="J356" s="40"/>
      <c r="K356" s="40"/>
      <c r="L356" s="44"/>
      <c r="M356" s="228"/>
      <c r="N356" s="229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159</v>
      </c>
      <c r="AU356" s="17" t="s">
        <v>83</v>
      </c>
    </row>
    <row r="357" s="13" customFormat="1">
      <c r="A357" s="13"/>
      <c r="B357" s="230"/>
      <c r="C357" s="231"/>
      <c r="D357" s="232" t="s">
        <v>161</v>
      </c>
      <c r="E357" s="233" t="s">
        <v>19</v>
      </c>
      <c r="F357" s="234" t="s">
        <v>3219</v>
      </c>
      <c r="G357" s="231"/>
      <c r="H357" s="235">
        <v>30.600000000000001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161</v>
      </c>
      <c r="AU357" s="241" t="s">
        <v>83</v>
      </c>
      <c r="AV357" s="13" t="s">
        <v>83</v>
      </c>
      <c r="AW357" s="13" t="s">
        <v>35</v>
      </c>
      <c r="AX357" s="13" t="s">
        <v>81</v>
      </c>
      <c r="AY357" s="241" t="s">
        <v>150</v>
      </c>
    </row>
    <row r="358" s="2" customFormat="1" ht="21.75" customHeight="1">
      <c r="A358" s="38"/>
      <c r="B358" s="39"/>
      <c r="C358" s="212" t="s">
        <v>741</v>
      </c>
      <c r="D358" s="212" t="s">
        <v>153</v>
      </c>
      <c r="E358" s="213" t="s">
        <v>3220</v>
      </c>
      <c r="F358" s="214" t="s">
        <v>3221</v>
      </c>
      <c r="G358" s="215" t="s">
        <v>156</v>
      </c>
      <c r="H358" s="216">
        <v>77.760000000000005</v>
      </c>
      <c r="I358" s="217"/>
      <c r="J358" s="218">
        <f>ROUND(I358*H358,2)</f>
        <v>0</v>
      </c>
      <c r="K358" s="214" t="s">
        <v>19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0.012</v>
      </c>
      <c r="T358" s="222">
        <f>S358*H358</f>
        <v>0.93312000000000006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3" t="s">
        <v>175</v>
      </c>
      <c r="AT358" s="223" t="s">
        <v>153</v>
      </c>
      <c r="AU358" s="223" t="s">
        <v>83</v>
      </c>
      <c r="AY358" s="17" t="s">
        <v>150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175</v>
      </c>
      <c r="BM358" s="223" t="s">
        <v>3222</v>
      </c>
    </row>
    <row r="359" s="13" customFormat="1">
      <c r="A359" s="13"/>
      <c r="B359" s="230"/>
      <c r="C359" s="231"/>
      <c r="D359" s="232" t="s">
        <v>161</v>
      </c>
      <c r="E359" s="233" t="s">
        <v>19</v>
      </c>
      <c r="F359" s="234" t="s">
        <v>3223</v>
      </c>
      <c r="G359" s="231"/>
      <c r="H359" s="235">
        <v>5.7599999999999998</v>
      </c>
      <c r="I359" s="236"/>
      <c r="J359" s="231"/>
      <c r="K359" s="231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161</v>
      </c>
      <c r="AU359" s="241" t="s">
        <v>83</v>
      </c>
      <c r="AV359" s="13" t="s">
        <v>83</v>
      </c>
      <c r="AW359" s="13" t="s">
        <v>35</v>
      </c>
      <c r="AX359" s="13" t="s">
        <v>73</v>
      </c>
      <c r="AY359" s="241" t="s">
        <v>150</v>
      </c>
    </row>
    <row r="360" s="13" customFormat="1">
      <c r="A360" s="13"/>
      <c r="B360" s="230"/>
      <c r="C360" s="231"/>
      <c r="D360" s="232" t="s">
        <v>161</v>
      </c>
      <c r="E360" s="233" t="s">
        <v>19</v>
      </c>
      <c r="F360" s="234" t="s">
        <v>2944</v>
      </c>
      <c r="G360" s="231"/>
      <c r="H360" s="235">
        <v>72</v>
      </c>
      <c r="I360" s="236"/>
      <c r="J360" s="231"/>
      <c r="K360" s="231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161</v>
      </c>
      <c r="AU360" s="241" t="s">
        <v>83</v>
      </c>
      <c r="AV360" s="13" t="s">
        <v>83</v>
      </c>
      <c r="AW360" s="13" t="s">
        <v>35</v>
      </c>
      <c r="AX360" s="13" t="s">
        <v>73</v>
      </c>
      <c r="AY360" s="241" t="s">
        <v>150</v>
      </c>
    </row>
    <row r="361" s="2" customFormat="1" ht="24.15" customHeight="1">
      <c r="A361" s="38"/>
      <c r="B361" s="39"/>
      <c r="C361" s="212" t="s">
        <v>746</v>
      </c>
      <c r="D361" s="212" t="s">
        <v>153</v>
      </c>
      <c r="E361" s="213" t="s">
        <v>3224</v>
      </c>
      <c r="F361" s="214" t="s">
        <v>3225</v>
      </c>
      <c r="G361" s="215" t="s">
        <v>156</v>
      </c>
      <c r="H361" s="216">
        <v>6</v>
      </c>
      <c r="I361" s="217"/>
      <c r="J361" s="218">
        <f>ROUND(I361*H361,2)</f>
        <v>0</v>
      </c>
      <c r="K361" s="214" t="s">
        <v>157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0.075999999999999998</v>
      </c>
      <c r="T361" s="222">
        <f>S361*H361</f>
        <v>0.45599999999999996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3" t="s">
        <v>175</v>
      </c>
      <c r="AT361" s="223" t="s">
        <v>153</v>
      </c>
      <c r="AU361" s="223" t="s">
        <v>83</v>
      </c>
      <c r="AY361" s="17" t="s">
        <v>150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7" t="s">
        <v>81</v>
      </c>
      <c r="BK361" s="224">
        <f>ROUND(I361*H361,2)</f>
        <v>0</v>
      </c>
      <c r="BL361" s="17" t="s">
        <v>175</v>
      </c>
      <c r="BM361" s="223" t="s">
        <v>3226</v>
      </c>
    </row>
    <row r="362" s="2" customFormat="1">
      <c r="A362" s="38"/>
      <c r="B362" s="39"/>
      <c r="C362" s="40"/>
      <c r="D362" s="225" t="s">
        <v>159</v>
      </c>
      <c r="E362" s="40"/>
      <c r="F362" s="226" t="s">
        <v>3227</v>
      </c>
      <c r="G362" s="40"/>
      <c r="H362" s="40"/>
      <c r="I362" s="227"/>
      <c r="J362" s="40"/>
      <c r="K362" s="40"/>
      <c r="L362" s="44"/>
      <c r="M362" s="228"/>
      <c r="N362" s="229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159</v>
      </c>
      <c r="AU362" s="17" t="s">
        <v>83</v>
      </c>
    </row>
    <row r="363" s="13" customFormat="1">
      <c r="A363" s="13"/>
      <c r="B363" s="230"/>
      <c r="C363" s="231"/>
      <c r="D363" s="232" t="s">
        <v>161</v>
      </c>
      <c r="E363" s="233" t="s">
        <v>19</v>
      </c>
      <c r="F363" s="234" t="s">
        <v>3228</v>
      </c>
      <c r="G363" s="231"/>
      <c r="H363" s="235">
        <v>6</v>
      </c>
      <c r="I363" s="236"/>
      <c r="J363" s="231"/>
      <c r="K363" s="231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161</v>
      </c>
      <c r="AU363" s="241" t="s">
        <v>83</v>
      </c>
      <c r="AV363" s="13" t="s">
        <v>83</v>
      </c>
      <c r="AW363" s="13" t="s">
        <v>35</v>
      </c>
      <c r="AX363" s="13" t="s">
        <v>81</v>
      </c>
      <c r="AY363" s="241" t="s">
        <v>150</v>
      </c>
    </row>
    <row r="364" s="2" customFormat="1" ht="24.15" customHeight="1">
      <c r="A364" s="38"/>
      <c r="B364" s="39"/>
      <c r="C364" s="212" t="s">
        <v>750</v>
      </c>
      <c r="D364" s="212" t="s">
        <v>153</v>
      </c>
      <c r="E364" s="213" t="s">
        <v>3229</v>
      </c>
      <c r="F364" s="214" t="s">
        <v>3230</v>
      </c>
      <c r="G364" s="215" t="s">
        <v>156</v>
      </c>
      <c r="H364" s="216">
        <v>6.25</v>
      </c>
      <c r="I364" s="217"/>
      <c r="J364" s="218">
        <f>ROUND(I364*H364,2)</f>
        <v>0</v>
      </c>
      <c r="K364" s="214" t="s">
        <v>157</v>
      </c>
      <c r="L364" s="44"/>
      <c r="M364" s="219" t="s">
        <v>19</v>
      </c>
      <c r="N364" s="220" t="s">
        <v>44</v>
      </c>
      <c r="O364" s="84"/>
      <c r="P364" s="221">
        <f>O364*H364</f>
        <v>0</v>
      </c>
      <c r="Q364" s="221">
        <v>0</v>
      </c>
      <c r="R364" s="221">
        <f>Q364*H364</f>
        <v>0</v>
      </c>
      <c r="S364" s="221">
        <v>0.059999999999999998</v>
      </c>
      <c r="T364" s="222">
        <f>S364*H364</f>
        <v>0.375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3" t="s">
        <v>175</v>
      </c>
      <c r="AT364" s="223" t="s">
        <v>153</v>
      </c>
      <c r="AU364" s="223" t="s">
        <v>83</v>
      </c>
      <c r="AY364" s="17" t="s">
        <v>150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175</v>
      </c>
      <c r="BM364" s="223" t="s">
        <v>3231</v>
      </c>
    </row>
    <row r="365" s="2" customFormat="1">
      <c r="A365" s="38"/>
      <c r="B365" s="39"/>
      <c r="C365" s="40"/>
      <c r="D365" s="225" t="s">
        <v>159</v>
      </c>
      <c r="E365" s="40"/>
      <c r="F365" s="226" t="s">
        <v>3232</v>
      </c>
      <c r="G365" s="40"/>
      <c r="H365" s="40"/>
      <c r="I365" s="227"/>
      <c r="J365" s="40"/>
      <c r="K365" s="40"/>
      <c r="L365" s="44"/>
      <c r="M365" s="228"/>
      <c r="N365" s="229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159</v>
      </c>
      <c r="AU365" s="17" t="s">
        <v>83</v>
      </c>
    </row>
    <row r="366" s="13" customFormat="1">
      <c r="A366" s="13"/>
      <c r="B366" s="230"/>
      <c r="C366" s="231"/>
      <c r="D366" s="232" t="s">
        <v>161</v>
      </c>
      <c r="E366" s="233" t="s">
        <v>19</v>
      </c>
      <c r="F366" s="234" t="s">
        <v>3233</v>
      </c>
      <c r="G366" s="231"/>
      <c r="H366" s="235">
        <v>6.25</v>
      </c>
      <c r="I366" s="236"/>
      <c r="J366" s="231"/>
      <c r="K366" s="231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161</v>
      </c>
      <c r="AU366" s="241" t="s">
        <v>83</v>
      </c>
      <c r="AV366" s="13" t="s">
        <v>83</v>
      </c>
      <c r="AW366" s="13" t="s">
        <v>35</v>
      </c>
      <c r="AX366" s="13" t="s">
        <v>81</v>
      </c>
      <c r="AY366" s="241" t="s">
        <v>150</v>
      </c>
    </row>
    <row r="367" s="2" customFormat="1" ht="21.75" customHeight="1">
      <c r="A367" s="38"/>
      <c r="B367" s="39"/>
      <c r="C367" s="212" t="s">
        <v>755</v>
      </c>
      <c r="D367" s="212" t="s">
        <v>153</v>
      </c>
      <c r="E367" s="213" t="s">
        <v>3234</v>
      </c>
      <c r="F367" s="214" t="s">
        <v>3235</v>
      </c>
      <c r="G367" s="215" t="s">
        <v>989</v>
      </c>
      <c r="H367" s="216">
        <v>0.90900000000000003</v>
      </c>
      <c r="I367" s="217"/>
      <c r="J367" s="218">
        <f>ROUND(I367*H367,2)</f>
        <v>0</v>
      </c>
      <c r="K367" s="214" t="s">
        <v>157</v>
      </c>
      <c r="L367" s="44"/>
      <c r="M367" s="219" t="s">
        <v>19</v>
      </c>
      <c r="N367" s="220" t="s">
        <v>44</v>
      </c>
      <c r="O367" s="84"/>
      <c r="P367" s="221">
        <f>O367*H367</f>
        <v>0</v>
      </c>
      <c r="Q367" s="221">
        <v>0</v>
      </c>
      <c r="R367" s="221">
        <f>Q367*H367</f>
        <v>0</v>
      </c>
      <c r="S367" s="221">
        <v>2.2000000000000002</v>
      </c>
      <c r="T367" s="222">
        <f>S367*H367</f>
        <v>1.9998000000000002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3" t="s">
        <v>175</v>
      </c>
      <c r="AT367" s="223" t="s">
        <v>153</v>
      </c>
      <c r="AU367" s="223" t="s">
        <v>83</v>
      </c>
      <c r="AY367" s="17" t="s">
        <v>150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175</v>
      </c>
      <c r="BM367" s="223" t="s">
        <v>3236</v>
      </c>
    </row>
    <row r="368" s="2" customFormat="1">
      <c r="A368" s="38"/>
      <c r="B368" s="39"/>
      <c r="C368" s="40"/>
      <c r="D368" s="225" t="s">
        <v>159</v>
      </c>
      <c r="E368" s="40"/>
      <c r="F368" s="226" t="s">
        <v>3237</v>
      </c>
      <c r="G368" s="40"/>
      <c r="H368" s="40"/>
      <c r="I368" s="227"/>
      <c r="J368" s="40"/>
      <c r="K368" s="40"/>
      <c r="L368" s="44"/>
      <c r="M368" s="228"/>
      <c r="N368" s="229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159</v>
      </c>
      <c r="AU368" s="17" t="s">
        <v>83</v>
      </c>
    </row>
    <row r="369" s="13" customFormat="1">
      <c r="A369" s="13"/>
      <c r="B369" s="230"/>
      <c r="C369" s="231"/>
      <c r="D369" s="232" t="s">
        <v>161</v>
      </c>
      <c r="E369" s="233" t="s">
        <v>19</v>
      </c>
      <c r="F369" s="234" t="s">
        <v>3238</v>
      </c>
      <c r="G369" s="231"/>
      <c r="H369" s="235">
        <v>0.251</v>
      </c>
      <c r="I369" s="236"/>
      <c r="J369" s="231"/>
      <c r="K369" s="231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161</v>
      </c>
      <c r="AU369" s="241" t="s">
        <v>83</v>
      </c>
      <c r="AV369" s="13" t="s">
        <v>83</v>
      </c>
      <c r="AW369" s="13" t="s">
        <v>35</v>
      </c>
      <c r="AX369" s="13" t="s">
        <v>73</v>
      </c>
      <c r="AY369" s="241" t="s">
        <v>150</v>
      </c>
    </row>
    <row r="370" s="13" customFormat="1">
      <c r="A370" s="13"/>
      <c r="B370" s="230"/>
      <c r="C370" s="231"/>
      <c r="D370" s="232" t="s">
        <v>161</v>
      </c>
      <c r="E370" s="233" t="s">
        <v>19</v>
      </c>
      <c r="F370" s="234" t="s">
        <v>3239</v>
      </c>
      <c r="G370" s="231"/>
      <c r="H370" s="235">
        <v>0.216</v>
      </c>
      <c r="I370" s="236"/>
      <c r="J370" s="231"/>
      <c r="K370" s="231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161</v>
      </c>
      <c r="AU370" s="241" t="s">
        <v>83</v>
      </c>
      <c r="AV370" s="13" t="s">
        <v>83</v>
      </c>
      <c r="AW370" s="13" t="s">
        <v>35</v>
      </c>
      <c r="AX370" s="13" t="s">
        <v>73</v>
      </c>
      <c r="AY370" s="241" t="s">
        <v>150</v>
      </c>
    </row>
    <row r="371" s="13" customFormat="1">
      <c r="A371" s="13"/>
      <c r="B371" s="230"/>
      <c r="C371" s="231"/>
      <c r="D371" s="232" t="s">
        <v>161</v>
      </c>
      <c r="E371" s="233" t="s">
        <v>19</v>
      </c>
      <c r="F371" s="234" t="s">
        <v>3240</v>
      </c>
      <c r="G371" s="231"/>
      <c r="H371" s="235">
        <v>0.246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161</v>
      </c>
      <c r="AU371" s="241" t="s">
        <v>83</v>
      </c>
      <c r="AV371" s="13" t="s">
        <v>83</v>
      </c>
      <c r="AW371" s="13" t="s">
        <v>35</v>
      </c>
      <c r="AX371" s="13" t="s">
        <v>73</v>
      </c>
      <c r="AY371" s="241" t="s">
        <v>150</v>
      </c>
    </row>
    <row r="372" s="13" customFormat="1">
      <c r="A372" s="13"/>
      <c r="B372" s="230"/>
      <c r="C372" s="231"/>
      <c r="D372" s="232" t="s">
        <v>161</v>
      </c>
      <c r="E372" s="233" t="s">
        <v>19</v>
      </c>
      <c r="F372" s="234" t="s">
        <v>3241</v>
      </c>
      <c r="G372" s="231"/>
      <c r="H372" s="235">
        <v>0.19600000000000001</v>
      </c>
      <c r="I372" s="236"/>
      <c r="J372" s="231"/>
      <c r="K372" s="231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161</v>
      </c>
      <c r="AU372" s="241" t="s">
        <v>83</v>
      </c>
      <c r="AV372" s="13" t="s">
        <v>83</v>
      </c>
      <c r="AW372" s="13" t="s">
        <v>35</v>
      </c>
      <c r="AX372" s="13" t="s">
        <v>73</v>
      </c>
      <c r="AY372" s="241" t="s">
        <v>150</v>
      </c>
    </row>
    <row r="373" s="2" customFormat="1" ht="24.15" customHeight="1">
      <c r="A373" s="38"/>
      <c r="B373" s="39"/>
      <c r="C373" s="212" t="s">
        <v>759</v>
      </c>
      <c r="D373" s="212" t="s">
        <v>153</v>
      </c>
      <c r="E373" s="213" t="s">
        <v>3242</v>
      </c>
      <c r="F373" s="214" t="s">
        <v>3243</v>
      </c>
      <c r="G373" s="215" t="s">
        <v>265</v>
      </c>
      <c r="H373" s="216">
        <v>3</v>
      </c>
      <c r="I373" s="217"/>
      <c r="J373" s="218">
        <f>ROUND(I373*H373,2)</f>
        <v>0</v>
      </c>
      <c r="K373" s="214" t="s">
        <v>157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0.089999999999999997</v>
      </c>
      <c r="T373" s="222">
        <f>S373*H373</f>
        <v>0.27000000000000002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3" t="s">
        <v>175</v>
      </c>
      <c r="AT373" s="223" t="s">
        <v>153</v>
      </c>
      <c r="AU373" s="223" t="s">
        <v>83</v>
      </c>
      <c r="AY373" s="17" t="s">
        <v>150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175</v>
      </c>
      <c r="BM373" s="223" t="s">
        <v>3244</v>
      </c>
    </row>
    <row r="374" s="2" customFormat="1">
      <c r="A374" s="38"/>
      <c r="B374" s="39"/>
      <c r="C374" s="40"/>
      <c r="D374" s="225" t="s">
        <v>159</v>
      </c>
      <c r="E374" s="40"/>
      <c r="F374" s="226" t="s">
        <v>3245</v>
      </c>
      <c r="G374" s="40"/>
      <c r="H374" s="40"/>
      <c r="I374" s="227"/>
      <c r="J374" s="40"/>
      <c r="K374" s="40"/>
      <c r="L374" s="44"/>
      <c r="M374" s="228"/>
      <c r="N374" s="229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159</v>
      </c>
      <c r="AU374" s="17" t="s">
        <v>83</v>
      </c>
    </row>
    <row r="375" s="2" customFormat="1" ht="16.5" customHeight="1">
      <c r="A375" s="38"/>
      <c r="B375" s="39"/>
      <c r="C375" s="212" t="s">
        <v>764</v>
      </c>
      <c r="D375" s="212" t="s">
        <v>153</v>
      </c>
      <c r="E375" s="213" t="s">
        <v>3246</v>
      </c>
      <c r="F375" s="214" t="s">
        <v>3247</v>
      </c>
      <c r="G375" s="215" t="s">
        <v>207</v>
      </c>
      <c r="H375" s="216">
        <v>9.468</v>
      </c>
      <c r="I375" s="217"/>
      <c r="J375" s="218">
        <f>ROUND(I375*H375,2)</f>
        <v>0</v>
      </c>
      <c r="K375" s="214" t="s">
        <v>157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0.036999999999999998</v>
      </c>
      <c r="T375" s="222">
        <f>S375*H375</f>
        <v>0.35031599999999996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3" t="s">
        <v>175</v>
      </c>
      <c r="AT375" s="223" t="s">
        <v>153</v>
      </c>
      <c r="AU375" s="223" t="s">
        <v>83</v>
      </c>
      <c r="AY375" s="17" t="s">
        <v>150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175</v>
      </c>
      <c r="BM375" s="223" t="s">
        <v>3248</v>
      </c>
    </row>
    <row r="376" s="2" customFormat="1">
      <c r="A376" s="38"/>
      <c r="B376" s="39"/>
      <c r="C376" s="40"/>
      <c r="D376" s="225" t="s">
        <v>159</v>
      </c>
      <c r="E376" s="40"/>
      <c r="F376" s="226" t="s">
        <v>3249</v>
      </c>
      <c r="G376" s="40"/>
      <c r="H376" s="40"/>
      <c r="I376" s="227"/>
      <c r="J376" s="40"/>
      <c r="K376" s="40"/>
      <c r="L376" s="44"/>
      <c r="M376" s="228"/>
      <c r="N376" s="229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159</v>
      </c>
      <c r="AU376" s="17" t="s">
        <v>83</v>
      </c>
    </row>
    <row r="377" s="13" customFormat="1">
      <c r="A377" s="13"/>
      <c r="B377" s="230"/>
      <c r="C377" s="231"/>
      <c r="D377" s="232" t="s">
        <v>161</v>
      </c>
      <c r="E377" s="233" t="s">
        <v>19</v>
      </c>
      <c r="F377" s="234" t="s">
        <v>3250</v>
      </c>
      <c r="G377" s="231"/>
      <c r="H377" s="235">
        <v>7.8899999999999997</v>
      </c>
      <c r="I377" s="236"/>
      <c r="J377" s="231"/>
      <c r="K377" s="231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161</v>
      </c>
      <c r="AU377" s="241" t="s">
        <v>83</v>
      </c>
      <c r="AV377" s="13" t="s">
        <v>83</v>
      </c>
      <c r="AW377" s="13" t="s">
        <v>35</v>
      </c>
      <c r="AX377" s="13" t="s">
        <v>81</v>
      </c>
      <c r="AY377" s="241" t="s">
        <v>150</v>
      </c>
    </row>
    <row r="378" s="13" customFormat="1">
      <c r="A378" s="13"/>
      <c r="B378" s="230"/>
      <c r="C378" s="231"/>
      <c r="D378" s="232" t="s">
        <v>161</v>
      </c>
      <c r="E378" s="231"/>
      <c r="F378" s="234" t="s">
        <v>3251</v>
      </c>
      <c r="G378" s="231"/>
      <c r="H378" s="235">
        <v>9.468</v>
      </c>
      <c r="I378" s="236"/>
      <c r="J378" s="231"/>
      <c r="K378" s="231"/>
      <c r="L378" s="237"/>
      <c r="M378" s="238"/>
      <c r="N378" s="239"/>
      <c r="O378" s="239"/>
      <c r="P378" s="239"/>
      <c r="Q378" s="239"/>
      <c r="R378" s="239"/>
      <c r="S378" s="239"/>
      <c r="T378" s="24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1" t="s">
        <v>161</v>
      </c>
      <c r="AU378" s="241" t="s">
        <v>83</v>
      </c>
      <c r="AV378" s="13" t="s">
        <v>83</v>
      </c>
      <c r="AW378" s="13" t="s">
        <v>4</v>
      </c>
      <c r="AX378" s="13" t="s">
        <v>81</v>
      </c>
      <c r="AY378" s="241" t="s">
        <v>150</v>
      </c>
    </row>
    <row r="379" s="2" customFormat="1" ht="24.15" customHeight="1">
      <c r="A379" s="38"/>
      <c r="B379" s="39"/>
      <c r="C379" s="212" t="s">
        <v>768</v>
      </c>
      <c r="D379" s="212" t="s">
        <v>153</v>
      </c>
      <c r="E379" s="213" t="s">
        <v>3252</v>
      </c>
      <c r="F379" s="214" t="s">
        <v>3253</v>
      </c>
      <c r="G379" s="215" t="s">
        <v>156</v>
      </c>
      <c r="H379" s="216">
        <v>439.64999999999998</v>
      </c>
      <c r="I379" s="217"/>
      <c r="J379" s="218">
        <f>ROUND(I379*H379,2)</f>
        <v>0</v>
      </c>
      <c r="K379" s="214" t="s">
        <v>157</v>
      </c>
      <c r="L379" s="44"/>
      <c r="M379" s="219" t="s">
        <v>19</v>
      </c>
      <c r="N379" s="220" t="s">
        <v>44</v>
      </c>
      <c r="O379" s="84"/>
      <c r="P379" s="221">
        <f>O379*H379</f>
        <v>0</v>
      </c>
      <c r="Q379" s="221">
        <v>0</v>
      </c>
      <c r="R379" s="221">
        <f>Q379*H379</f>
        <v>0</v>
      </c>
      <c r="S379" s="221">
        <v>0.050000000000000003</v>
      </c>
      <c r="T379" s="222">
        <f>S379*H379</f>
        <v>21.982500000000002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3" t="s">
        <v>175</v>
      </c>
      <c r="AT379" s="223" t="s">
        <v>153</v>
      </c>
      <c r="AU379" s="223" t="s">
        <v>83</v>
      </c>
      <c r="AY379" s="17" t="s">
        <v>150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175</v>
      </c>
      <c r="BM379" s="223" t="s">
        <v>3254</v>
      </c>
    </row>
    <row r="380" s="2" customFormat="1">
      <c r="A380" s="38"/>
      <c r="B380" s="39"/>
      <c r="C380" s="40"/>
      <c r="D380" s="225" t="s">
        <v>159</v>
      </c>
      <c r="E380" s="40"/>
      <c r="F380" s="226" t="s">
        <v>3255</v>
      </c>
      <c r="G380" s="40"/>
      <c r="H380" s="40"/>
      <c r="I380" s="227"/>
      <c r="J380" s="40"/>
      <c r="K380" s="40"/>
      <c r="L380" s="44"/>
      <c r="M380" s="228"/>
      <c r="N380" s="229"/>
      <c r="O380" s="84"/>
      <c r="P380" s="84"/>
      <c r="Q380" s="84"/>
      <c r="R380" s="84"/>
      <c r="S380" s="84"/>
      <c r="T380" s="85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159</v>
      </c>
      <c r="AU380" s="17" t="s">
        <v>83</v>
      </c>
    </row>
    <row r="381" s="13" customFormat="1">
      <c r="A381" s="13"/>
      <c r="B381" s="230"/>
      <c r="C381" s="231"/>
      <c r="D381" s="232" t="s">
        <v>161</v>
      </c>
      <c r="E381" s="233" t="s">
        <v>19</v>
      </c>
      <c r="F381" s="234" t="s">
        <v>3064</v>
      </c>
      <c r="G381" s="231"/>
      <c r="H381" s="235">
        <v>339</v>
      </c>
      <c r="I381" s="236"/>
      <c r="J381" s="231"/>
      <c r="K381" s="231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161</v>
      </c>
      <c r="AU381" s="241" t="s">
        <v>83</v>
      </c>
      <c r="AV381" s="13" t="s">
        <v>83</v>
      </c>
      <c r="AW381" s="13" t="s">
        <v>35</v>
      </c>
      <c r="AX381" s="13" t="s">
        <v>73</v>
      </c>
      <c r="AY381" s="241" t="s">
        <v>150</v>
      </c>
    </row>
    <row r="382" s="13" customFormat="1">
      <c r="A382" s="13"/>
      <c r="B382" s="230"/>
      <c r="C382" s="231"/>
      <c r="D382" s="232" t="s">
        <v>161</v>
      </c>
      <c r="E382" s="233" t="s">
        <v>19</v>
      </c>
      <c r="F382" s="234" t="s">
        <v>3065</v>
      </c>
      <c r="G382" s="231"/>
      <c r="H382" s="235">
        <v>100.65000000000001</v>
      </c>
      <c r="I382" s="236"/>
      <c r="J382" s="231"/>
      <c r="K382" s="231"/>
      <c r="L382" s="237"/>
      <c r="M382" s="238"/>
      <c r="N382" s="239"/>
      <c r="O382" s="239"/>
      <c r="P382" s="239"/>
      <c r="Q382" s="239"/>
      <c r="R382" s="239"/>
      <c r="S382" s="239"/>
      <c r="T382" s="24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1" t="s">
        <v>161</v>
      </c>
      <c r="AU382" s="241" t="s">
        <v>83</v>
      </c>
      <c r="AV382" s="13" t="s">
        <v>83</v>
      </c>
      <c r="AW382" s="13" t="s">
        <v>35</v>
      </c>
      <c r="AX382" s="13" t="s">
        <v>73</v>
      </c>
      <c r="AY382" s="241" t="s">
        <v>150</v>
      </c>
    </row>
    <row r="383" s="12" customFormat="1" ht="22.8" customHeight="1">
      <c r="A383" s="12"/>
      <c r="B383" s="196"/>
      <c r="C383" s="197"/>
      <c r="D383" s="198" t="s">
        <v>72</v>
      </c>
      <c r="E383" s="210" t="s">
        <v>173</v>
      </c>
      <c r="F383" s="210" t="s">
        <v>174</v>
      </c>
      <c r="G383" s="197"/>
      <c r="H383" s="197"/>
      <c r="I383" s="200"/>
      <c r="J383" s="211">
        <f>BK383</f>
        <v>0</v>
      </c>
      <c r="K383" s="197"/>
      <c r="L383" s="202"/>
      <c r="M383" s="203"/>
      <c r="N383" s="204"/>
      <c r="O383" s="204"/>
      <c r="P383" s="205">
        <f>SUM(P384:P406)</f>
        <v>0</v>
      </c>
      <c r="Q383" s="204"/>
      <c r="R383" s="205">
        <f>SUM(R384:R406)</f>
        <v>0</v>
      </c>
      <c r="S383" s="204"/>
      <c r="T383" s="206">
        <f>SUM(T384:T406)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81</v>
      </c>
      <c r="AT383" s="208" t="s">
        <v>72</v>
      </c>
      <c r="AU383" s="208" t="s">
        <v>81</v>
      </c>
      <c r="AY383" s="207" t="s">
        <v>150</v>
      </c>
      <c r="BK383" s="209">
        <f>SUM(BK384:BK406)</f>
        <v>0</v>
      </c>
    </row>
    <row r="384" s="2" customFormat="1" ht="16.5" customHeight="1">
      <c r="A384" s="38"/>
      <c r="B384" s="39"/>
      <c r="C384" s="212" t="s">
        <v>772</v>
      </c>
      <c r="D384" s="212" t="s">
        <v>153</v>
      </c>
      <c r="E384" s="213" t="s">
        <v>3256</v>
      </c>
      <c r="F384" s="214" t="s">
        <v>3257</v>
      </c>
      <c r="G384" s="215" t="s">
        <v>207</v>
      </c>
      <c r="H384" s="216">
        <v>11</v>
      </c>
      <c r="I384" s="217"/>
      <c r="J384" s="218">
        <f>ROUND(I384*H384,2)</f>
        <v>0</v>
      </c>
      <c r="K384" s="214" t="s">
        <v>157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</v>
      </c>
      <c r="T384" s="222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3" t="s">
        <v>175</v>
      </c>
      <c r="AT384" s="223" t="s">
        <v>153</v>
      </c>
      <c r="AU384" s="223" t="s">
        <v>83</v>
      </c>
      <c r="AY384" s="17" t="s">
        <v>150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175</v>
      </c>
      <c r="BM384" s="223" t="s">
        <v>3258</v>
      </c>
    </row>
    <row r="385" s="2" customFormat="1">
      <c r="A385" s="38"/>
      <c r="B385" s="39"/>
      <c r="C385" s="40"/>
      <c r="D385" s="225" t="s">
        <v>159</v>
      </c>
      <c r="E385" s="40"/>
      <c r="F385" s="226" t="s">
        <v>3259</v>
      </c>
      <c r="G385" s="40"/>
      <c r="H385" s="40"/>
      <c r="I385" s="227"/>
      <c r="J385" s="40"/>
      <c r="K385" s="40"/>
      <c r="L385" s="44"/>
      <c r="M385" s="228"/>
      <c r="N385" s="229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159</v>
      </c>
      <c r="AU385" s="17" t="s">
        <v>83</v>
      </c>
    </row>
    <row r="386" s="2" customFormat="1" ht="24.15" customHeight="1">
      <c r="A386" s="38"/>
      <c r="B386" s="39"/>
      <c r="C386" s="212" t="s">
        <v>777</v>
      </c>
      <c r="D386" s="212" t="s">
        <v>153</v>
      </c>
      <c r="E386" s="213" t="s">
        <v>3260</v>
      </c>
      <c r="F386" s="214" t="s">
        <v>3261</v>
      </c>
      <c r="G386" s="215" t="s">
        <v>178</v>
      </c>
      <c r="H386" s="216">
        <v>205.75700000000001</v>
      </c>
      <c r="I386" s="217"/>
      <c r="J386" s="218">
        <f>ROUND(I386*H386,2)</f>
        <v>0</v>
      </c>
      <c r="K386" s="214" t="s">
        <v>157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</v>
      </c>
      <c r="T386" s="222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3" t="s">
        <v>175</v>
      </c>
      <c r="AT386" s="223" t="s">
        <v>153</v>
      </c>
      <c r="AU386" s="223" t="s">
        <v>83</v>
      </c>
      <c r="AY386" s="17" t="s">
        <v>150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175</v>
      </c>
      <c r="BM386" s="223" t="s">
        <v>3262</v>
      </c>
    </row>
    <row r="387" s="2" customFormat="1">
      <c r="A387" s="38"/>
      <c r="B387" s="39"/>
      <c r="C387" s="40"/>
      <c r="D387" s="225" t="s">
        <v>159</v>
      </c>
      <c r="E387" s="40"/>
      <c r="F387" s="226" t="s">
        <v>3263</v>
      </c>
      <c r="G387" s="40"/>
      <c r="H387" s="40"/>
      <c r="I387" s="227"/>
      <c r="J387" s="40"/>
      <c r="K387" s="40"/>
      <c r="L387" s="44"/>
      <c r="M387" s="228"/>
      <c r="N387" s="229"/>
      <c r="O387" s="84"/>
      <c r="P387" s="84"/>
      <c r="Q387" s="84"/>
      <c r="R387" s="84"/>
      <c r="S387" s="84"/>
      <c r="T387" s="85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159</v>
      </c>
      <c r="AU387" s="17" t="s">
        <v>83</v>
      </c>
    </row>
    <row r="388" s="2" customFormat="1" ht="24.15" customHeight="1">
      <c r="A388" s="38"/>
      <c r="B388" s="39"/>
      <c r="C388" s="212" t="s">
        <v>781</v>
      </c>
      <c r="D388" s="212" t="s">
        <v>153</v>
      </c>
      <c r="E388" s="213" t="s">
        <v>187</v>
      </c>
      <c r="F388" s="214" t="s">
        <v>188</v>
      </c>
      <c r="G388" s="215" t="s">
        <v>178</v>
      </c>
      <c r="H388" s="216">
        <v>205.75700000000001</v>
      </c>
      <c r="I388" s="217"/>
      <c r="J388" s="218">
        <f>ROUND(I388*H388,2)</f>
        <v>0</v>
      </c>
      <c r="K388" s="214" t="s">
        <v>157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</v>
      </c>
      <c r="R388" s="221">
        <f>Q388*H388</f>
        <v>0</v>
      </c>
      <c r="S388" s="221">
        <v>0</v>
      </c>
      <c r="T388" s="222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3" t="s">
        <v>175</v>
      </c>
      <c r="AT388" s="223" t="s">
        <v>153</v>
      </c>
      <c r="AU388" s="223" t="s">
        <v>83</v>
      </c>
      <c r="AY388" s="17" t="s">
        <v>150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175</v>
      </c>
      <c r="BM388" s="223" t="s">
        <v>3264</v>
      </c>
    </row>
    <row r="389" s="2" customFormat="1">
      <c r="A389" s="38"/>
      <c r="B389" s="39"/>
      <c r="C389" s="40"/>
      <c r="D389" s="225" t="s">
        <v>159</v>
      </c>
      <c r="E389" s="40"/>
      <c r="F389" s="226" t="s">
        <v>190</v>
      </c>
      <c r="G389" s="40"/>
      <c r="H389" s="40"/>
      <c r="I389" s="227"/>
      <c r="J389" s="40"/>
      <c r="K389" s="40"/>
      <c r="L389" s="44"/>
      <c r="M389" s="228"/>
      <c r="N389" s="229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159</v>
      </c>
      <c r="AU389" s="17" t="s">
        <v>83</v>
      </c>
    </row>
    <row r="390" s="2" customFormat="1" ht="21.75" customHeight="1">
      <c r="A390" s="38"/>
      <c r="B390" s="39"/>
      <c r="C390" s="212" t="s">
        <v>786</v>
      </c>
      <c r="D390" s="212" t="s">
        <v>153</v>
      </c>
      <c r="E390" s="213" t="s">
        <v>192</v>
      </c>
      <c r="F390" s="214" t="s">
        <v>193</v>
      </c>
      <c r="G390" s="215" t="s">
        <v>178</v>
      </c>
      <c r="H390" s="216">
        <v>205.75700000000001</v>
      </c>
      <c r="I390" s="217"/>
      <c r="J390" s="218">
        <f>ROUND(I390*H390,2)</f>
        <v>0</v>
      </c>
      <c r="K390" s="214" t="s">
        <v>157</v>
      </c>
      <c r="L390" s="44"/>
      <c r="M390" s="219" t="s">
        <v>19</v>
      </c>
      <c r="N390" s="220" t="s">
        <v>44</v>
      </c>
      <c r="O390" s="84"/>
      <c r="P390" s="221">
        <f>O390*H390</f>
        <v>0</v>
      </c>
      <c r="Q390" s="221">
        <v>0</v>
      </c>
      <c r="R390" s="221">
        <f>Q390*H390</f>
        <v>0</v>
      </c>
      <c r="S390" s="221">
        <v>0</v>
      </c>
      <c r="T390" s="222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3" t="s">
        <v>175</v>
      </c>
      <c r="AT390" s="223" t="s">
        <v>153</v>
      </c>
      <c r="AU390" s="223" t="s">
        <v>83</v>
      </c>
      <c r="AY390" s="17" t="s">
        <v>150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17" t="s">
        <v>81</v>
      </c>
      <c r="BK390" s="224">
        <f>ROUND(I390*H390,2)</f>
        <v>0</v>
      </c>
      <c r="BL390" s="17" t="s">
        <v>175</v>
      </c>
      <c r="BM390" s="223" t="s">
        <v>3265</v>
      </c>
    </row>
    <row r="391" s="2" customFormat="1">
      <c r="A391" s="38"/>
      <c r="B391" s="39"/>
      <c r="C391" s="40"/>
      <c r="D391" s="225" t="s">
        <v>159</v>
      </c>
      <c r="E391" s="40"/>
      <c r="F391" s="226" t="s">
        <v>195</v>
      </c>
      <c r="G391" s="40"/>
      <c r="H391" s="40"/>
      <c r="I391" s="227"/>
      <c r="J391" s="40"/>
      <c r="K391" s="40"/>
      <c r="L391" s="44"/>
      <c r="M391" s="228"/>
      <c r="N391" s="229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159</v>
      </c>
      <c r="AU391" s="17" t="s">
        <v>83</v>
      </c>
    </row>
    <row r="392" s="2" customFormat="1" ht="24.15" customHeight="1">
      <c r="A392" s="38"/>
      <c r="B392" s="39"/>
      <c r="C392" s="212" t="s">
        <v>790</v>
      </c>
      <c r="D392" s="212" t="s">
        <v>153</v>
      </c>
      <c r="E392" s="213" t="s">
        <v>3266</v>
      </c>
      <c r="F392" s="214" t="s">
        <v>3267</v>
      </c>
      <c r="G392" s="215" t="s">
        <v>178</v>
      </c>
      <c r="H392" s="216">
        <v>0.93300000000000005</v>
      </c>
      <c r="I392" s="217"/>
      <c r="J392" s="218">
        <f>ROUND(I392*H392,2)</f>
        <v>0</v>
      </c>
      <c r="K392" s="214" t="s">
        <v>157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</v>
      </c>
      <c r="T392" s="222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3" t="s">
        <v>175</v>
      </c>
      <c r="AT392" s="223" t="s">
        <v>153</v>
      </c>
      <c r="AU392" s="223" t="s">
        <v>83</v>
      </c>
      <c r="AY392" s="17" t="s">
        <v>150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7" t="s">
        <v>81</v>
      </c>
      <c r="BK392" s="224">
        <f>ROUND(I392*H392,2)</f>
        <v>0</v>
      </c>
      <c r="BL392" s="17" t="s">
        <v>175</v>
      </c>
      <c r="BM392" s="223" t="s">
        <v>3268</v>
      </c>
    </row>
    <row r="393" s="2" customFormat="1">
      <c r="A393" s="38"/>
      <c r="B393" s="39"/>
      <c r="C393" s="40"/>
      <c r="D393" s="225" t="s">
        <v>159</v>
      </c>
      <c r="E393" s="40"/>
      <c r="F393" s="226" t="s">
        <v>3269</v>
      </c>
      <c r="G393" s="40"/>
      <c r="H393" s="40"/>
      <c r="I393" s="227"/>
      <c r="J393" s="40"/>
      <c r="K393" s="40"/>
      <c r="L393" s="44"/>
      <c r="M393" s="228"/>
      <c r="N393" s="229"/>
      <c r="O393" s="84"/>
      <c r="P393" s="84"/>
      <c r="Q393" s="84"/>
      <c r="R393" s="84"/>
      <c r="S393" s="84"/>
      <c r="T393" s="85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159</v>
      </c>
      <c r="AU393" s="17" t="s">
        <v>83</v>
      </c>
    </row>
    <row r="394" s="2" customFormat="1" ht="24.15" customHeight="1">
      <c r="A394" s="38"/>
      <c r="B394" s="39"/>
      <c r="C394" s="212" t="s">
        <v>795</v>
      </c>
      <c r="D394" s="212" t="s">
        <v>153</v>
      </c>
      <c r="E394" s="213" t="s">
        <v>3270</v>
      </c>
      <c r="F394" s="214" t="s">
        <v>3271</v>
      </c>
      <c r="G394" s="215" t="s">
        <v>178</v>
      </c>
      <c r="H394" s="216">
        <v>27.120000000000001</v>
      </c>
      <c r="I394" s="217"/>
      <c r="J394" s="218">
        <f>ROUND(I394*H394,2)</f>
        <v>0</v>
      </c>
      <c r="K394" s="214" t="s">
        <v>157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</v>
      </c>
      <c r="T394" s="222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3" t="s">
        <v>175</v>
      </c>
      <c r="AT394" s="223" t="s">
        <v>153</v>
      </c>
      <c r="AU394" s="223" t="s">
        <v>83</v>
      </c>
      <c r="AY394" s="17" t="s">
        <v>150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175</v>
      </c>
      <c r="BM394" s="223" t="s">
        <v>3272</v>
      </c>
    </row>
    <row r="395" s="2" customFormat="1">
      <c r="A395" s="38"/>
      <c r="B395" s="39"/>
      <c r="C395" s="40"/>
      <c r="D395" s="225" t="s">
        <v>159</v>
      </c>
      <c r="E395" s="40"/>
      <c r="F395" s="226" t="s">
        <v>3273</v>
      </c>
      <c r="G395" s="40"/>
      <c r="H395" s="40"/>
      <c r="I395" s="227"/>
      <c r="J395" s="40"/>
      <c r="K395" s="40"/>
      <c r="L395" s="44"/>
      <c r="M395" s="228"/>
      <c r="N395" s="229"/>
      <c r="O395" s="84"/>
      <c r="P395" s="84"/>
      <c r="Q395" s="84"/>
      <c r="R395" s="84"/>
      <c r="S395" s="84"/>
      <c r="T395" s="85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159</v>
      </c>
      <c r="AU395" s="17" t="s">
        <v>83</v>
      </c>
    </row>
    <row r="396" s="2" customFormat="1" ht="24.15" customHeight="1">
      <c r="A396" s="38"/>
      <c r="B396" s="39"/>
      <c r="C396" s="212" t="s">
        <v>799</v>
      </c>
      <c r="D396" s="212" t="s">
        <v>153</v>
      </c>
      <c r="E396" s="213" t="s">
        <v>3274</v>
      </c>
      <c r="F396" s="214" t="s">
        <v>3275</v>
      </c>
      <c r="G396" s="215" t="s">
        <v>178</v>
      </c>
      <c r="H396" s="216">
        <v>75.518000000000001</v>
      </c>
      <c r="I396" s="217"/>
      <c r="J396" s="218">
        <f>ROUND(I396*H396,2)</f>
        <v>0</v>
      </c>
      <c r="K396" s="214" t="s">
        <v>157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</v>
      </c>
      <c r="R396" s="221">
        <f>Q396*H396</f>
        <v>0</v>
      </c>
      <c r="S396" s="221">
        <v>0</v>
      </c>
      <c r="T396" s="222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3" t="s">
        <v>175</v>
      </c>
      <c r="AT396" s="223" t="s">
        <v>153</v>
      </c>
      <c r="AU396" s="223" t="s">
        <v>83</v>
      </c>
      <c r="AY396" s="17" t="s">
        <v>150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7" t="s">
        <v>81</v>
      </c>
      <c r="BK396" s="224">
        <f>ROUND(I396*H396,2)</f>
        <v>0</v>
      </c>
      <c r="BL396" s="17" t="s">
        <v>175</v>
      </c>
      <c r="BM396" s="223" t="s">
        <v>3276</v>
      </c>
    </row>
    <row r="397" s="2" customFormat="1">
      <c r="A397" s="38"/>
      <c r="B397" s="39"/>
      <c r="C397" s="40"/>
      <c r="D397" s="225" t="s">
        <v>159</v>
      </c>
      <c r="E397" s="40"/>
      <c r="F397" s="226" t="s">
        <v>3277</v>
      </c>
      <c r="G397" s="40"/>
      <c r="H397" s="40"/>
      <c r="I397" s="227"/>
      <c r="J397" s="40"/>
      <c r="K397" s="40"/>
      <c r="L397" s="44"/>
      <c r="M397" s="228"/>
      <c r="N397" s="229"/>
      <c r="O397" s="84"/>
      <c r="P397" s="84"/>
      <c r="Q397" s="84"/>
      <c r="R397" s="84"/>
      <c r="S397" s="84"/>
      <c r="T397" s="85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159</v>
      </c>
      <c r="AU397" s="17" t="s">
        <v>83</v>
      </c>
    </row>
    <row r="398" s="13" customFormat="1">
      <c r="A398" s="13"/>
      <c r="B398" s="230"/>
      <c r="C398" s="231"/>
      <c r="D398" s="232" t="s">
        <v>161</v>
      </c>
      <c r="E398" s="233" t="s">
        <v>19</v>
      </c>
      <c r="F398" s="234" t="s">
        <v>3278</v>
      </c>
      <c r="G398" s="231"/>
      <c r="H398" s="235">
        <v>73.518000000000001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161</v>
      </c>
      <c r="AU398" s="241" t="s">
        <v>83</v>
      </c>
      <c r="AV398" s="13" t="s">
        <v>83</v>
      </c>
      <c r="AW398" s="13" t="s">
        <v>35</v>
      </c>
      <c r="AX398" s="13" t="s">
        <v>73</v>
      </c>
      <c r="AY398" s="241" t="s">
        <v>150</v>
      </c>
    </row>
    <row r="399" s="13" customFormat="1">
      <c r="A399" s="13"/>
      <c r="B399" s="230"/>
      <c r="C399" s="231"/>
      <c r="D399" s="232" t="s">
        <v>161</v>
      </c>
      <c r="E399" s="233" t="s">
        <v>19</v>
      </c>
      <c r="F399" s="234" t="s">
        <v>83</v>
      </c>
      <c r="G399" s="231"/>
      <c r="H399" s="235">
        <v>2</v>
      </c>
      <c r="I399" s="236"/>
      <c r="J399" s="231"/>
      <c r="K399" s="231"/>
      <c r="L399" s="237"/>
      <c r="M399" s="238"/>
      <c r="N399" s="239"/>
      <c r="O399" s="239"/>
      <c r="P399" s="239"/>
      <c r="Q399" s="239"/>
      <c r="R399" s="239"/>
      <c r="S399" s="239"/>
      <c r="T399" s="24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1" t="s">
        <v>161</v>
      </c>
      <c r="AU399" s="241" t="s">
        <v>83</v>
      </c>
      <c r="AV399" s="13" t="s">
        <v>83</v>
      </c>
      <c r="AW399" s="13" t="s">
        <v>35</v>
      </c>
      <c r="AX399" s="13" t="s">
        <v>73</v>
      </c>
      <c r="AY399" s="241" t="s">
        <v>150</v>
      </c>
    </row>
    <row r="400" s="2" customFormat="1" ht="24.15" customHeight="1">
      <c r="A400" s="38"/>
      <c r="B400" s="39"/>
      <c r="C400" s="212" t="s">
        <v>803</v>
      </c>
      <c r="D400" s="212" t="s">
        <v>153</v>
      </c>
      <c r="E400" s="213" t="s">
        <v>3279</v>
      </c>
      <c r="F400" s="214" t="s">
        <v>3280</v>
      </c>
      <c r="G400" s="215" t="s">
        <v>178</v>
      </c>
      <c r="H400" s="216">
        <v>30.010999999999999</v>
      </c>
      <c r="I400" s="217"/>
      <c r="J400" s="218">
        <f>ROUND(I400*H400,2)</f>
        <v>0</v>
      </c>
      <c r="K400" s="214" t="s">
        <v>157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</v>
      </c>
      <c r="R400" s="221">
        <f>Q400*H400</f>
        <v>0</v>
      </c>
      <c r="S400" s="221">
        <v>0</v>
      </c>
      <c r="T400" s="222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3" t="s">
        <v>175</v>
      </c>
      <c r="AT400" s="223" t="s">
        <v>153</v>
      </c>
      <c r="AU400" s="223" t="s">
        <v>83</v>
      </c>
      <c r="AY400" s="17" t="s">
        <v>150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175</v>
      </c>
      <c r="BM400" s="223" t="s">
        <v>3281</v>
      </c>
    </row>
    <row r="401" s="2" customFormat="1">
      <c r="A401" s="38"/>
      <c r="B401" s="39"/>
      <c r="C401" s="40"/>
      <c r="D401" s="225" t="s">
        <v>159</v>
      </c>
      <c r="E401" s="40"/>
      <c r="F401" s="226" t="s">
        <v>3282</v>
      </c>
      <c r="G401" s="40"/>
      <c r="H401" s="40"/>
      <c r="I401" s="227"/>
      <c r="J401" s="40"/>
      <c r="K401" s="40"/>
      <c r="L401" s="44"/>
      <c r="M401" s="228"/>
      <c r="N401" s="229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159</v>
      </c>
      <c r="AU401" s="17" t="s">
        <v>83</v>
      </c>
    </row>
    <row r="402" s="13" customFormat="1">
      <c r="A402" s="13"/>
      <c r="B402" s="230"/>
      <c r="C402" s="231"/>
      <c r="D402" s="232" t="s">
        <v>161</v>
      </c>
      <c r="E402" s="233" t="s">
        <v>19</v>
      </c>
      <c r="F402" s="234" t="s">
        <v>3283</v>
      </c>
      <c r="G402" s="231"/>
      <c r="H402" s="235">
        <v>0.51100000000000001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161</v>
      </c>
      <c r="AU402" s="241" t="s">
        <v>83</v>
      </c>
      <c r="AV402" s="13" t="s">
        <v>83</v>
      </c>
      <c r="AW402" s="13" t="s">
        <v>35</v>
      </c>
      <c r="AX402" s="13" t="s">
        <v>73</v>
      </c>
      <c r="AY402" s="241" t="s">
        <v>150</v>
      </c>
    </row>
    <row r="403" s="13" customFormat="1">
      <c r="A403" s="13"/>
      <c r="B403" s="230"/>
      <c r="C403" s="231"/>
      <c r="D403" s="232" t="s">
        <v>161</v>
      </c>
      <c r="E403" s="233" t="s">
        <v>19</v>
      </c>
      <c r="F403" s="234" t="s">
        <v>3284</v>
      </c>
      <c r="G403" s="231"/>
      <c r="H403" s="235">
        <v>29.5</v>
      </c>
      <c r="I403" s="236"/>
      <c r="J403" s="231"/>
      <c r="K403" s="231"/>
      <c r="L403" s="237"/>
      <c r="M403" s="238"/>
      <c r="N403" s="239"/>
      <c r="O403" s="239"/>
      <c r="P403" s="239"/>
      <c r="Q403" s="239"/>
      <c r="R403" s="239"/>
      <c r="S403" s="239"/>
      <c r="T403" s="24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1" t="s">
        <v>161</v>
      </c>
      <c r="AU403" s="241" t="s">
        <v>83</v>
      </c>
      <c r="AV403" s="13" t="s">
        <v>83</v>
      </c>
      <c r="AW403" s="13" t="s">
        <v>35</v>
      </c>
      <c r="AX403" s="13" t="s">
        <v>73</v>
      </c>
      <c r="AY403" s="241" t="s">
        <v>150</v>
      </c>
    </row>
    <row r="404" s="2" customFormat="1" ht="24.15" customHeight="1">
      <c r="A404" s="38"/>
      <c r="B404" s="39"/>
      <c r="C404" s="212" t="s">
        <v>807</v>
      </c>
      <c r="D404" s="212" t="s">
        <v>153</v>
      </c>
      <c r="E404" s="213" t="s">
        <v>3285</v>
      </c>
      <c r="F404" s="214" t="s">
        <v>3286</v>
      </c>
      <c r="G404" s="215" t="s">
        <v>178</v>
      </c>
      <c r="H404" s="216">
        <v>22.061</v>
      </c>
      <c r="I404" s="217"/>
      <c r="J404" s="218">
        <f>ROUND(I404*H404,2)</f>
        <v>0</v>
      </c>
      <c r="K404" s="214" t="s">
        <v>157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</v>
      </c>
      <c r="R404" s="221">
        <f>Q404*H404</f>
        <v>0</v>
      </c>
      <c r="S404" s="221">
        <v>0</v>
      </c>
      <c r="T404" s="222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3" t="s">
        <v>175</v>
      </c>
      <c r="AT404" s="223" t="s">
        <v>153</v>
      </c>
      <c r="AU404" s="223" t="s">
        <v>83</v>
      </c>
      <c r="AY404" s="17" t="s">
        <v>150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175</v>
      </c>
      <c r="BM404" s="223" t="s">
        <v>3287</v>
      </c>
    </row>
    <row r="405" s="2" customFormat="1">
      <c r="A405" s="38"/>
      <c r="B405" s="39"/>
      <c r="C405" s="40"/>
      <c r="D405" s="225" t="s">
        <v>159</v>
      </c>
      <c r="E405" s="40"/>
      <c r="F405" s="226" t="s">
        <v>3288</v>
      </c>
      <c r="G405" s="40"/>
      <c r="H405" s="40"/>
      <c r="I405" s="227"/>
      <c r="J405" s="40"/>
      <c r="K405" s="40"/>
      <c r="L405" s="44"/>
      <c r="M405" s="228"/>
      <c r="N405" s="229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159</v>
      </c>
      <c r="AU405" s="17" t="s">
        <v>83</v>
      </c>
    </row>
    <row r="406" s="2" customFormat="1" ht="16.5" customHeight="1">
      <c r="A406" s="38"/>
      <c r="B406" s="39"/>
      <c r="C406" s="212" t="s">
        <v>811</v>
      </c>
      <c r="D406" s="212" t="s">
        <v>153</v>
      </c>
      <c r="E406" s="213" t="s">
        <v>3289</v>
      </c>
      <c r="F406" s="214" t="s">
        <v>3290</v>
      </c>
      <c r="G406" s="215" t="s">
        <v>178</v>
      </c>
      <c r="H406" s="216">
        <v>21.853000000000002</v>
      </c>
      <c r="I406" s="217"/>
      <c r="J406" s="218">
        <f>ROUND(I406*H406,2)</f>
        <v>0</v>
      </c>
      <c r="K406" s="214" t="s">
        <v>19</v>
      </c>
      <c r="L406" s="44"/>
      <c r="M406" s="219" t="s">
        <v>19</v>
      </c>
      <c r="N406" s="220" t="s">
        <v>44</v>
      </c>
      <c r="O406" s="84"/>
      <c r="P406" s="221">
        <f>O406*H406</f>
        <v>0</v>
      </c>
      <c r="Q406" s="221">
        <v>0</v>
      </c>
      <c r="R406" s="221">
        <f>Q406*H406</f>
        <v>0</v>
      </c>
      <c r="S406" s="221">
        <v>0</v>
      </c>
      <c r="T406" s="222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3" t="s">
        <v>175</v>
      </c>
      <c r="AT406" s="223" t="s">
        <v>153</v>
      </c>
      <c r="AU406" s="223" t="s">
        <v>83</v>
      </c>
      <c r="AY406" s="17" t="s">
        <v>150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175</v>
      </c>
      <c r="BM406" s="223" t="s">
        <v>3291</v>
      </c>
    </row>
    <row r="407" s="12" customFormat="1" ht="22.8" customHeight="1">
      <c r="A407" s="12"/>
      <c r="B407" s="196"/>
      <c r="C407" s="197"/>
      <c r="D407" s="198" t="s">
        <v>72</v>
      </c>
      <c r="E407" s="210" t="s">
        <v>3292</v>
      </c>
      <c r="F407" s="210" t="s">
        <v>3293</v>
      </c>
      <c r="G407" s="197"/>
      <c r="H407" s="197"/>
      <c r="I407" s="200"/>
      <c r="J407" s="211">
        <f>BK407</f>
        <v>0</v>
      </c>
      <c r="K407" s="197"/>
      <c r="L407" s="202"/>
      <c r="M407" s="203"/>
      <c r="N407" s="204"/>
      <c r="O407" s="204"/>
      <c r="P407" s="205">
        <f>SUM(P408:P409)</f>
        <v>0</v>
      </c>
      <c r="Q407" s="204"/>
      <c r="R407" s="205">
        <f>SUM(R408:R409)</f>
        <v>0</v>
      </c>
      <c r="S407" s="204"/>
      <c r="T407" s="206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7" t="s">
        <v>81</v>
      </c>
      <c r="AT407" s="208" t="s">
        <v>72</v>
      </c>
      <c r="AU407" s="208" t="s">
        <v>81</v>
      </c>
      <c r="AY407" s="207" t="s">
        <v>150</v>
      </c>
      <c r="BK407" s="209">
        <f>SUM(BK408:BK409)</f>
        <v>0</v>
      </c>
    </row>
    <row r="408" s="2" customFormat="1" ht="33" customHeight="1">
      <c r="A408" s="38"/>
      <c r="B408" s="39"/>
      <c r="C408" s="212" t="s">
        <v>816</v>
      </c>
      <c r="D408" s="212" t="s">
        <v>153</v>
      </c>
      <c r="E408" s="213" t="s">
        <v>3294</v>
      </c>
      <c r="F408" s="214" t="s">
        <v>3295</v>
      </c>
      <c r="G408" s="215" t="s">
        <v>178</v>
      </c>
      <c r="H408" s="216">
        <v>416.221</v>
      </c>
      <c r="I408" s="217"/>
      <c r="J408" s="218">
        <f>ROUND(I408*H408,2)</f>
        <v>0</v>
      </c>
      <c r="K408" s="214" t="s">
        <v>157</v>
      </c>
      <c r="L408" s="44"/>
      <c r="M408" s="219" t="s">
        <v>19</v>
      </c>
      <c r="N408" s="220" t="s">
        <v>44</v>
      </c>
      <c r="O408" s="84"/>
      <c r="P408" s="221">
        <f>O408*H408</f>
        <v>0</v>
      </c>
      <c r="Q408" s="221">
        <v>0</v>
      </c>
      <c r="R408" s="221">
        <f>Q408*H408</f>
        <v>0</v>
      </c>
      <c r="S408" s="221">
        <v>0</v>
      </c>
      <c r="T408" s="222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3" t="s">
        <v>175</v>
      </c>
      <c r="AT408" s="223" t="s">
        <v>153</v>
      </c>
      <c r="AU408" s="223" t="s">
        <v>83</v>
      </c>
      <c r="AY408" s="17" t="s">
        <v>150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175</v>
      </c>
      <c r="BM408" s="223" t="s">
        <v>3296</v>
      </c>
    </row>
    <row r="409" s="2" customFormat="1">
      <c r="A409" s="38"/>
      <c r="B409" s="39"/>
      <c r="C409" s="40"/>
      <c r="D409" s="225" t="s">
        <v>159</v>
      </c>
      <c r="E409" s="40"/>
      <c r="F409" s="226" t="s">
        <v>3297</v>
      </c>
      <c r="G409" s="40"/>
      <c r="H409" s="40"/>
      <c r="I409" s="227"/>
      <c r="J409" s="40"/>
      <c r="K409" s="40"/>
      <c r="L409" s="44"/>
      <c r="M409" s="228"/>
      <c r="N409" s="229"/>
      <c r="O409" s="84"/>
      <c r="P409" s="84"/>
      <c r="Q409" s="84"/>
      <c r="R409" s="84"/>
      <c r="S409" s="84"/>
      <c r="T409" s="85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159</v>
      </c>
      <c r="AU409" s="17" t="s">
        <v>83</v>
      </c>
    </row>
    <row r="410" s="12" customFormat="1" ht="25.92" customHeight="1">
      <c r="A410" s="12"/>
      <c r="B410" s="196"/>
      <c r="C410" s="197"/>
      <c r="D410" s="198" t="s">
        <v>72</v>
      </c>
      <c r="E410" s="199" t="s">
        <v>201</v>
      </c>
      <c r="F410" s="199" t="s">
        <v>202</v>
      </c>
      <c r="G410" s="197"/>
      <c r="H410" s="197"/>
      <c r="I410" s="200"/>
      <c r="J410" s="201">
        <f>BK410</f>
        <v>0</v>
      </c>
      <c r="K410" s="197"/>
      <c r="L410" s="202"/>
      <c r="M410" s="203"/>
      <c r="N410" s="204"/>
      <c r="O410" s="204"/>
      <c r="P410" s="205">
        <f>P411+P423+P448+P467+P482+P514+P528+P560</f>
        <v>0</v>
      </c>
      <c r="Q410" s="204"/>
      <c r="R410" s="205">
        <f>R411+R423+R448+R467+R482+R514+R528+R560</f>
        <v>11.044017219999999</v>
      </c>
      <c r="S410" s="204"/>
      <c r="T410" s="206">
        <f>T411+T423+T448+T467+T482+T514+T528+T560</f>
        <v>10.907616809999999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7" t="s">
        <v>83</v>
      </c>
      <c r="AT410" s="208" t="s">
        <v>72</v>
      </c>
      <c r="AU410" s="208" t="s">
        <v>73</v>
      </c>
      <c r="AY410" s="207" t="s">
        <v>150</v>
      </c>
      <c r="BK410" s="209">
        <f>BK411+BK423+BK448+BK467+BK482+BK514+BK528+BK560</f>
        <v>0</v>
      </c>
    </row>
    <row r="411" s="12" customFormat="1" ht="22.8" customHeight="1">
      <c r="A411" s="12"/>
      <c r="B411" s="196"/>
      <c r="C411" s="197"/>
      <c r="D411" s="198" t="s">
        <v>72</v>
      </c>
      <c r="E411" s="210" t="s">
        <v>3298</v>
      </c>
      <c r="F411" s="210" t="s">
        <v>3299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SUM(P412:P422)</f>
        <v>0</v>
      </c>
      <c r="Q411" s="204"/>
      <c r="R411" s="205">
        <f>SUM(R412:R422)</f>
        <v>0.33064747999999999</v>
      </c>
      <c r="S411" s="204"/>
      <c r="T411" s="206">
        <f>SUM(T412:T422)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83</v>
      </c>
      <c r="AT411" s="208" t="s">
        <v>72</v>
      </c>
      <c r="AU411" s="208" t="s">
        <v>81</v>
      </c>
      <c r="AY411" s="207" t="s">
        <v>150</v>
      </c>
      <c r="BK411" s="209">
        <f>SUM(BK412:BK422)</f>
        <v>0</v>
      </c>
    </row>
    <row r="412" s="2" customFormat="1" ht="24.15" customHeight="1">
      <c r="A412" s="38"/>
      <c r="B412" s="39"/>
      <c r="C412" s="212" t="s">
        <v>820</v>
      </c>
      <c r="D412" s="212" t="s">
        <v>153</v>
      </c>
      <c r="E412" s="213" t="s">
        <v>3300</v>
      </c>
      <c r="F412" s="214" t="s">
        <v>3301</v>
      </c>
      <c r="G412" s="215" t="s">
        <v>156</v>
      </c>
      <c r="H412" s="216">
        <v>129.15000000000001</v>
      </c>
      <c r="I412" s="217"/>
      <c r="J412" s="218">
        <f>ROUND(I412*H412,2)</f>
        <v>0</v>
      </c>
      <c r="K412" s="214" t="s">
        <v>157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3.0000000000000001E-05</v>
      </c>
      <c r="R412" s="221">
        <f>Q412*H412</f>
        <v>0.0038745000000000003</v>
      </c>
      <c r="S412" s="221">
        <v>0</v>
      </c>
      <c r="T412" s="222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3" t="s">
        <v>208</v>
      </c>
      <c r="AT412" s="223" t="s">
        <v>153</v>
      </c>
      <c r="AU412" s="223" t="s">
        <v>83</v>
      </c>
      <c r="AY412" s="17" t="s">
        <v>150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208</v>
      </c>
      <c r="BM412" s="223" t="s">
        <v>3302</v>
      </c>
    </row>
    <row r="413" s="2" customFormat="1">
      <c r="A413" s="38"/>
      <c r="B413" s="39"/>
      <c r="C413" s="40"/>
      <c r="D413" s="225" t="s">
        <v>159</v>
      </c>
      <c r="E413" s="40"/>
      <c r="F413" s="226" t="s">
        <v>3303</v>
      </c>
      <c r="G413" s="40"/>
      <c r="H413" s="40"/>
      <c r="I413" s="227"/>
      <c r="J413" s="40"/>
      <c r="K413" s="40"/>
      <c r="L413" s="44"/>
      <c r="M413" s="228"/>
      <c r="N413" s="229"/>
      <c r="O413" s="84"/>
      <c r="P413" s="84"/>
      <c r="Q413" s="84"/>
      <c r="R413" s="84"/>
      <c r="S413" s="84"/>
      <c r="T413" s="85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159</v>
      </c>
      <c r="AU413" s="17" t="s">
        <v>83</v>
      </c>
    </row>
    <row r="414" s="2" customFormat="1" ht="16.5" customHeight="1">
      <c r="A414" s="38"/>
      <c r="B414" s="39"/>
      <c r="C414" s="242" t="s">
        <v>824</v>
      </c>
      <c r="D414" s="242" t="s">
        <v>218</v>
      </c>
      <c r="E414" s="243" t="s">
        <v>3304</v>
      </c>
      <c r="F414" s="244" t="s">
        <v>3305</v>
      </c>
      <c r="G414" s="245" t="s">
        <v>156</v>
      </c>
      <c r="H414" s="246">
        <v>150.524</v>
      </c>
      <c r="I414" s="247"/>
      <c r="J414" s="248">
        <f>ROUND(I414*H414,2)</f>
        <v>0</v>
      </c>
      <c r="K414" s="244" t="s">
        <v>157</v>
      </c>
      <c r="L414" s="249"/>
      <c r="M414" s="250" t="s">
        <v>19</v>
      </c>
      <c r="N414" s="251" t="s">
        <v>44</v>
      </c>
      <c r="O414" s="84"/>
      <c r="P414" s="221">
        <f>O414*H414</f>
        <v>0</v>
      </c>
      <c r="Q414" s="221">
        <v>0.0012700000000000001</v>
      </c>
      <c r="R414" s="221">
        <f>Q414*H414</f>
        <v>0.19116548000000003</v>
      </c>
      <c r="S414" s="221">
        <v>0</v>
      </c>
      <c r="T414" s="222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3" t="s">
        <v>221</v>
      </c>
      <c r="AT414" s="223" t="s">
        <v>218</v>
      </c>
      <c r="AU414" s="223" t="s">
        <v>83</v>
      </c>
      <c r="AY414" s="17" t="s">
        <v>150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7" t="s">
        <v>81</v>
      </c>
      <c r="BK414" s="224">
        <f>ROUND(I414*H414,2)</f>
        <v>0</v>
      </c>
      <c r="BL414" s="17" t="s">
        <v>208</v>
      </c>
      <c r="BM414" s="223" t="s">
        <v>3306</v>
      </c>
    </row>
    <row r="415" s="13" customFormat="1">
      <c r="A415" s="13"/>
      <c r="B415" s="230"/>
      <c r="C415" s="231"/>
      <c r="D415" s="232" t="s">
        <v>161</v>
      </c>
      <c r="E415" s="231"/>
      <c r="F415" s="234" t="s">
        <v>3307</v>
      </c>
      <c r="G415" s="231"/>
      <c r="H415" s="235">
        <v>150.524</v>
      </c>
      <c r="I415" s="236"/>
      <c r="J415" s="231"/>
      <c r="K415" s="231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161</v>
      </c>
      <c r="AU415" s="241" t="s">
        <v>83</v>
      </c>
      <c r="AV415" s="13" t="s">
        <v>83</v>
      </c>
      <c r="AW415" s="13" t="s">
        <v>4</v>
      </c>
      <c r="AX415" s="13" t="s">
        <v>81</v>
      </c>
      <c r="AY415" s="241" t="s">
        <v>150</v>
      </c>
    </row>
    <row r="416" s="2" customFormat="1" ht="16.5" customHeight="1">
      <c r="A416" s="38"/>
      <c r="B416" s="39"/>
      <c r="C416" s="212" t="s">
        <v>828</v>
      </c>
      <c r="D416" s="212" t="s">
        <v>153</v>
      </c>
      <c r="E416" s="213" t="s">
        <v>3308</v>
      </c>
      <c r="F416" s="214" t="s">
        <v>3309</v>
      </c>
      <c r="G416" s="215" t="s">
        <v>156</v>
      </c>
      <c r="H416" s="216">
        <v>258.30000000000001</v>
      </c>
      <c r="I416" s="217"/>
      <c r="J416" s="218">
        <f>ROUND(I416*H416,2)</f>
        <v>0</v>
      </c>
      <c r="K416" s="214" t="s">
        <v>157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0</v>
      </c>
      <c r="R416" s="221">
        <f>Q416*H416</f>
        <v>0</v>
      </c>
      <c r="S416" s="221">
        <v>0</v>
      </c>
      <c r="T416" s="222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3" t="s">
        <v>208</v>
      </c>
      <c r="AT416" s="223" t="s">
        <v>153</v>
      </c>
      <c r="AU416" s="223" t="s">
        <v>83</v>
      </c>
      <c r="AY416" s="17" t="s">
        <v>150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7" t="s">
        <v>81</v>
      </c>
      <c r="BK416" s="224">
        <f>ROUND(I416*H416,2)</f>
        <v>0</v>
      </c>
      <c r="BL416" s="17" t="s">
        <v>208</v>
      </c>
      <c r="BM416" s="223" t="s">
        <v>3310</v>
      </c>
    </row>
    <row r="417" s="2" customFormat="1">
      <c r="A417" s="38"/>
      <c r="B417" s="39"/>
      <c r="C417" s="40"/>
      <c r="D417" s="225" t="s">
        <v>159</v>
      </c>
      <c r="E417" s="40"/>
      <c r="F417" s="226" t="s">
        <v>3311</v>
      </c>
      <c r="G417" s="40"/>
      <c r="H417" s="40"/>
      <c r="I417" s="227"/>
      <c r="J417" s="40"/>
      <c r="K417" s="40"/>
      <c r="L417" s="44"/>
      <c r="M417" s="228"/>
      <c r="N417" s="229"/>
      <c r="O417" s="84"/>
      <c r="P417" s="84"/>
      <c r="Q417" s="84"/>
      <c r="R417" s="84"/>
      <c r="S417" s="84"/>
      <c r="T417" s="85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159</v>
      </c>
      <c r="AU417" s="17" t="s">
        <v>83</v>
      </c>
    </row>
    <row r="418" s="13" customFormat="1">
      <c r="A418" s="13"/>
      <c r="B418" s="230"/>
      <c r="C418" s="231"/>
      <c r="D418" s="232" t="s">
        <v>161</v>
      </c>
      <c r="E418" s="233" t="s">
        <v>19</v>
      </c>
      <c r="F418" s="234" t="s">
        <v>3312</v>
      </c>
      <c r="G418" s="231"/>
      <c r="H418" s="235">
        <v>258.30000000000001</v>
      </c>
      <c r="I418" s="236"/>
      <c r="J418" s="231"/>
      <c r="K418" s="231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161</v>
      </c>
      <c r="AU418" s="241" t="s">
        <v>83</v>
      </c>
      <c r="AV418" s="13" t="s">
        <v>83</v>
      </c>
      <c r="AW418" s="13" t="s">
        <v>35</v>
      </c>
      <c r="AX418" s="13" t="s">
        <v>81</v>
      </c>
      <c r="AY418" s="241" t="s">
        <v>150</v>
      </c>
    </row>
    <row r="419" s="2" customFormat="1" ht="16.5" customHeight="1">
      <c r="A419" s="38"/>
      <c r="B419" s="39"/>
      <c r="C419" s="242" t="s">
        <v>833</v>
      </c>
      <c r="D419" s="242" t="s">
        <v>218</v>
      </c>
      <c r="E419" s="243" t="s">
        <v>3313</v>
      </c>
      <c r="F419" s="244" t="s">
        <v>3314</v>
      </c>
      <c r="G419" s="245" t="s">
        <v>156</v>
      </c>
      <c r="H419" s="246">
        <v>271.21499999999997</v>
      </c>
      <c r="I419" s="247"/>
      <c r="J419" s="248">
        <f>ROUND(I419*H419,2)</f>
        <v>0</v>
      </c>
      <c r="K419" s="244" t="s">
        <v>157</v>
      </c>
      <c r="L419" s="249"/>
      <c r="M419" s="250" t="s">
        <v>19</v>
      </c>
      <c r="N419" s="251" t="s">
        <v>44</v>
      </c>
      <c r="O419" s="84"/>
      <c r="P419" s="221">
        <f>O419*H419</f>
        <v>0</v>
      </c>
      <c r="Q419" s="221">
        <v>0.00050000000000000001</v>
      </c>
      <c r="R419" s="221">
        <f>Q419*H419</f>
        <v>0.13560749999999999</v>
      </c>
      <c r="S419" s="221">
        <v>0</v>
      </c>
      <c r="T419" s="222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3" t="s">
        <v>221</v>
      </c>
      <c r="AT419" s="223" t="s">
        <v>218</v>
      </c>
      <c r="AU419" s="223" t="s">
        <v>83</v>
      </c>
      <c r="AY419" s="17" t="s">
        <v>150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208</v>
      </c>
      <c r="BM419" s="223" t="s">
        <v>3315</v>
      </c>
    </row>
    <row r="420" s="13" customFormat="1">
      <c r="A420" s="13"/>
      <c r="B420" s="230"/>
      <c r="C420" s="231"/>
      <c r="D420" s="232" t="s">
        <v>161</v>
      </c>
      <c r="E420" s="231"/>
      <c r="F420" s="234" t="s">
        <v>3316</v>
      </c>
      <c r="G420" s="231"/>
      <c r="H420" s="235">
        <v>271.21499999999997</v>
      </c>
      <c r="I420" s="236"/>
      <c r="J420" s="231"/>
      <c r="K420" s="231"/>
      <c r="L420" s="237"/>
      <c r="M420" s="238"/>
      <c r="N420" s="239"/>
      <c r="O420" s="239"/>
      <c r="P420" s="239"/>
      <c r="Q420" s="239"/>
      <c r="R420" s="239"/>
      <c r="S420" s="239"/>
      <c r="T420" s="24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1" t="s">
        <v>161</v>
      </c>
      <c r="AU420" s="241" t="s">
        <v>83</v>
      </c>
      <c r="AV420" s="13" t="s">
        <v>83</v>
      </c>
      <c r="AW420" s="13" t="s">
        <v>4</v>
      </c>
      <c r="AX420" s="13" t="s">
        <v>81</v>
      </c>
      <c r="AY420" s="241" t="s">
        <v>150</v>
      </c>
    </row>
    <row r="421" s="2" customFormat="1" ht="24.15" customHeight="1">
      <c r="A421" s="38"/>
      <c r="B421" s="39"/>
      <c r="C421" s="212" t="s">
        <v>837</v>
      </c>
      <c r="D421" s="212" t="s">
        <v>153</v>
      </c>
      <c r="E421" s="213" t="s">
        <v>3317</v>
      </c>
      <c r="F421" s="214" t="s">
        <v>3318</v>
      </c>
      <c r="G421" s="215" t="s">
        <v>178</v>
      </c>
      <c r="H421" s="216">
        <v>0.33100000000000002</v>
      </c>
      <c r="I421" s="217"/>
      <c r="J421" s="218">
        <f>ROUND(I421*H421,2)</f>
        <v>0</v>
      </c>
      <c r="K421" s="214" t="s">
        <v>157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</v>
      </c>
      <c r="T421" s="222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3" t="s">
        <v>208</v>
      </c>
      <c r="AT421" s="223" t="s">
        <v>153</v>
      </c>
      <c r="AU421" s="223" t="s">
        <v>83</v>
      </c>
      <c r="AY421" s="17" t="s">
        <v>150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208</v>
      </c>
      <c r="BM421" s="223" t="s">
        <v>3319</v>
      </c>
    </row>
    <row r="422" s="2" customFormat="1">
      <c r="A422" s="38"/>
      <c r="B422" s="39"/>
      <c r="C422" s="40"/>
      <c r="D422" s="225" t="s">
        <v>159</v>
      </c>
      <c r="E422" s="40"/>
      <c r="F422" s="226" t="s">
        <v>3320</v>
      </c>
      <c r="G422" s="40"/>
      <c r="H422" s="40"/>
      <c r="I422" s="227"/>
      <c r="J422" s="40"/>
      <c r="K422" s="40"/>
      <c r="L422" s="44"/>
      <c r="M422" s="228"/>
      <c r="N422" s="229"/>
      <c r="O422" s="84"/>
      <c r="P422" s="84"/>
      <c r="Q422" s="84"/>
      <c r="R422" s="84"/>
      <c r="S422" s="84"/>
      <c r="T422" s="85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159</v>
      </c>
      <c r="AU422" s="17" t="s">
        <v>83</v>
      </c>
    </row>
    <row r="423" s="12" customFormat="1" ht="22.8" customHeight="1">
      <c r="A423" s="12"/>
      <c r="B423" s="196"/>
      <c r="C423" s="197"/>
      <c r="D423" s="198" t="s">
        <v>72</v>
      </c>
      <c r="E423" s="210" t="s">
        <v>3321</v>
      </c>
      <c r="F423" s="210" t="s">
        <v>3322</v>
      </c>
      <c r="G423" s="197"/>
      <c r="H423" s="197"/>
      <c r="I423" s="200"/>
      <c r="J423" s="211">
        <f>BK423</f>
        <v>0</v>
      </c>
      <c r="K423" s="197"/>
      <c r="L423" s="202"/>
      <c r="M423" s="203"/>
      <c r="N423" s="204"/>
      <c r="O423" s="204"/>
      <c r="P423" s="205">
        <f>SUM(P424:P447)</f>
        <v>0</v>
      </c>
      <c r="Q423" s="204"/>
      <c r="R423" s="205">
        <f>SUM(R424:R447)</f>
        <v>0.80437722</v>
      </c>
      <c r="S423" s="204"/>
      <c r="T423" s="206">
        <f>SUM(T424:T447)</f>
        <v>2.2134199999999997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07" t="s">
        <v>83</v>
      </c>
      <c r="AT423" s="208" t="s">
        <v>72</v>
      </c>
      <c r="AU423" s="208" t="s">
        <v>81</v>
      </c>
      <c r="AY423" s="207" t="s">
        <v>150</v>
      </c>
      <c r="BK423" s="209">
        <f>SUM(BK424:BK447)</f>
        <v>0</v>
      </c>
    </row>
    <row r="424" s="2" customFormat="1" ht="21.75" customHeight="1">
      <c r="A424" s="38"/>
      <c r="B424" s="39"/>
      <c r="C424" s="212" t="s">
        <v>841</v>
      </c>
      <c r="D424" s="212" t="s">
        <v>153</v>
      </c>
      <c r="E424" s="213" t="s">
        <v>3323</v>
      </c>
      <c r="F424" s="214" t="s">
        <v>3324</v>
      </c>
      <c r="G424" s="215" t="s">
        <v>156</v>
      </c>
      <c r="H424" s="216">
        <v>201.22</v>
      </c>
      <c r="I424" s="217"/>
      <c r="J424" s="218">
        <f>ROUND(I424*H424,2)</f>
        <v>0</v>
      </c>
      <c r="K424" s="214" t="s">
        <v>157</v>
      </c>
      <c r="L424" s="44"/>
      <c r="M424" s="219" t="s">
        <v>19</v>
      </c>
      <c r="N424" s="220" t="s">
        <v>44</v>
      </c>
      <c r="O424" s="84"/>
      <c r="P424" s="221">
        <f>O424*H424</f>
        <v>0</v>
      </c>
      <c r="Q424" s="221">
        <v>0</v>
      </c>
      <c r="R424" s="221">
        <f>Q424*H424</f>
        <v>0</v>
      </c>
      <c r="S424" s="221">
        <v>0.010999999999999999</v>
      </c>
      <c r="T424" s="222">
        <f>S424*H424</f>
        <v>2.2134199999999997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3" t="s">
        <v>208</v>
      </c>
      <c r="AT424" s="223" t="s">
        <v>153</v>
      </c>
      <c r="AU424" s="223" t="s">
        <v>83</v>
      </c>
      <c r="AY424" s="17" t="s">
        <v>150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208</v>
      </c>
      <c r="BM424" s="223" t="s">
        <v>3325</v>
      </c>
    </row>
    <row r="425" s="2" customFormat="1">
      <c r="A425" s="38"/>
      <c r="B425" s="39"/>
      <c r="C425" s="40"/>
      <c r="D425" s="225" t="s">
        <v>159</v>
      </c>
      <c r="E425" s="40"/>
      <c r="F425" s="226" t="s">
        <v>3326</v>
      </c>
      <c r="G425" s="40"/>
      <c r="H425" s="40"/>
      <c r="I425" s="227"/>
      <c r="J425" s="40"/>
      <c r="K425" s="40"/>
      <c r="L425" s="44"/>
      <c r="M425" s="228"/>
      <c r="N425" s="229"/>
      <c r="O425" s="84"/>
      <c r="P425" s="84"/>
      <c r="Q425" s="84"/>
      <c r="R425" s="84"/>
      <c r="S425" s="84"/>
      <c r="T425" s="85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159</v>
      </c>
      <c r="AU425" s="17" t="s">
        <v>83</v>
      </c>
    </row>
    <row r="426" s="13" customFormat="1">
      <c r="A426" s="13"/>
      <c r="B426" s="230"/>
      <c r="C426" s="231"/>
      <c r="D426" s="232" t="s">
        <v>161</v>
      </c>
      <c r="E426" s="233" t="s">
        <v>19</v>
      </c>
      <c r="F426" s="234" t="s">
        <v>3327</v>
      </c>
      <c r="G426" s="231"/>
      <c r="H426" s="235">
        <v>125.02</v>
      </c>
      <c r="I426" s="236"/>
      <c r="J426" s="231"/>
      <c r="K426" s="231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161</v>
      </c>
      <c r="AU426" s="241" t="s">
        <v>83</v>
      </c>
      <c r="AV426" s="13" t="s">
        <v>83</v>
      </c>
      <c r="AW426" s="13" t="s">
        <v>35</v>
      </c>
      <c r="AX426" s="13" t="s">
        <v>73</v>
      </c>
      <c r="AY426" s="241" t="s">
        <v>150</v>
      </c>
    </row>
    <row r="427" s="13" customFormat="1">
      <c r="A427" s="13"/>
      <c r="B427" s="230"/>
      <c r="C427" s="231"/>
      <c r="D427" s="232" t="s">
        <v>161</v>
      </c>
      <c r="E427" s="233" t="s">
        <v>19</v>
      </c>
      <c r="F427" s="234" t="s">
        <v>3328</v>
      </c>
      <c r="G427" s="231"/>
      <c r="H427" s="235">
        <v>76.200000000000003</v>
      </c>
      <c r="I427" s="236"/>
      <c r="J427" s="231"/>
      <c r="K427" s="231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161</v>
      </c>
      <c r="AU427" s="241" t="s">
        <v>83</v>
      </c>
      <c r="AV427" s="13" t="s">
        <v>83</v>
      </c>
      <c r="AW427" s="13" t="s">
        <v>35</v>
      </c>
      <c r="AX427" s="13" t="s">
        <v>73</v>
      </c>
      <c r="AY427" s="241" t="s">
        <v>150</v>
      </c>
    </row>
    <row r="428" s="2" customFormat="1" ht="24.15" customHeight="1">
      <c r="A428" s="38"/>
      <c r="B428" s="39"/>
      <c r="C428" s="212" t="s">
        <v>846</v>
      </c>
      <c r="D428" s="212" t="s">
        <v>153</v>
      </c>
      <c r="E428" s="213" t="s">
        <v>3329</v>
      </c>
      <c r="F428" s="214" t="s">
        <v>3330</v>
      </c>
      <c r="G428" s="215" t="s">
        <v>156</v>
      </c>
      <c r="H428" s="216">
        <v>171.39400000000001</v>
      </c>
      <c r="I428" s="217"/>
      <c r="J428" s="218">
        <f>ROUND(I428*H428,2)</f>
        <v>0</v>
      </c>
      <c r="K428" s="214" t="s">
        <v>157</v>
      </c>
      <c r="L428" s="44"/>
      <c r="M428" s="219" t="s">
        <v>19</v>
      </c>
      <c r="N428" s="220" t="s">
        <v>44</v>
      </c>
      <c r="O428" s="84"/>
      <c r="P428" s="221">
        <f>O428*H428</f>
        <v>0</v>
      </c>
      <c r="Q428" s="221">
        <v>0</v>
      </c>
      <c r="R428" s="221">
        <f>Q428*H428</f>
        <v>0</v>
      </c>
      <c r="S428" s="221">
        <v>0</v>
      </c>
      <c r="T428" s="222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3" t="s">
        <v>208</v>
      </c>
      <c r="AT428" s="223" t="s">
        <v>153</v>
      </c>
      <c r="AU428" s="223" t="s">
        <v>83</v>
      </c>
      <c r="AY428" s="17" t="s">
        <v>150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17" t="s">
        <v>81</v>
      </c>
      <c r="BK428" s="224">
        <f>ROUND(I428*H428,2)</f>
        <v>0</v>
      </c>
      <c r="BL428" s="17" t="s">
        <v>208</v>
      </c>
      <c r="BM428" s="223" t="s">
        <v>3331</v>
      </c>
    </row>
    <row r="429" s="2" customFormat="1">
      <c r="A429" s="38"/>
      <c r="B429" s="39"/>
      <c r="C429" s="40"/>
      <c r="D429" s="225" t="s">
        <v>159</v>
      </c>
      <c r="E429" s="40"/>
      <c r="F429" s="226" t="s">
        <v>3332</v>
      </c>
      <c r="G429" s="40"/>
      <c r="H429" s="40"/>
      <c r="I429" s="227"/>
      <c r="J429" s="40"/>
      <c r="K429" s="40"/>
      <c r="L429" s="44"/>
      <c r="M429" s="228"/>
      <c r="N429" s="229"/>
      <c r="O429" s="84"/>
      <c r="P429" s="84"/>
      <c r="Q429" s="84"/>
      <c r="R429" s="84"/>
      <c r="S429" s="84"/>
      <c r="T429" s="85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159</v>
      </c>
      <c r="AU429" s="17" t="s">
        <v>83</v>
      </c>
    </row>
    <row r="430" s="2" customFormat="1" ht="16.5" customHeight="1">
      <c r="A430" s="38"/>
      <c r="B430" s="39"/>
      <c r="C430" s="242" t="s">
        <v>850</v>
      </c>
      <c r="D430" s="242" t="s">
        <v>218</v>
      </c>
      <c r="E430" s="243" t="s">
        <v>3333</v>
      </c>
      <c r="F430" s="244" t="s">
        <v>3334</v>
      </c>
      <c r="G430" s="245" t="s">
        <v>156</v>
      </c>
      <c r="H430" s="246">
        <v>199.75999999999999</v>
      </c>
      <c r="I430" s="247"/>
      <c r="J430" s="248">
        <f>ROUND(I430*H430,2)</f>
        <v>0</v>
      </c>
      <c r="K430" s="244" t="s">
        <v>157</v>
      </c>
      <c r="L430" s="249"/>
      <c r="M430" s="250" t="s">
        <v>19</v>
      </c>
      <c r="N430" s="251" t="s">
        <v>44</v>
      </c>
      <c r="O430" s="84"/>
      <c r="P430" s="221">
        <f>O430*H430</f>
        <v>0</v>
      </c>
      <c r="Q430" s="221">
        <v>0.0020999999999999999</v>
      </c>
      <c r="R430" s="221">
        <f>Q430*H430</f>
        <v>0.41949599999999998</v>
      </c>
      <c r="S430" s="221">
        <v>0</v>
      </c>
      <c r="T430" s="222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3" t="s">
        <v>221</v>
      </c>
      <c r="AT430" s="223" t="s">
        <v>218</v>
      </c>
      <c r="AU430" s="223" t="s">
        <v>83</v>
      </c>
      <c r="AY430" s="17" t="s">
        <v>150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7" t="s">
        <v>81</v>
      </c>
      <c r="BK430" s="224">
        <f>ROUND(I430*H430,2)</f>
        <v>0</v>
      </c>
      <c r="BL430" s="17" t="s">
        <v>208</v>
      </c>
      <c r="BM430" s="223" t="s">
        <v>3335</v>
      </c>
    </row>
    <row r="431" s="13" customFormat="1">
      <c r="A431" s="13"/>
      <c r="B431" s="230"/>
      <c r="C431" s="231"/>
      <c r="D431" s="232" t="s">
        <v>161</v>
      </c>
      <c r="E431" s="231"/>
      <c r="F431" s="234" t="s">
        <v>3336</v>
      </c>
      <c r="G431" s="231"/>
      <c r="H431" s="235">
        <v>199.75999999999999</v>
      </c>
      <c r="I431" s="236"/>
      <c r="J431" s="231"/>
      <c r="K431" s="231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161</v>
      </c>
      <c r="AU431" s="241" t="s">
        <v>83</v>
      </c>
      <c r="AV431" s="13" t="s">
        <v>83</v>
      </c>
      <c r="AW431" s="13" t="s">
        <v>4</v>
      </c>
      <c r="AX431" s="13" t="s">
        <v>81</v>
      </c>
      <c r="AY431" s="241" t="s">
        <v>150</v>
      </c>
    </row>
    <row r="432" s="2" customFormat="1" ht="24.15" customHeight="1">
      <c r="A432" s="38"/>
      <c r="B432" s="39"/>
      <c r="C432" s="212" t="s">
        <v>854</v>
      </c>
      <c r="D432" s="212" t="s">
        <v>153</v>
      </c>
      <c r="E432" s="213" t="s">
        <v>3337</v>
      </c>
      <c r="F432" s="214" t="s">
        <v>3338</v>
      </c>
      <c r="G432" s="215" t="s">
        <v>207</v>
      </c>
      <c r="H432" s="216">
        <v>171.39400000000001</v>
      </c>
      <c r="I432" s="217"/>
      <c r="J432" s="218">
        <f>ROUND(I432*H432,2)</f>
        <v>0</v>
      </c>
      <c r="K432" s="214" t="s">
        <v>157</v>
      </c>
      <c r="L432" s="44"/>
      <c r="M432" s="219" t="s">
        <v>19</v>
      </c>
      <c r="N432" s="220" t="s">
        <v>44</v>
      </c>
      <c r="O432" s="84"/>
      <c r="P432" s="221">
        <f>O432*H432</f>
        <v>0</v>
      </c>
      <c r="Q432" s="221">
        <v>0</v>
      </c>
      <c r="R432" s="221">
        <f>Q432*H432</f>
        <v>0</v>
      </c>
      <c r="S432" s="221">
        <v>0</v>
      </c>
      <c r="T432" s="222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3" t="s">
        <v>208</v>
      </c>
      <c r="AT432" s="223" t="s">
        <v>153</v>
      </c>
      <c r="AU432" s="223" t="s">
        <v>83</v>
      </c>
      <c r="AY432" s="17" t="s">
        <v>150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208</v>
      </c>
      <c r="BM432" s="223" t="s">
        <v>3339</v>
      </c>
    </row>
    <row r="433" s="2" customFormat="1">
      <c r="A433" s="38"/>
      <c r="B433" s="39"/>
      <c r="C433" s="40"/>
      <c r="D433" s="225" t="s">
        <v>159</v>
      </c>
      <c r="E433" s="40"/>
      <c r="F433" s="226" t="s">
        <v>3340</v>
      </c>
      <c r="G433" s="40"/>
      <c r="H433" s="40"/>
      <c r="I433" s="227"/>
      <c r="J433" s="40"/>
      <c r="K433" s="40"/>
      <c r="L433" s="44"/>
      <c r="M433" s="228"/>
      <c r="N433" s="229"/>
      <c r="O433" s="84"/>
      <c r="P433" s="84"/>
      <c r="Q433" s="84"/>
      <c r="R433" s="84"/>
      <c r="S433" s="84"/>
      <c r="T433" s="85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159</v>
      </c>
      <c r="AU433" s="17" t="s">
        <v>83</v>
      </c>
    </row>
    <row r="434" s="2" customFormat="1" ht="37.8" customHeight="1">
      <c r="A434" s="38"/>
      <c r="B434" s="39"/>
      <c r="C434" s="212" t="s">
        <v>856</v>
      </c>
      <c r="D434" s="212" t="s">
        <v>153</v>
      </c>
      <c r="E434" s="213" t="s">
        <v>3341</v>
      </c>
      <c r="F434" s="214" t="s">
        <v>3342</v>
      </c>
      <c r="G434" s="215" t="s">
        <v>265</v>
      </c>
      <c r="H434" s="216">
        <v>4</v>
      </c>
      <c r="I434" s="217"/>
      <c r="J434" s="218">
        <f>ROUND(I434*H434,2)</f>
        <v>0</v>
      </c>
      <c r="K434" s="214" t="s">
        <v>157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</v>
      </c>
      <c r="R434" s="221">
        <f>Q434*H434</f>
        <v>0</v>
      </c>
      <c r="S434" s="221">
        <v>0</v>
      </c>
      <c r="T434" s="222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3" t="s">
        <v>208</v>
      </c>
      <c r="AT434" s="223" t="s">
        <v>153</v>
      </c>
      <c r="AU434" s="223" t="s">
        <v>83</v>
      </c>
      <c r="AY434" s="17" t="s">
        <v>150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208</v>
      </c>
      <c r="BM434" s="223" t="s">
        <v>3343</v>
      </c>
    </row>
    <row r="435" s="2" customFormat="1">
      <c r="A435" s="38"/>
      <c r="B435" s="39"/>
      <c r="C435" s="40"/>
      <c r="D435" s="225" t="s">
        <v>159</v>
      </c>
      <c r="E435" s="40"/>
      <c r="F435" s="226" t="s">
        <v>3344</v>
      </c>
      <c r="G435" s="40"/>
      <c r="H435" s="40"/>
      <c r="I435" s="227"/>
      <c r="J435" s="40"/>
      <c r="K435" s="40"/>
      <c r="L435" s="44"/>
      <c r="M435" s="228"/>
      <c r="N435" s="229"/>
      <c r="O435" s="84"/>
      <c r="P435" s="84"/>
      <c r="Q435" s="84"/>
      <c r="R435" s="84"/>
      <c r="S435" s="84"/>
      <c r="T435" s="85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159</v>
      </c>
      <c r="AU435" s="17" t="s">
        <v>83</v>
      </c>
    </row>
    <row r="436" s="2" customFormat="1" ht="16.5" customHeight="1">
      <c r="A436" s="38"/>
      <c r="B436" s="39"/>
      <c r="C436" s="242" t="s">
        <v>860</v>
      </c>
      <c r="D436" s="242" t="s">
        <v>218</v>
      </c>
      <c r="E436" s="243" t="s">
        <v>3345</v>
      </c>
      <c r="F436" s="244" t="s">
        <v>3346</v>
      </c>
      <c r="G436" s="245" t="s">
        <v>265</v>
      </c>
      <c r="H436" s="246">
        <v>4</v>
      </c>
      <c r="I436" s="247"/>
      <c r="J436" s="248">
        <f>ROUND(I436*H436,2)</f>
        <v>0</v>
      </c>
      <c r="K436" s="244" t="s">
        <v>157</v>
      </c>
      <c r="L436" s="249"/>
      <c r="M436" s="250" t="s">
        <v>19</v>
      </c>
      <c r="N436" s="251" t="s">
        <v>44</v>
      </c>
      <c r="O436" s="84"/>
      <c r="P436" s="221">
        <f>O436*H436</f>
        <v>0</v>
      </c>
      <c r="Q436" s="221">
        <v>0.00020000000000000001</v>
      </c>
      <c r="R436" s="221">
        <f>Q436*H436</f>
        <v>0.00080000000000000004</v>
      </c>
      <c r="S436" s="221">
        <v>0</v>
      </c>
      <c r="T436" s="222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3" t="s">
        <v>221</v>
      </c>
      <c r="AT436" s="223" t="s">
        <v>218</v>
      </c>
      <c r="AU436" s="223" t="s">
        <v>83</v>
      </c>
      <c r="AY436" s="17" t="s">
        <v>150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7" t="s">
        <v>81</v>
      </c>
      <c r="BK436" s="224">
        <f>ROUND(I436*H436,2)</f>
        <v>0</v>
      </c>
      <c r="BL436" s="17" t="s">
        <v>208</v>
      </c>
      <c r="BM436" s="223" t="s">
        <v>3347</v>
      </c>
    </row>
    <row r="437" s="2" customFormat="1" ht="16.5" customHeight="1">
      <c r="A437" s="38"/>
      <c r="B437" s="39"/>
      <c r="C437" s="212" t="s">
        <v>865</v>
      </c>
      <c r="D437" s="212" t="s">
        <v>153</v>
      </c>
      <c r="E437" s="213" t="s">
        <v>3348</v>
      </c>
      <c r="F437" s="214" t="s">
        <v>3349</v>
      </c>
      <c r="G437" s="215" t="s">
        <v>156</v>
      </c>
      <c r="H437" s="216">
        <v>171.39400000000001</v>
      </c>
      <c r="I437" s="217"/>
      <c r="J437" s="218">
        <f>ROUND(I437*H437,2)</f>
        <v>0</v>
      </c>
      <c r="K437" s="214" t="s">
        <v>157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0.00012999999999999999</v>
      </c>
      <c r="R437" s="221">
        <f>Q437*H437</f>
        <v>0.022281219999999997</v>
      </c>
      <c r="S437" s="221">
        <v>0</v>
      </c>
      <c r="T437" s="222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3" t="s">
        <v>208</v>
      </c>
      <c r="AT437" s="223" t="s">
        <v>153</v>
      </c>
      <c r="AU437" s="223" t="s">
        <v>83</v>
      </c>
      <c r="AY437" s="17" t="s">
        <v>150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7" t="s">
        <v>81</v>
      </c>
      <c r="BK437" s="224">
        <f>ROUND(I437*H437,2)</f>
        <v>0</v>
      </c>
      <c r="BL437" s="17" t="s">
        <v>208</v>
      </c>
      <c r="BM437" s="223" t="s">
        <v>3350</v>
      </c>
    </row>
    <row r="438" s="2" customFormat="1">
      <c r="A438" s="38"/>
      <c r="B438" s="39"/>
      <c r="C438" s="40"/>
      <c r="D438" s="225" t="s">
        <v>159</v>
      </c>
      <c r="E438" s="40"/>
      <c r="F438" s="226" t="s">
        <v>3351</v>
      </c>
      <c r="G438" s="40"/>
      <c r="H438" s="40"/>
      <c r="I438" s="227"/>
      <c r="J438" s="40"/>
      <c r="K438" s="40"/>
      <c r="L438" s="44"/>
      <c r="M438" s="228"/>
      <c r="N438" s="229"/>
      <c r="O438" s="84"/>
      <c r="P438" s="84"/>
      <c r="Q438" s="84"/>
      <c r="R438" s="84"/>
      <c r="S438" s="84"/>
      <c r="T438" s="85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159</v>
      </c>
      <c r="AU438" s="17" t="s">
        <v>83</v>
      </c>
    </row>
    <row r="439" s="2" customFormat="1" ht="24.15" customHeight="1">
      <c r="A439" s="38"/>
      <c r="B439" s="39"/>
      <c r="C439" s="212" t="s">
        <v>869</v>
      </c>
      <c r="D439" s="212" t="s">
        <v>153</v>
      </c>
      <c r="E439" s="213" t="s">
        <v>3352</v>
      </c>
      <c r="F439" s="214" t="s">
        <v>3353</v>
      </c>
      <c r="G439" s="215" t="s">
        <v>156</v>
      </c>
      <c r="H439" s="216">
        <v>171.39400000000001</v>
      </c>
      <c r="I439" s="217"/>
      <c r="J439" s="218">
        <f>ROUND(I439*H439,2)</f>
        <v>0</v>
      </c>
      <c r="K439" s="214" t="s">
        <v>157</v>
      </c>
      <c r="L439" s="44"/>
      <c r="M439" s="219" t="s">
        <v>19</v>
      </c>
      <c r="N439" s="220" t="s">
        <v>44</v>
      </c>
      <c r="O439" s="84"/>
      <c r="P439" s="221">
        <f>O439*H439</f>
        <v>0</v>
      </c>
      <c r="Q439" s="221">
        <v>0</v>
      </c>
      <c r="R439" s="221">
        <f>Q439*H439</f>
        <v>0</v>
      </c>
      <c r="S439" s="221">
        <v>0</v>
      </c>
      <c r="T439" s="222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3" t="s">
        <v>208</v>
      </c>
      <c r="AT439" s="223" t="s">
        <v>153</v>
      </c>
      <c r="AU439" s="223" t="s">
        <v>83</v>
      </c>
      <c r="AY439" s="17" t="s">
        <v>150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17" t="s">
        <v>81</v>
      </c>
      <c r="BK439" s="224">
        <f>ROUND(I439*H439,2)</f>
        <v>0</v>
      </c>
      <c r="BL439" s="17" t="s">
        <v>208</v>
      </c>
      <c r="BM439" s="223" t="s">
        <v>3354</v>
      </c>
    </row>
    <row r="440" s="2" customFormat="1">
      <c r="A440" s="38"/>
      <c r="B440" s="39"/>
      <c r="C440" s="40"/>
      <c r="D440" s="225" t="s">
        <v>159</v>
      </c>
      <c r="E440" s="40"/>
      <c r="F440" s="226" t="s">
        <v>3355</v>
      </c>
      <c r="G440" s="40"/>
      <c r="H440" s="40"/>
      <c r="I440" s="227"/>
      <c r="J440" s="40"/>
      <c r="K440" s="40"/>
      <c r="L440" s="44"/>
      <c r="M440" s="228"/>
      <c r="N440" s="229"/>
      <c r="O440" s="84"/>
      <c r="P440" s="84"/>
      <c r="Q440" s="84"/>
      <c r="R440" s="84"/>
      <c r="S440" s="84"/>
      <c r="T440" s="85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T440" s="17" t="s">
        <v>159</v>
      </c>
      <c r="AU440" s="17" t="s">
        <v>83</v>
      </c>
    </row>
    <row r="441" s="2" customFormat="1" ht="24.15" customHeight="1">
      <c r="A441" s="38"/>
      <c r="B441" s="39"/>
      <c r="C441" s="212" t="s">
        <v>873</v>
      </c>
      <c r="D441" s="212" t="s">
        <v>153</v>
      </c>
      <c r="E441" s="213" t="s">
        <v>3356</v>
      </c>
      <c r="F441" s="214" t="s">
        <v>3357</v>
      </c>
      <c r="G441" s="215" t="s">
        <v>156</v>
      </c>
      <c r="H441" s="216">
        <v>54</v>
      </c>
      <c r="I441" s="217"/>
      <c r="J441" s="218">
        <f>ROUND(I441*H441,2)</f>
        <v>0</v>
      </c>
      <c r="K441" s="214" t="s">
        <v>157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0.00093999999999999997</v>
      </c>
      <c r="R441" s="221">
        <f>Q441*H441</f>
        <v>0.05076</v>
      </c>
      <c r="S441" s="221">
        <v>0</v>
      </c>
      <c r="T441" s="222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3" t="s">
        <v>208</v>
      </c>
      <c r="AT441" s="223" t="s">
        <v>153</v>
      </c>
      <c r="AU441" s="223" t="s">
        <v>83</v>
      </c>
      <c r="AY441" s="17" t="s">
        <v>150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7" t="s">
        <v>81</v>
      </c>
      <c r="BK441" s="224">
        <f>ROUND(I441*H441,2)</f>
        <v>0</v>
      </c>
      <c r="BL441" s="17" t="s">
        <v>208</v>
      </c>
      <c r="BM441" s="223" t="s">
        <v>3358</v>
      </c>
    </row>
    <row r="442" s="2" customFormat="1">
      <c r="A442" s="38"/>
      <c r="B442" s="39"/>
      <c r="C442" s="40"/>
      <c r="D442" s="225" t="s">
        <v>159</v>
      </c>
      <c r="E442" s="40"/>
      <c r="F442" s="226" t="s">
        <v>3359</v>
      </c>
      <c r="G442" s="40"/>
      <c r="H442" s="40"/>
      <c r="I442" s="227"/>
      <c r="J442" s="40"/>
      <c r="K442" s="40"/>
      <c r="L442" s="44"/>
      <c r="M442" s="228"/>
      <c r="N442" s="229"/>
      <c r="O442" s="84"/>
      <c r="P442" s="84"/>
      <c r="Q442" s="84"/>
      <c r="R442" s="84"/>
      <c r="S442" s="84"/>
      <c r="T442" s="85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159</v>
      </c>
      <c r="AU442" s="17" t="s">
        <v>83</v>
      </c>
    </row>
    <row r="443" s="13" customFormat="1">
      <c r="A443" s="13"/>
      <c r="B443" s="230"/>
      <c r="C443" s="231"/>
      <c r="D443" s="232" t="s">
        <v>161</v>
      </c>
      <c r="E443" s="233" t="s">
        <v>19</v>
      </c>
      <c r="F443" s="234" t="s">
        <v>3360</v>
      </c>
      <c r="G443" s="231"/>
      <c r="H443" s="235">
        <v>54</v>
      </c>
      <c r="I443" s="236"/>
      <c r="J443" s="231"/>
      <c r="K443" s="231"/>
      <c r="L443" s="237"/>
      <c r="M443" s="238"/>
      <c r="N443" s="239"/>
      <c r="O443" s="239"/>
      <c r="P443" s="239"/>
      <c r="Q443" s="239"/>
      <c r="R443" s="239"/>
      <c r="S443" s="239"/>
      <c r="T443" s="24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1" t="s">
        <v>161</v>
      </c>
      <c r="AU443" s="241" t="s">
        <v>83</v>
      </c>
      <c r="AV443" s="13" t="s">
        <v>83</v>
      </c>
      <c r="AW443" s="13" t="s">
        <v>35</v>
      </c>
      <c r="AX443" s="13" t="s">
        <v>81</v>
      </c>
      <c r="AY443" s="241" t="s">
        <v>150</v>
      </c>
    </row>
    <row r="444" s="2" customFormat="1" ht="24.15" customHeight="1">
      <c r="A444" s="38"/>
      <c r="B444" s="39"/>
      <c r="C444" s="242" t="s">
        <v>877</v>
      </c>
      <c r="D444" s="242" t="s">
        <v>218</v>
      </c>
      <c r="E444" s="243" t="s">
        <v>3361</v>
      </c>
      <c r="F444" s="244" t="s">
        <v>3362</v>
      </c>
      <c r="G444" s="245" t="s">
        <v>156</v>
      </c>
      <c r="H444" s="246">
        <v>64.799999999999997</v>
      </c>
      <c r="I444" s="247"/>
      <c r="J444" s="248">
        <f>ROUND(I444*H444,2)</f>
        <v>0</v>
      </c>
      <c r="K444" s="244" t="s">
        <v>157</v>
      </c>
      <c r="L444" s="249"/>
      <c r="M444" s="250" t="s">
        <v>19</v>
      </c>
      <c r="N444" s="251" t="s">
        <v>44</v>
      </c>
      <c r="O444" s="84"/>
      <c r="P444" s="221">
        <f>O444*H444</f>
        <v>0</v>
      </c>
      <c r="Q444" s="221">
        <v>0.0047999999999999996</v>
      </c>
      <c r="R444" s="221">
        <f>Q444*H444</f>
        <v>0.31103999999999998</v>
      </c>
      <c r="S444" s="221">
        <v>0</v>
      </c>
      <c r="T444" s="222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3" t="s">
        <v>221</v>
      </c>
      <c r="AT444" s="223" t="s">
        <v>218</v>
      </c>
      <c r="AU444" s="223" t="s">
        <v>83</v>
      </c>
      <c r="AY444" s="17" t="s">
        <v>150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17" t="s">
        <v>81</v>
      </c>
      <c r="BK444" s="224">
        <f>ROUND(I444*H444,2)</f>
        <v>0</v>
      </c>
      <c r="BL444" s="17" t="s">
        <v>208</v>
      </c>
      <c r="BM444" s="223" t="s">
        <v>3363</v>
      </c>
    </row>
    <row r="445" s="13" customFormat="1">
      <c r="A445" s="13"/>
      <c r="B445" s="230"/>
      <c r="C445" s="231"/>
      <c r="D445" s="232" t="s">
        <v>161</v>
      </c>
      <c r="E445" s="231"/>
      <c r="F445" s="234" t="s">
        <v>3364</v>
      </c>
      <c r="G445" s="231"/>
      <c r="H445" s="235">
        <v>64.799999999999997</v>
      </c>
      <c r="I445" s="236"/>
      <c r="J445" s="231"/>
      <c r="K445" s="231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161</v>
      </c>
      <c r="AU445" s="241" t="s">
        <v>83</v>
      </c>
      <c r="AV445" s="13" t="s">
        <v>83</v>
      </c>
      <c r="AW445" s="13" t="s">
        <v>4</v>
      </c>
      <c r="AX445" s="13" t="s">
        <v>81</v>
      </c>
      <c r="AY445" s="241" t="s">
        <v>150</v>
      </c>
    </row>
    <row r="446" s="2" customFormat="1" ht="24.15" customHeight="1">
      <c r="A446" s="38"/>
      <c r="B446" s="39"/>
      <c r="C446" s="212" t="s">
        <v>881</v>
      </c>
      <c r="D446" s="212" t="s">
        <v>153</v>
      </c>
      <c r="E446" s="213" t="s">
        <v>3365</v>
      </c>
      <c r="F446" s="214" t="s">
        <v>3366</v>
      </c>
      <c r="G446" s="215" t="s">
        <v>178</v>
      </c>
      <c r="H446" s="216">
        <v>0.80400000000000005</v>
      </c>
      <c r="I446" s="217"/>
      <c r="J446" s="218">
        <f>ROUND(I446*H446,2)</f>
        <v>0</v>
      </c>
      <c r="K446" s="214" t="s">
        <v>157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0</v>
      </c>
      <c r="R446" s="221">
        <f>Q446*H446</f>
        <v>0</v>
      </c>
      <c r="S446" s="221">
        <v>0</v>
      </c>
      <c r="T446" s="222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3" t="s">
        <v>208</v>
      </c>
      <c r="AT446" s="223" t="s">
        <v>153</v>
      </c>
      <c r="AU446" s="223" t="s">
        <v>83</v>
      </c>
      <c r="AY446" s="17" t="s">
        <v>150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7" t="s">
        <v>81</v>
      </c>
      <c r="BK446" s="224">
        <f>ROUND(I446*H446,2)</f>
        <v>0</v>
      </c>
      <c r="BL446" s="17" t="s">
        <v>208</v>
      </c>
      <c r="BM446" s="223" t="s">
        <v>3367</v>
      </c>
    </row>
    <row r="447" s="2" customFormat="1">
      <c r="A447" s="38"/>
      <c r="B447" s="39"/>
      <c r="C447" s="40"/>
      <c r="D447" s="225" t="s">
        <v>159</v>
      </c>
      <c r="E447" s="40"/>
      <c r="F447" s="226" t="s">
        <v>3368</v>
      </c>
      <c r="G447" s="40"/>
      <c r="H447" s="40"/>
      <c r="I447" s="227"/>
      <c r="J447" s="40"/>
      <c r="K447" s="40"/>
      <c r="L447" s="44"/>
      <c r="M447" s="228"/>
      <c r="N447" s="229"/>
      <c r="O447" s="84"/>
      <c r="P447" s="84"/>
      <c r="Q447" s="84"/>
      <c r="R447" s="84"/>
      <c r="S447" s="84"/>
      <c r="T447" s="85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159</v>
      </c>
      <c r="AU447" s="17" t="s">
        <v>83</v>
      </c>
    </row>
    <row r="448" s="12" customFormat="1" ht="22.8" customHeight="1">
      <c r="A448" s="12"/>
      <c r="B448" s="196"/>
      <c r="C448" s="197"/>
      <c r="D448" s="198" t="s">
        <v>72</v>
      </c>
      <c r="E448" s="210" t="s">
        <v>203</v>
      </c>
      <c r="F448" s="210" t="s">
        <v>204</v>
      </c>
      <c r="G448" s="197"/>
      <c r="H448" s="197"/>
      <c r="I448" s="200"/>
      <c r="J448" s="211">
        <f>BK448</f>
        <v>0</v>
      </c>
      <c r="K448" s="197"/>
      <c r="L448" s="202"/>
      <c r="M448" s="203"/>
      <c r="N448" s="204"/>
      <c r="O448" s="204"/>
      <c r="P448" s="205">
        <f>SUM(P449:P466)</f>
        <v>0</v>
      </c>
      <c r="Q448" s="204"/>
      <c r="R448" s="205">
        <f>SUM(R449:R466)</f>
        <v>7.4435951400000002</v>
      </c>
      <c r="S448" s="204"/>
      <c r="T448" s="206">
        <f>SUM(T449:T466)</f>
        <v>3.6219599999999996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07" t="s">
        <v>83</v>
      </c>
      <c r="AT448" s="208" t="s">
        <v>72</v>
      </c>
      <c r="AU448" s="208" t="s">
        <v>81</v>
      </c>
      <c r="AY448" s="207" t="s">
        <v>150</v>
      </c>
      <c r="BK448" s="209">
        <f>SUM(BK449:BK466)</f>
        <v>0</v>
      </c>
    </row>
    <row r="449" s="2" customFormat="1" ht="24.15" customHeight="1">
      <c r="A449" s="38"/>
      <c r="B449" s="39"/>
      <c r="C449" s="212" t="s">
        <v>885</v>
      </c>
      <c r="D449" s="212" t="s">
        <v>153</v>
      </c>
      <c r="E449" s="213" t="s">
        <v>3369</v>
      </c>
      <c r="F449" s="214" t="s">
        <v>3370</v>
      </c>
      <c r="G449" s="215" t="s">
        <v>156</v>
      </c>
      <c r="H449" s="216">
        <v>201.22</v>
      </c>
      <c r="I449" s="217"/>
      <c r="J449" s="218">
        <f>ROUND(I449*H449,2)</f>
        <v>0</v>
      </c>
      <c r="K449" s="214" t="s">
        <v>157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0.017999999999999999</v>
      </c>
      <c r="T449" s="222">
        <f>S449*H449</f>
        <v>3.6219599999999996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3" t="s">
        <v>208</v>
      </c>
      <c r="AT449" s="223" t="s">
        <v>153</v>
      </c>
      <c r="AU449" s="223" t="s">
        <v>83</v>
      </c>
      <c r="AY449" s="17" t="s">
        <v>150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7" t="s">
        <v>81</v>
      </c>
      <c r="BK449" s="224">
        <f>ROUND(I449*H449,2)</f>
        <v>0</v>
      </c>
      <c r="BL449" s="17" t="s">
        <v>208</v>
      </c>
      <c r="BM449" s="223" t="s">
        <v>3371</v>
      </c>
    </row>
    <row r="450" s="2" customFormat="1">
      <c r="A450" s="38"/>
      <c r="B450" s="39"/>
      <c r="C450" s="40"/>
      <c r="D450" s="225" t="s">
        <v>159</v>
      </c>
      <c r="E450" s="40"/>
      <c r="F450" s="226" t="s">
        <v>3372</v>
      </c>
      <c r="G450" s="40"/>
      <c r="H450" s="40"/>
      <c r="I450" s="227"/>
      <c r="J450" s="40"/>
      <c r="K450" s="40"/>
      <c r="L450" s="44"/>
      <c r="M450" s="228"/>
      <c r="N450" s="229"/>
      <c r="O450" s="84"/>
      <c r="P450" s="84"/>
      <c r="Q450" s="84"/>
      <c r="R450" s="84"/>
      <c r="S450" s="84"/>
      <c r="T450" s="85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7" t="s">
        <v>159</v>
      </c>
      <c r="AU450" s="17" t="s">
        <v>83</v>
      </c>
    </row>
    <row r="451" s="13" customFormat="1">
      <c r="A451" s="13"/>
      <c r="B451" s="230"/>
      <c r="C451" s="231"/>
      <c r="D451" s="232" t="s">
        <v>161</v>
      </c>
      <c r="E451" s="233" t="s">
        <v>19</v>
      </c>
      <c r="F451" s="234" t="s">
        <v>3327</v>
      </c>
      <c r="G451" s="231"/>
      <c r="H451" s="235">
        <v>125.02</v>
      </c>
      <c r="I451" s="236"/>
      <c r="J451" s="231"/>
      <c r="K451" s="231"/>
      <c r="L451" s="237"/>
      <c r="M451" s="238"/>
      <c r="N451" s="239"/>
      <c r="O451" s="239"/>
      <c r="P451" s="239"/>
      <c r="Q451" s="239"/>
      <c r="R451" s="239"/>
      <c r="S451" s="239"/>
      <c r="T451" s="24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1" t="s">
        <v>161</v>
      </c>
      <c r="AU451" s="241" t="s">
        <v>83</v>
      </c>
      <c r="AV451" s="13" t="s">
        <v>83</v>
      </c>
      <c r="AW451" s="13" t="s">
        <v>35</v>
      </c>
      <c r="AX451" s="13" t="s">
        <v>73</v>
      </c>
      <c r="AY451" s="241" t="s">
        <v>150</v>
      </c>
    </row>
    <row r="452" s="13" customFormat="1">
      <c r="A452" s="13"/>
      <c r="B452" s="230"/>
      <c r="C452" s="231"/>
      <c r="D452" s="232" t="s">
        <v>161</v>
      </c>
      <c r="E452" s="233" t="s">
        <v>19</v>
      </c>
      <c r="F452" s="234" t="s">
        <v>3328</v>
      </c>
      <c r="G452" s="231"/>
      <c r="H452" s="235">
        <v>76.200000000000003</v>
      </c>
      <c r="I452" s="236"/>
      <c r="J452" s="231"/>
      <c r="K452" s="231"/>
      <c r="L452" s="237"/>
      <c r="M452" s="238"/>
      <c r="N452" s="239"/>
      <c r="O452" s="239"/>
      <c r="P452" s="239"/>
      <c r="Q452" s="239"/>
      <c r="R452" s="239"/>
      <c r="S452" s="239"/>
      <c r="T452" s="24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1" t="s">
        <v>161</v>
      </c>
      <c r="AU452" s="241" t="s">
        <v>83</v>
      </c>
      <c r="AV452" s="13" t="s">
        <v>83</v>
      </c>
      <c r="AW452" s="13" t="s">
        <v>35</v>
      </c>
      <c r="AX452" s="13" t="s">
        <v>73</v>
      </c>
      <c r="AY452" s="241" t="s">
        <v>150</v>
      </c>
    </row>
    <row r="453" s="2" customFormat="1" ht="24.15" customHeight="1">
      <c r="A453" s="38"/>
      <c r="B453" s="39"/>
      <c r="C453" s="212" t="s">
        <v>889</v>
      </c>
      <c r="D453" s="212" t="s">
        <v>153</v>
      </c>
      <c r="E453" s="213" t="s">
        <v>3373</v>
      </c>
      <c r="F453" s="214" t="s">
        <v>3374</v>
      </c>
      <c r="G453" s="215" t="s">
        <v>156</v>
      </c>
      <c r="H453" s="216">
        <v>171.39400000000001</v>
      </c>
      <c r="I453" s="217"/>
      <c r="J453" s="218">
        <f>ROUND(I453*H453,2)</f>
        <v>0</v>
      </c>
      <c r="K453" s="214" t="s">
        <v>157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0</v>
      </c>
      <c r="R453" s="221">
        <f>Q453*H453</f>
        <v>0</v>
      </c>
      <c r="S453" s="221">
        <v>0</v>
      </c>
      <c r="T453" s="222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3" t="s">
        <v>208</v>
      </c>
      <c r="AT453" s="223" t="s">
        <v>153</v>
      </c>
      <c r="AU453" s="223" t="s">
        <v>83</v>
      </c>
      <c r="AY453" s="17" t="s">
        <v>150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208</v>
      </c>
      <c r="BM453" s="223" t="s">
        <v>3375</v>
      </c>
    </row>
    <row r="454" s="2" customFormat="1">
      <c r="A454" s="38"/>
      <c r="B454" s="39"/>
      <c r="C454" s="40"/>
      <c r="D454" s="225" t="s">
        <v>159</v>
      </c>
      <c r="E454" s="40"/>
      <c r="F454" s="226" t="s">
        <v>3376</v>
      </c>
      <c r="G454" s="40"/>
      <c r="H454" s="40"/>
      <c r="I454" s="227"/>
      <c r="J454" s="40"/>
      <c r="K454" s="40"/>
      <c r="L454" s="44"/>
      <c r="M454" s="228"/>
      <c r="N454" s="229"/>
      <c r="O454" s="84"/>
      <c r="P454" s="84"/>
      <c r="Q454" s="84"/>
      <c r="R454" s="84"/>
      <c r="S454" s="84"/>
      <c r="T454" s="85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159</v>
      </c>
      <c r="AU454" s="17" t="s">
        <v>83</v>
      </c>
    </row>
    <row r="455" s="2" customFormat="1" ht="16.5" customHeight="1">
      <c r="A455" s="38"/>
      <c r="B455" s="39"/>
      <c r="C455" s="242" t="s">
        <v>894</v>
      </c>
      <c r="D455" s="242" t="s">
        <v>218</v>
      </c>
      <c r="E455" s="243" t="s">
        <v>3377</v>
      </c>
      <c r="F455" s="244" t="s">
        <v>3378</v>
      </c>
      <c r="G455" s="245" t="s">
        <v>156</v>
      </c>
      <c r="H455" s="246">
        <v>359.92700000000002</v>
      </c>
      <c r="I455" s="247"/>
      <c r="J455" s="248">
        <f>ROUND(I455*H455,2)</f>
        <v>0</v>
      </c>
      <c r="K455" s="244" t="s">
        <v>157</v>
      </c>
      <c r="L455" s="249"/>
      <c r="M455" s="250" t="s">
        <v>19</v>
      </c>
      <c r="N455" s="251" t="s">
        <v>44</v>
      </c>
      <c r="O455" s="84"/>
      <c r="P455" s="221">
        <f>O455*H455</f>
        <v>0</v>
      </c>
      <c r="Q455" s="221">
        <v>0.020060000000000001</v>
      </c>
      <c r="R455" s="221">
        <f>Q455*H455</f>
        <v>7.2201356200000006</v>
      </c>
      <c r="S455" s="221">
        <v>0</v>
      </c>
      <c r="T455" s="222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23" t="s">
        <v>221</v>
      </c>
      <c r="AT455" s="223" t="s">
        <v>218</v>
      </c>
      <c r="AU455" s="223" t="s">
        <v>83</v>
      </c>
      <c r="AY455" s="17" t="s">
        <v>150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208</v>
      </c>
      <c r="BM455" s="223" t="s">
        <v>3379</v>
      </c>
    </row>
    <row r="456" s="2" customFormat="1">
      <c r="A456" s="38"/>
      <c r="B456" s="39"/>
      <c r="C456" s="40"/>
      <c r="D456" s="232" t="s">
        <v>246</v>
      </c>
      <c r="E456" s="40"/>
      <c r="F456" s="252" t="s">
        <v>3380</v>
      </c>
      <c r="G456" s="40"/>
      <c r="H456" s="40"/>
      <c r="I456" s="227"/>
      <c r="J456" s="40"/>
      <c r="K456" s="40"/>
      <c r="L456" s="44"/>
      <c r="M456" s="228"/>
      <c r="N456" s="229"/>
      <c r="O456" s="84"/>
      <c r="P456" s="84"/>
      <c r="Q456" s="84"/>
      <c r="R456" s="84"/>
      <c r="S456" s="84"/>
      <c r="T456" s="85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246</v>
      </c>
      <c r="AU456" s="17" t="s">
        <v>83</v>
      </c>
    </row>
    <row r="457" s="13" customFormat="1">
      <c r="A457" s="13"/>
      <c r="B457" s="230"/>
      <c r="C457" s="231"/>
      <c r="D457" s="232" t="s">
        <v>161</v>
      </c>
      <c r="E457" s="231"/>
      <c r="F457" s="234" t="s">
        <v>3381</v>
      </c>
      <c r="G457" s="231"/>
      <c r="H457" s="235">
        <v>359.92700000000002</v>
      </c>
      <c r="I457" s="236"/>
      <c r="J457" s="231"/>
      <c r="K457" s="231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161</v>
      </c>
      <c r="AU457" s="241" t="s">
        <v>83</v>
      </c>
      <c r="AV457" s="13" t="s">
        <v>83</v>
      </c>
      <c r="AW457" s="13" t="s">
        <v>4</v>
      </c>
      <c r="AX457" s="13" t="s">
        <v>81</v>
      </c>
      <c r="AY457" s="241" t="s">
        <v>150</v>
      </c>
    </row>
    <row r="458" s="2" customFormat="1" ht="33" customHeight="1">
      <c r="A458" s="38"/>
      <c r="B458" s="39"/>
      <c r="C458" s="212" t="s">
        <v>899</v>
      </c>
      <c r="D458" s="212" t="s">
        <v>153</v>
      </c>
      <c r="E458" s="213" t="s">
        <v>3382</v>
      </c>
      <c r="F458" s="214" t="s">
        <v>3383</v>
      </c>
      <c r="G458" s="215" t="s">
        <v>156</v>
      </c>
      <c r="H458" s="216">
        <v>171.39400000000001</v>
      </c>
      <c r="I458" s="217"/>
      <c r="J458" s="218">
        <f>ROUND(I458*H458,2)</f>
        <v>0</v>
      </c>
      <c r="K458" s="214" t="s">
        <v>157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8.0000000000000007E-05</v>
      </c>
      <c r="R458" s="221">
        <f>Q458*H458</f>
        <v>0.013711520000000001</v>
      </c>
      <c r="S458" s="221">
        <v>0</v>
      </c>
      <c r="T458" s="222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3" t="s">
        <v>208</v>
      </c>
      <c r="AT458" s="223" t="s">
        <v>153</v>
      </c>
      <c r="AU458" s="223" t="s">
        <v>83</v>
      </c>
      <c r="AY458" s="17" t="s">
        <v>150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208</v>
      </c>
      <c r="BM458" s="223" t="s">
        <v>3384</v>
      </c>
    </row>
    <row r="459" s="2" customFormat="1">
      <c r="A459" s="38"/>
      <c r="B459" s="39"/>
      <c r="C459" s="40"/>
      <c r="D459" s="225" t="s">
        <v>159</v>
      </c>
      <c r="E459" s="40"/>
      <c r="F459" s="226" t="s">
        <v>3385</v>
      </c>
      <c r="G459" s="40"/>
      <c r="H459" s="40"/>
      <c r="I459" s="227"/>
      <c r="J459" s="40"/>
      <c r="K459" s="40"/>
      <c r="L459" s="44"/>
      <c r="M459" s="228"/>
      <c r="N459" s="229"/>
      <c r="O459" s="84"/>
      <c r="P459" s="84"/>
      <c r="Q459" s="84"/>
      <c r="R459" s="84"/>
      <c r="S459" s="84"/>
      <c r="T459" s="85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159</v>
      </c>
      <c r="AU459" s="17" t="s">
        <v>83</v>
      </c>
    </row>
    <row r="460" s="2" customFormat="1" ht="24.15" customHeight="1">
      <c r="A460" s="38"/>
      <c r="B460" s="39"/>
      <c r="C460" s="212" t="s">
        <v>904</v>
      </c>
      <c r="D460" s="212" t="s">
        <v>153</v>
      </c>
      <c r="E460" s="213" t="s">
        <v>3386</v>
      </c>
      <c r="F460" s="214" t="s">
        <v>3387</v>
      </c>
      <c r="G460" s="215" t="s">
        <v>156</v>
      </c>
      <c r="H460" s="216">
        <v>171.39400000000001</v>
      </c>
      <c r="I460" s="217"/>
      <c r="J460" s="218">
        <f>ROUND(I460*H460,2)</f>
        <v>0</v>
      </c>
      <c r="K460" s="214" t="s">
        <v>157</v>
      </c>
      <c r="L460" s="44"/>
      <c r="M460" s="219" t="s">
        <v>19</v>
      </c>
      <c r="N460" s="220" t="s">
        <v>44</v>
      </c>
      <c r="O460" s="84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3" t="s">
        <v>208</v>
      </c>
      <c r="AT460" s="223" t="s">
        <v>153</v>
      </c>
      <c r="AU460" s="223" t="s">
        <v>83</v>
      </c>
      <c r="AY460" s="17" t="s">
        <v>150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208</v>
      </c>
      <c r="BM460" s="223" t="s">
        <v>3388</v>
      </c>
    </row>
    <row r="461" s="2" customFormat="1">
      <c r="A461" s="38"/>
      <c r="B461" s="39"/>
      <c r="C461" s="40"/>
      <c r="D461" s="225" t="s">
        <v>159</v>
      </c>
      <c r="E461" s="40"/>
      <c r="F461" s="226" t="s">
        <v>3389</v>
      </c>
      <c r="G461" s="40"/>
      <c r="H461" s="40"/>
      <c r="I461" s="227"/>
      <c r="J461" s="40"/>
      <c r="K461" s="40"/>
      <c r="L461" s="44"/>
      <c r="M461" s="228"/>
      <c r="N461" s="229"/>
      <c r="O461" s="84"/>
      <c r="P461" s="84"/>
      <c r="Q461" s="84"/>
      <c r="R461" s="84"/>
      <c r="S461" s="84"/>
      <c r="T461" s="85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159</v>
      </c>
      <c r="AU461" s="17" t="s">
        <v>83</v>
      </c>
    </row>
    <row r="462" s="13" customFormat="1">
      <c r="A462" s="13"/>
      <c r="B462" s="230"/>
      <c r="C462" s="231"/>
      <c r="D462" s="232" t="s">
        <v>161</v>
      </c>
      <c r="E462" s="233" t="s">
        <v>19</v>
      </c>
      <c r="F462" s="234" t="s">
        <v>3390</v>
      </c>
      <c r="G462" s="231"/>
      <c r="H462" s="235">
        <v>171.39400000000001</v>
      </c>
      <c r="I462" s="236"/>
      <c r="J462" s="231"/>
      <c r="K462" s="231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161</v>
      </c>
      <c r="AU462" s="241" t="s">
        <v>83</v>
      </c>
      <c r="AV462" s="13" t="s">
        <v>83</v>
      </c>
      <c r="AW462" s="13" t="s">
        <v>35</v>
      </c>
      <c r="AX462" s="13" t="s">
        <v>81</v>
      </c>
      <c r="AY462" s="241" t="s">
        <v>150</v>
      </c>
    </row>
    <row r="463" s="2" customFormat="1" ht="16.5" customHeight="1">
      <c r="A463" s="38"/>
      <c r="B463" s="39"/>
      <c r="C463" s="242" t="s">
        <v>907</v>
      </c>
      <c r="D463" s="242" t="s">
        <v>218</v>
      </c>
      <c r="E463" s="243" t="s">
        <v>3391</v>
      </c>
      <c r="F463" s="244" t="s">
        <v>3392</v>
      </c>
      <c r="G463" s="245" t="s">
        <v>156</v>
      </c>
      <c r="H463" s="246">
        <v>199.75999999999999</v>
      </c>
      <c r="I463" s="247"/>
      <c r="J463" s="248">
        <f>ROUND(I463*H463,2)</f>
        <v>0</v>
      </c>
      <c r="K463" s="244" t="s">
        <v>157</v>
      </c>
      <c r="L463" s="249"/>
      <c r="M463" s="250" t="s">
        <v>19</v>
      </c>
      <c r="N463" s="251" t="s">
        <v>44</v>
      </c>
      <c r="O463" s="84"/>
      <c r="P463" s="221">
        <f>O463*H463</f>
        <v>0</v>
      </c>
      <c r="Q463" s="221">
        <v>0.0010499999999999999</v>
      </c>
      <c r="R463" s="221">
        <f>Q463*H463</f>
        <v>0.20974799999999999</v>
      </c>
      <c r="S463" s="221">
        <v>0</v>
      </c>
      <c r="T463" s="222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3" t="s">
        <v>221</v>
      </c>
      <c r="AT463" s="223" t="s">
        <v>218</v>
      </c>
      <c r="AU463" s="223" t="s">
        <v>83</v>
      </c>
      <c r="AY463" s="17" t="s">
        <v>150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208</v>
      </c>
      <c r="BM463" s="223" t="s">
        <v>3393</v>
      </c>
    </row>
    <row r="464" s="13" customFormat="1">
      <c r="A464" s="13"/>
      <c r="B464" s="230"/>
      <c r="C464" s="231"/>
      <c r="D464" s="232" t="s">
        <v>161</v>
      </c>
      <c r="E464" s="231"/>
      <c r="F464" s="234" t="s">
        <v>3336</v>
      </c>
      <c r="G464" s="231"/>
      <c r="H464" s="235">
        <v>199.75999999999999</v>
      </c>
      <c r="I464" s="236"/>
      <c r="J464" s="231"/>
      <c r="K464" s="231"/>
      <c r="L464" s="237"/>
      <c r="M464" s="238"/>
      <c r="N464" s="239"/>
      <c r="O464" s="239"/>
      <c r="P464" s="239"/>
      <c r="Q464" s="239"/>
      <c r="R464" s="239"/>
      <c r="S464" s="239"/>
      <c r="T464" s="24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1" t="s">
        <v>161</v>
      </c>
      <c r="AU464" s="241" t="s">
        <v>83</v>
      </c>
      <c r="AV464" s="13" t="s">
        <v>83</v>
      </c>
      <c r="AW464" s="13" t="s">
        <v>4</v>
      </c>
      <c r="AX464" s="13" t="s">
        <v>81</v>
      </c>
      <c r="AY464" s="241" t="s">
        <v>150</v>
      </c>
    </row>
    <row r="465" s="2" customFormat="1" ht="24.15" customHeight="1">
      <c r="A465" s="38"/>
      <c r="B465" s="39"/>
      <c r="C465" s="212" t="s">
        <v>912</v>
      </c>
      <c r="D465" s="212" t="s">
        <v>153</v>
      </c>
      <c r="E465" s="213" t="s">
        <v>3394</v>
      </c>
      <c r="F465" s="214" t="s">
        <v>3395</v>
      </c>
      <c r="G465" s="215" t="s">
        <v>178</v>
      </c>
      <c r="H465" s="216">
        <v>7.444</v>
      </c>
      <c r="I465" s="217"/>
      <c r="J465" s="218">
        <f>ROUND(I465*H465,2)</f>
        <v>0</v>
      </c>
      <c r="K465" s="214" t="s">
        <v>157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</v>
      </c>
      <c r="R465" s="221">
        <f>Q465*H465</f>
        <v>0</v>
      </c>
      <c r="S465" s="221">
        <v>0</v>
      </c>
      <c r="T465" s="222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3" t="s">
        <v>208</v>
      </c>
      <c r="AT465" s="223" t="s">
        <v>153</v>
      </c>
      <c r="AU465" s="223" t="s">
        <v>83</v>
      </c>
      <c r="AY465" s="17" t="s">
        <v>150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208</v>
      </c>
      <c r="BM465" s="223" t="s">
        <v>3396</v>
      </c>
    </row>
    <row r="466" s="2" customFormat="1">
      <c r="A466" s="38"/>
      <c r="B466" s="39"/>
      <c r="C466" s="40"/>
      <c r="D466" s="225" t="s">
        <v>159</v>
      </c>
      <c r="E466" s="40"/>
      <c r="F466" s="226" t="s">
        <v>3397</v>
      </c>
      <c r="G466" s="40"/>
      <c r="H466" s="40"/>
      <c r="I466" s="227"/>
      <c r="J466" s="40"/>
      <c r="K466" s="40"/>
      <c r="L466" s="44"/>
      <c r="M466" s="228"/>
      <c r="N466" s="229"/>
      <c r="O466" s="84"/>
      <c r="P466" s="84"/>
      <c r="Q466" s="84"/>
      <c r="R466" s="84"/>
      <c r="S466" s="84"/>
      <c r="T466" s="85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159</v>
      </c>
      <c r="AU466" s="17" t="s">
        <v>83</v>
      </c>
    </row>
    <row r="467" s="12" customFormat="1" ht="22.8" customHeight="1">
      <c r="A467" s="12"/>
      <c r="B467" s="196"/>
      <c r="C467" s="197"/>
      <c r="D467" s="198" t="s">
        <v>72</v>
      </c>
      <c r="E467" s="210" t="s">
        <v>3398</v>
      </c>
      <c r="F467" s="210" t="s">
        <v>3399</v>
      </c>
      <c r="G467" s="197"/>
      <c r="H467" s="197"/>
      <c r="I467" s="200"/>
      <c r="J467" s="211">
        <f>BK467</f>
        <v>0</v>
      </c>
      <c r="K467" s="197"/>
      <c r="L467" s="202"/>
      <c r="M467" s="203"/>
      <c r="N467" s="204"/>
      <c r="O467" s="204"/>
      <c r="P467" s="205">
        <f>SUM(P468:P481)</f>
        <v>0</v>
      </c>
      <c r="Q467" s="204"/>
      <c r="R467" s="205">
        <f>SUM(R468:R481)</f>
        <v>0.32618400000000003</v>
      </c>
      <c r="S467" s="204"/>
      <c r="T467" s="206">
        <f>SUM(T468:T481)</f>
        <v>0.83988680000000004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7" t="s">
        <v>83</v>
      </c>
      <c r="AT467" s="208" t="s">
        <v>72</v>
      </c>
      <c r="AU467" s="208" t="s">
        <v>81</v>
      </c>
      <c r="AY467" s="207" t="s">
        <v>150</v>
      </c>
      <c r="BK467" s="209">
        <f>SUM(BK468:BK481)</f>
        <v>0</v>
      </c>
    </row>
    <row r="468" s="2" customFormat="1" ht="16.5" customHeight="1">
      <c r="A468" s="38"/>
      <c r="B468" s="39"/>
      <c r="C468" s="212" t="s">
        <v>916</v>
      </c>
      <c r="D468" s="212" t="s">
        <v>153</v>
      </c>
      <c r="E468" s="213" t="s">
        <v>3400</v>
      </c>
      <c r="F468" s="214" t="s">
        <v>3401</v>
      </c>
      <c r="G468" s="215" t="s">
        <v>207</v>
      </c>
      <c r="H468" s="216">
        <v>81.420000000000002</v>
      </c>
      <c r="I468" s="217"/>
      <c r="J468" s="218">
        <f>ROUND(I468*H468,2)</f>
        <v>0</v>
      </c>
      <c r="K468" s="214" t="s">
        <v>157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</v>
      </c>
      <c r="R468" s="221">
        <f>Q468*H468</f>
        <v>0</v>
      </c>
      <c r="S468" s="221">
        <v>0.00191</v>
      </c>
      <c r="T468" s="222">
        <f>S468*H468</f>
        <v>0.15551220000000002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3" t="s">
        <v>208</v>
      </c>
      <c r="AT468" s="223" t="s">
        <v>153</v>
      </c>
      <c r="AU468" s="223" t="s">
        <v>83</v>
      </c>
      <c r="AY468" s="17" t="s">
        <v>150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208</v>
      </c>
      <c r="BM468" s="223" t="s">
        <v>3402</v>
      </c>
    </row>
    <row r="469" s="2" customFormat="1">
      <c r="A469" s="38"/>
      <c r="B469" s="39"/>
      <c r="C469" s="40"/>
      <c r="D469" s="225" t="s">
        <v>159</v>
      </c>
      <c r="E469" s="40"/>
      <c r="F469" s="226" t="s">
        <v>3403</v>
      </c>
      <c r="G469" s="40"/>
      <c r="H469" s="40"/>
      <c r="I469" s="227"/>
      <c r="J469" s="40"/>
      <c r="K469" s="40"/>
      <c r="L469" s="44"/>
      <c r="M469" s="228"/>
      <c r="N469" s="229"/>
      <c r="O469" s="84"/>
      <c r="P469" s="84"/>
      <c r="Q469" s="84"/>
      <c r="R469" s="84"/>
      <c r="S469" s="84"/>
      <c r="T469" s="85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159</v>
      </c>
      <c r="AU469" s="17" t="s">
        <v>83</v>
      </c>
    </row>
    <row r="470" s="13" customFormat="1">
      <c r="A470" s="13"/>
      <c r="B470" s="230"/>
      <c r="C470" s="231"/>
      <c r="D470" s="232" t="s">
        <v>161</v>
      </c>
      <c r="E470" s="233" t="s">
        <v>19</v>
      </c>
      <c r="F470" s="234" t="s">
        <v>3404</v>
      </c>
      <c r="G470" s="231"/>
      <c r="H470" s="235">
        <v>36.32</v>
      </c>
      <c r="I470" s="236"/>
      <c r="J470" s="231"/>
      <c r="K470" s="231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161</v>
      </c>
      <c r="AU470" s="241" t="s">
        <v>83</v>
      </c>
      <c r="AV470" s="13" t="s">
        <v>83</v>
      </c>
      <c r="AW470" s="13" t="s">
        <v>35</v>
      </c>
      <c r="AX470" s="13" t="s">
        <v>73</v>
      </c>
      <c r="AY470" s="241" t="s">
        <v>150</v>
      </c>
    </row>
    <row r="471" s="13" customFormat="1">
      <c r="A471" s="13"/>
      <c r="B471" s="230"/>
      <c r="C471" s="231"/>
      <c r="D471" s="232" t="s">
        <v>161</v>
      </c>
      <c r="E471" s="233" t="s">
        <v>19</v>
      </c>
      <c r="F471" s="234" t="s">
        <v>3405</v>
      </c>
      <c r="G471" s="231"/>
      <c r="H471" s="235">
        <v>45.100000000000001</v>
      </c>
      <c r="I471" s="236"/>
      <c r="J471" s="231"/>
      <c r="K471" s="231"/>
      <c r="L471" s="237"/>
      <c r="M471" s="238"/>
      <c r="N471" s="239"/>
      <c r="O471" s="239"/>
      <c r="P471" s="239"/>
      <c r="Q471" s="239"/>
      <c r="R471" s="239"/>
      <c r="S471" s="239"/>
      <c r="T471" s="24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1" t="s">
        <v>161</v>
      </c>
      <c r="AU471" s="241" t="s">
        <v>83</v>
      </c>
      <c r="AV471" s="13" t="s">
        <v>83</v>
      </c>
      <c r="AW471" s="13" t="s">
        <v>35</v>
      </c>
      <c r="AX471" s="13" t="s">
        <v>73</v>
      </c>
      <c r="AY471" s="241" t="s">
        <v>150</v>
      </c>
    </row>
    <row r="472" s="2" customFormat="1" ht="16.5" customHeight="1">
      <c r="A472" s="38"/>
      <c r="B472" s="39"/>
      <c r="C472" s="212" t="s">
        <v>921</v>
      </c>
      <c r="D472" s="212" t="s">
        <v>153</v>
      </c>
      <c r="E472" s="213" t="s">
        <v>3406</v>
      </c>
      <c r="F472" s="214" t="s">
        <v>3407</v>
      </c>
      <c r="G472" s="215" t="s">
        <v>207</v>
      </c>
      <c r="H472" s="216">
        <v>56.420000000000002</v>
      </c>
      <c r="I472" s="217"/>
      <c r="J472" s="218">
        <f>ROUND(I472*H472,2)</f>
        <v>0</v>
      </c>
      <c r="K472" s="214" t="s">
        <v>157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0.01213</v>
      </c>
      <c r="T472" s="222">
        <f>S472*H472</f>
        <v>0.68437460000000006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23" t="s">
        <v>208</v>
      </c>
      <c r="AT472" s="223" t="s">
        <v>153</v>
      </c>
      <c r="AU472" s="223" t="s">
        <v>83</v>
      </c>
      <c r="AY472" s="17" t="s">
        <v>150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208</v>
      </c>
      <c r="BM472" s="223" t="s">
        <v>3408</v>
      </c>
    </row>
    <row r="473" s="2" customFormat="1">
      <c r="A473" s="38"/>
      <c r="B473" s="39"/>
      <c r="C473" s="40"/>
      <c r="D473" s="225" t="s">
        <v>159</v>
      </c>
      <c r="E473" s="40"/>
      <c r="F473" s="226" t="s">
        <v>3409</v>
      </c>
      <c r="G473" s="40"/>
      <c r="H473" s="40"/>
      <c r="I473" s="227"/>
      <c r="J473" s="40"/>
      <c r="K473" s="40"/>
      <c r="L473" s="44"/>
      <c r="M473" s="228"/>
      <c r="N473" s="229"/>
      <c r="O473" s="84"/>
      <c r="P473" s="84"/>
      <c r="Q473" s="84"/>
      <c r="R473" s="84"/>
      <c r="S473" s="84"/>
      <c r="T473" s="85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159</v>
      </c>
      <c r="AU473" s="17" t="s">
        <v>83</v>
      </c>
    </row>
    <row r="474" s="13" customFormat="1">
      <c r="A474" s="13"/>
      <c r="B474" s="230"/>
      <c r="C474" s="231"/>
      <c r="D474" s="232" t="s">
        <v>161</v>
      </c>
      <c r="E474" s="233" t="s">
        <v>19</v>
      </c>
      <c r="F474" s="234" t="s">
        <v>3410</v>
      </c>
      <c r="G474" s="231"/>
      <c r="H474" s="235">
        <v>56.420000000000002</v>
      </c>
      <c r="I474" s="236"/>
      <c r="J474" s="231"/>
      <c r="K474" s="231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161</v>
      </c>
      <c r="AU474" s="241" t="s">
        <v>83</v>
      </c>
      <c r="AV474" s="13" t="s">
        <v>83</v>
      </c>
      <c r="AW474" s="13" t="s">
        <v>35</v>
      </c>
      <c r="AX474" s="13" t="s">
        <v>81</v>
      </c>
      <c r="AY474" s="241" t="s">
        <v>150</v>
      </c>
    </row>
    <row r="475" s="2" customFormat="1" ht="21.75" customHeight="1">
      <c r="A475" s="38"/>
      <c r="B475" s="39"/>
      <c r="C475" s="212" t="s">
        <v>926</v>
      </c>
      <c r="D475" s="212" t="s">
        <v>153</v>
      </c>
      <c r="E475" s="213" t="s">
        <v>3411</v>
      </c>
      <c r="F475" s="214" t="s">
        <v>3412</v>
      </c>
      <c r="G475" s="215" t="s">
        <v>207</v>
      </c>
      <c r="H475" s="216">
        <v>44.25</v>
      </c>
      <c r="I475" s="217"/>
      <c r="J475" s="218">
        <f>ROUND(I475*H475,2)</f>
        <v>0</v>
      </c>
      <c r="K475" s="214" t="s">
        <v>157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0.00077999999999999999</v>
      </c>
      <c r="R475" s="221">
        <f>Q475*H475</f>
        <v>0.034514999999999997</v>
      </c>
      <c r="S475" s="221">
        <v>0</v>
      </c>
      <c r="T475" s="222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3" t="s">
        <v>208</v>
      </c>
      <c r="AT475" s="223" t="s">
        <v>153</v>
      </c>
      <c r="AU475" s="223" t="s">
        <v>83</v>
      </c>
      <c r="AY475" s="17" t="s">
        <v>150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208</v>
      </c>
      <c r="BM475" s="223" t="s">
        <v>3413</v>
      </c>
    </row>
    <row r="476" s="2" customFormat="1">
      <c r="A476" s="38"/>
      <c r="B476" s="39"/>
      <c r="C476" s="40"/>
      <c r="D476" s="225" t="s">
        <v>159</v>
      </c>
      <c r="E476" s="40"/>
      <c r="F476" s="226" t="s">
        <v>3414</v>
      </c>
      <c r="G476" s="40"/>
      <c r="H476" s="40"/>
      <c r="I476" s="227"/>
      <c r="J476" s="40"/>
      <c r="K476" s="40"/>
      <c r="L476" s="44"/>
      <c r="M476" s="228"/>
      <c r="N476" s="229"/>
      <c r="O476" s="84"/>
      <c r="P476" s="84"/>
      <c r="Q476" s="84"/>
      <c r="R476" s="84"/>
      <c r="S476" s="84"/>
      <c r="T476" s="85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159</v>
      </c>
      <c r="AU476" s="17" t="s">
        <v>83</v>
      </c>
    </row>
    <row r="477" s="13" customFormat="1">
      <c r="A477" s="13"/>
      <c r="B477" s="230"/>
      <c r="C477" s="231"/>
      <c r="D477" s="232" t="s">
        <v>161</v>
      </c>
      <c r="E477" s="233" t="s">
        <v>19</v>
      </c>
      <c r="F477" s="234" t="s">
        <v>3415</v>
      </c>
      <c r="G477" s="231"/>
      <c r="H477" s="235">
        <v>44.25</v>
      </c>
      <c r="I477" s="236"/>
      <c r="J477" s="231"/>
      <c r="K477" s="231"/>
      <c r="L477" s="237"/>
      <c r="M477" s="238"/>
      <c r="N477" s="239"/>
      <c r="O477" s="239"/>
      <c r="P477" s="239"/>
      <c r="Q477" s="239"/>
      <c r="R477" s="239"/>
      <c r="S477" s="239"/>
      <c r="T477" s="24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1" t="s">
        <v>161</v>
      </c>
      <c r="AU477" s="241" t="s">
        <v>83</v>
      </c>
      <c r="AV477" s="13" t="s">
        <v>83</v>
      </c>
      <c r="AW477" s="13" t="s">
        <v>35</v>
      </c>
      <c r="AX477" s="13" t="s">
        <v>81</v>
      </c>
      <c r="AY477" s="241" t="s">
        <v>150</v>
      </c>
    </row>
    <row r="478" s="2" customFormat="1" ht="24.15" customHeight="1">
      <c r="A478" s="38"/>
      <c r="B478" s="39"/>
      <c r="C478" s="212" t="s">
        <v>931</v>
      </c>
      <c r="D478" s="212" t="s">
        <v>153</v>
      </c>
      <c r="E478" s="213" t="s">
        <v>3416</v>
      </c>
      <c r="F478" s="214" t="s">
        <v>3417</v>
      </c>
      <c r="G478" s="215" t="s">
        <v>207</v>
      </c>
      <c r="H478" s="216">
        <v>30.100000000000001</v>
      </c>
      <c r="I478" s="217"/>
      <c r="J478" s="218">
        <f>ROUND(I478*H478,2)</f>
        <v>0</v>
      </c>
      <c r="K478" s="214" t="s">
        <v>157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0.0096900000000000007</v>
      </c>
      <c r="R478" s="221">
        <f>Q478*H478</f>
        <v>0.29166900000000001</v>
      </c>
      <c r="S478" s="221">
        <v>0</v>
      </c>
      <c r="T478" s="222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3" t="s">
        <v>208</v>
      </c>
      <c r="AT478" s="223" t="s">
        <v>153</v>
      </c>
      <c r="AU478" s="223" t="s">
        <v>83</v>
      </c>
      <c r="AY478" s="17" t="s">
        <v>150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208</v>
      </c>
      <c r="BM478" s="223" t="s">
        <v>3418</v>
      </c>
    </row>
    <row r="479" s="2" customFormat="1">
      <c r="A479" s="38"/>
      <c r="B479" s="39"/>
      <c r="C479" s="40"/>
      <c r="D479" s="225" t="s">
        <v>159</v>
      </c>
      <c r="E479" s="40"/>
      <c r="F479" s="226" t="s">
        <v>3419</v>
      </c>
      <c r="G479" s="40"/>
      <c r="H479" s="40"/>
      <c r="I479" s="227"/>
      <c r="J479" s="40"/>
      <c r="K479" s="40"/>
      <c r="L479" s="44"/>
      <c r="M479" s="228"/>
      <c r="N479" s="229"/>
      <c r="O479" s="84"/>
      <c r="P479" s="84"/>
      <c r="Q479" s="84"/>
      <c r="R479" s="84"/>
      <c r="S479" s="84"/>
      <c r="T479" s="85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T479" s="17" t="s">
        <v>159</v>
      </c>
      <c r="AU479" s="17" t="s">
        <v>83</v>
      </c>
    </row>
    <row r="480" s="2" customFormat="1" ht="24.15" customHeight="1">
      <c r="A480" s="38"/>
      <c r="B480" s="39"/>
      <c r="C480" s="212" t="s">
        <v>936</v>
      </c>
      <c r="D480" s="212" t="s">
        <v>153</v>
      </c>
      <c r="E480" s="213" t="s">
        <v>3420</v>
      </c>
      <c r="F480" s="214" t="s">
        <v>3421</v>
      </c>
      <c r="G480" s="215" t="s">
        <v>178</v>
      </c>
      <c r="H480" s="216">
        <v>0.32600000000000001</v>
      </c>
      <c r="I480" s="217"/>
      <c r="J480" s="218">
        <f>ROUND(I480*H480,2)</f>
        <v>0</v>
      </c>
      <c r="K480" s="214" t="s">
        <v>157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</v>
      </c>
      <c r="R480" s="221">
        <f>Q480*H480</f>
        <v>0</v>
      </c>
      <c r="S480" s="221">
        <v>0</v>
      </c>
      <c r="T480" s="222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3" t="s">
        <v>208</v>
      </c>
      <c r="AT480" s="223" t="s">
        <v>153</v>
      </c>
      <c r="AU480" s="223" t="s">
        <v>83</v>
      </c>
      <c r="AY480" s="17" t="s">
        <v>150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208</v>
      </c>
      <c r="BM480" s="223" t="s">
        <v>3422</v>
      </c>
    </row>
    <row r="481" s="2" customFormat="1">
      <c r="A481" s="38"/>
      <c r="B481" s="39"/>
      <c r="C481" s="40"/>
      <c r="D481" s="225" t="s">
        <v>159</v>
      </c>
      <c r="E481" s="40"/>
      <c r="F481" s="226" t="s">
        <v>3423</v>
      </c>
      <c r="G481" s="40"/>
      <c r="H481" s="40"/>
      <c r="I481" s="227"/>
      <c r="J481" s="40"/>
      <c r="K481" s="40"/>
      <c r="L481" s="44"/>
      <c r="M481" s="228"/>
      <c r="N481" s="229"/>
      <c r="O481" s="84"/>
      <c r="P481" s="84"/>
      <c r="Q481" s="84"/>
      <c r="R481" s="84"/>
      <c r="S481" s="84"/>
      <c r="T481" s="85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159</v>
      </c>
      <c r="AU481" s="17" t="s">
        <v>83</v>
      </c>
    </row>
    <row r="482" s="12" customFormat="1" ht="22.8" customHeight="1">
      <c r="A482" s="12"/>
      <c r="B482" s="196"/>
      <c r="C482" s="197"/>
      <c r="D482" s="198" t="s">
        <v>72</v>
      </c>
      <c r="E482" s="210" t="s">
        <v>328</v>
      </c>
      <c r="F482" s="210" t="s">
        <v>329</v>
      </c>
      <c r="G482" s="197"/>
      <c r="H482" s="197"/>
      <c r="I482" s="200"/>
      <c r="J482" s="211">
        <f>BK482</f>
        <v>0</v>
      </c>
      <c r="K482" s="197"/>
      <c r="L482" s="202"/>
      <c r="M482" s="203"/>
      <c r="N482" s="204"/>
      <c r="O482" s="204"/>
      <c r="P482" s="205">
        <f>SUM(P483:P513)</f>
        <v>0</v>
      </c>
      <c r="Q482" s="204"/>
      <c r="R482" s="205">
        <f>SUM(R483:R513)</f>
        <v>0.17730570000000001</v>
      </c>
      <c r="S482" s="204"/>
      <c r="T482" s="206">
        <f>SUM(T483:T513)</f>
        <v>4.0690200000000001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7" t="s">
        <v>83</v>
      </c>
      <c r="AT482" s="208" t="s">
        <v>72</v>
      </c>
      <c r="AU482" s="208" t="s">
        <v>81</v>
      </c>
      <c r="AY482" s="207" t="s">
        <v>150</v>
      </c>
      <c r="BK482" s="209">
        <f>SUM(BK483:BK513)</f>
        <v>0</v>
      </c>
    </row>
    <row r="483" s="2" customFormat="1" ht="24.15" customHeight="1">
      <c r="A483" s="38"/>
      <c r="B483" s="39"/>
      <c r="C483" s="212" t="s">
        <v>942</v>
      </c>
      <c r="D483" s="212" t="s">
        <v>153</v>
      </c>
      <c r="E483" s="213" t="s">
        <v>3424</v>
      </c>
      <c r="F483" s="214" t="s">
        <v>3425</v>
      </c>
      <c r="G483" s="215" t="s">
        <v>207</v>
      </c>
      <c r="H483" s="216">
        <v>13.050000000000001</v>
      </c>
      <c r="I483" s="217"/>
      <c r="J483" s="218">
        <f>ROUND(I483*H483,2)</f>
        <v>0</v>
      </c>
      <c r="K483" s="214" t="s">
        <v>157</v>
      </c>
      <c r="L483" s="44"/>
      <c r="M483" s="219" t="s">
        <v>19</v>
      </c>
      <c r="N483" s="220" t="s">
        <v>44</v>
      </c>
      <c r="O483" s="84"/>
      <c r="P483" s="221">
        <f>O483*H483</f>
        <v>0</v>
      </c>
      <c r="Q483" s="221">
        <v>6.0000000000000002E-05</v>
      </c>
      <c r="R483" s="221">
        <f>Q483*H483</f>
        <v>0.00078300000000000006</v>
      </c>
      <c r="S483" s="221">
        <v>0</v>
      </c>
      <c r="T483" s="222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3" t="s">
        <v>208</v>
      </c>
      <c r="AT483" s="223" t="s">
        <v>153</v>
      </c>
      <c r="AU483" s="223" t="s">
        <v>83</v>
      </c>
      <c r="AY483" s="17" t="s">
        <v>150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208</v>
      </c>
      <c r="BM483" s="223" t="s">
        <v>3426</v>
      </c>
    </row>
    <row r="484" s="2" customFormat="1">
      <c r="A484" s="38"/>
      <c r="B484" s="39"/>
      <c r="C484" s="40"/>
      <c r="D484" s="225" t="s">
        <v>159</v>
      </c>
      <c r="E484" s="40"/>
      <c r="F484" s="226" t="s">
        <v>3427</v>
      </c>
      <c r="G484" s="40"/>
      <c r="H484" s="40"/>
      <c r="I484" s="227"/>
      <c r="J484" s="40"/>
      <c r="K484" s="40"/>
      <c r="L484" s="44"/>
      <c r="M484" s="228"/>
      <c r="N484" s="229"/>
      <c r="O484" s="84"/>
      <c r="P484" s="84"/>
      <c r="Q484" s="84"/>
      <c r="R484" s="84"/>
      <c r="S484" s="84"/>
      <c r="T484" s="85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159</v>
      </c>
      <c r="AU484" s="17" t="s">
        <v>83</v>
      </c>
    </row>
    <row r="485" s="13" customFormat="1">
      <c r="A485" s="13"/>
      <c r="B485" s="230"/>
      <c r="C485" s="231"/>
      <c r="D485" s="232" t="s">
        <v>161</v>
      </c>
      <c r="E485" s="233" t="s">
        <v>19</v>
      </c>
      <c r="F485" s="234" t="s">
        <v>186</v>
      </c>
      <c r="G485" s="231"/>
      <c r="H485" s="235">
        <v>6</v>
      </c>
      <c r="I485" s="236"/>
      <c r="J485" s="231"/>
      <c r="K485" s="231"/>
      <c r="L485" s="237"/>
      <c r="M485" s="238"/>
      <c r="N485" s="239"/>
      <c r="O485" s="239"/>
      <c r="P485" s="239"/>
      <c r="Q485" s="239"/>
      <c r="R485" s="239"/>
      <c r="S485" s="239"/>
      <c r="T485" s="24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1" t="s">
        <v>161</v>
      </c>
      <c r="AU485" s="241" t="s">
        <v>83</v>
      </c>
      <c r="AV485" s="13" t="s">
        <v>83</v>
      </c>
      <c r="AW485" s="13" t="s">
        <v>35</v>
      </c>
      <c r="AX485" s="13" t="s">
        <v>73</v>
      </c>
      <c r="AY485" s="241" t="s">
        <v>150</v>
      </c>
    </row>
    <row r="486" s="13" customFormat="1">
      <c r="A486" s="13"/>
      <c r="B486" s="230"/>
      <c r="C486" s="231"/>
      <c r="D486" s="232" t="s">
        <v>161</v>
      </c>
      <c r="E486" s="233" t="s">
        <v>19</v>
      </c>
      <c r="F486" s="234" t="s">
        <v>3428</v>
      </c>
      <c r="G486" s="231"/>
      <c r="H486" s="235">
        <v>7.0499999999999998</v>
      </c>
      <c r="I486" s="236"/>
      <c r="J486" s="231"/>
      <c r="K486" s="231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161</v>
      </c>
      <c r="AU486" s="241" t="s">
        <v>83</v>
      </c>
      <c r="AV486" s="13" t="s">
        <v>83</v>
      </c>
      <c r="AW486" s="13" t="s">
        <v>35</v>
      </c>
      <c r="AX486" s="13" t="s">
        <v>73</v>
      </c>
      <c r="AY486" s="241" t="s">
        <v>150</v>
      </c>
    </row>
    <row r="487" s="2" customFormat="1" ht="16.5" customHeight="1">
      <c r="A487" s="38"/>
      <c r="B487" s="39"/>
      <c r="C487" s="242" t="s">
        <v>947</v>
      </c>
      <c r="D487" s="242" t="s">
        <v>218</v>
      </c>
      <c r="E487" s="243" t="s">
        <v>3429</v>
      </c>
      <c r="F487" s="244" t="s">
        <v>3430</v>
      </c>
      <c r="G487" s="245" t="s">
        <v>207</v>
      </c>
      <c r="H487" s="246">
        <v>40.454999999999998</v>
      </c>
      <c r="I487" s="247"/>
      <c r="J487" s="248">
        <f>ROUND(I487*H487,2)</f>
        <v>0</v>
      </c>
      <c r="K487" s="244" t="s">
        <v>157</v>
      </c>
      <c r="L487" s="249"/>
      <c r="M487" s="250" t="s">
        <v>19</v>
      </c>
      <c r="N487" s="251" t="s">
        <v>44</v>
      </c>
      <c r="O487" s="84"/>
      <c r="P487" s="221">
        <f>O487*H487</f>
        <v>0</v>
      </c>
      <c r="Q487" s="221">
        <v>0.0024599999999999999</v>
      </c>
      <c r="R487" s="221">
        <f>Q487*H487</f>
        <v>0.099519299999999991</v>
      </c>
      <c r="S487" s="221">
        <v>0</v>
      </c>
      <c r="T487" s="222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3" t="s">
        <v>221</v>
      </c>
      <c r="AT487" s="223" t="s">
        <v>218</v>
      </c>
      <c r="AU487" s="223" t="s">
        <v>83</v>
      </c>
      <c r="AY487" s="17" t="s">
        <v>150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208</v>
      </c>
      <c r="BM487" s="223" t="s">
        <v>3431</v>
      </c>
    </row>
    <row r="488" s="13" customFormat="1">
      <c r="A488" s="13"/>
      <c r="B488" s="230"/>
      <c r="C488" s="231"/>
      <c r="D488" s="232" t="s">
        <v>161</v>
      </c>
      <c r="E488" s="233" t="s">
        <v>19</v>
      </c>
      <c r="F488" s="234" t="s">
        <v>3432</v>
      </c>
      <c r="G488" s="231"/>
      <c r="H488" s="235">
        <v>18.600000000000001</v>
      </c>
      <c r="I488" s="236"/>
      <c r="J488" s="231"/>
      <c r="K488" s="231"/>
      <c r="L488" s="237"/>
      <c r="M488" s="238"/>
      <c r="N488" s="239"/>
      <c r="O488" s="239"/>
      <c r="P488" s="239"/>
      <c r="Q488" s="239"/>
      <c r="R488" s="239"/>
      <c r="S488" s="239"/>
      <c r="T488" s="24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1" t="s">
        <v>161</v>
      </c>
      <c r="AU488" s="241" t="s">
        <v>83</v>
      </c>
      <c r="AV488" s="13" t="s">
        <v>83</v>
      </c>
      <c r="AW488" s="13" t="s">
        <v>35</v>
      </c>
      <c r="AX488" s="13" t="s">
        <v>73</v>
      </c>
      <c r="AY488" s="241" t="s">
        <v>150</v>
      </c>
    </row>
    <row r="489" s="13" customFormat="1">
      <c r="A489" s="13"/>
      <c r="B489" s="230"/>
      <c r="C489" s="231"/>
      <c r="D489" s="232" t="s">
        <v>161</v>
      </c>
      <c r="E489" s="233" t="s">
        <v>19</v>
      </c>
      <c r="F489" s="234" t="s">
        <v>3433</v>
      </c>
      <c r="G489" s="231"/>
      <c r="H489" s="235">
        <v>21.855</v>
      </c>
      <c r="I489" s="236"/>
      <c r="J489" s="231"/>
      <c r="K489" s="231"/>
      <c r="L489" s="237"/>
      <c r="M489" s="238"/>
      <c r="N489" s="239"/>
      <c r="O489" s="239"/>
      <c r="P489" s="239"/>
      <c r="Q489" s="239"/>
      <c r="R489" s="239"/>
      <c r="S489" s="239"/>
      <c r="T489" s="24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1" t="s">
        <v>161</v>
      </c>
      <c r="AU489" s="241" t="s">
        <v>83</v>
      </c>
      <c r="AV489" s="13" t="s">
        <v>83</v>
      </c>
      <c r="AW489" s="13" t="s">
        <v>35</v>
      </c>
      <c r="AX489" s="13" t="s">
        <v>73</v>
      </c>
      <c r="AY489" s="241" t="s">
        <v>150</v>
      </c>
    </row>
    <row r="490" s="2" customFormat="1" ht="24.15" customHeight="1">
      <c r="A490" s="38"/>
      <c r="B490" s="39"/>
      <c r="C490" s="212" t="s">
        <v>952</v>
      </c>
      <c r="D490" s="212" t="s">
        <v>153</v>
      </c>
      <c r="E490" s="213" t="s">
        <v>3434</v>
      </c>
      <c r="F490" s="214" t="s">
        <v>3435</v>
      </c>
      <c r="G490" s="215" t="s">
        <v>156</v>
      </c>
      <c r="H490" s="216">
        <v>291.42000000000002</v>
      </c>
      <c r="I490" s="217"/>
      <c r="J490" s="218">
        <f>ROUND(I490*H490,2)</f>
        <v>0</v>
      </c>
      <c r="K490" s="214" t="s">
        <v>157</v>
      </c>
      <c r="L490" s="44"/>
      <c r="M490" s="219" t="s">
        <v>19</v>
      </c>
      <c r="N490" s="220" t="s">
        <v>44</v>
      </c>
      <c r="O490" s="84"/>
      <c r="P490" s="221">
        <f>O490*H490</f>
        <v>0</v>
      </c>
      <c r="Q490" s="221">
        <v>0</v>
      </c>
      <c r="R490" s="221">
        <f>Q490*H490</f>
        <v>0</v>
      </c>
      <c r="S490" s="221">
        <v>0.010999999999999999</v>
      </c>
      <c r="T490" s="222">
        <f>S490*H490</f>
        <v>3.2056200000000001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3" t="s">
        <v>208</v>
      </c>
      <c r="AT490" s="223" t="s">
        <v>153</v>
      </c>
      <c r="AU490" s="223" t="s">
        <v>83</v>
      </c>
      <c r="AY490" s="17" t="s">
        <v>150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208</v>
      </c>
      <c r="BM490" s="223" t="s">
        <v>3436</v>
      </c>
    </row>
    <row r="491" s="2" customFormat="1">
      <c r="A491" s="38"/>
      <c r="B491" s="39"/>
      <c r="C491" s="40"/>
      <c r="D491" s="225" t="s">
        <v>159</v>
      </c>
      <c r="E491" s="40"/>
      <c r="F491" s="226" t="s">
        <v>3437</v>
      </c>
      <c r="G491" s="40"/>
      <c r="H491" s="40"/>
      <c r="I491" s="227"/>
      <c r="J491" s="40"/>
      <c r="K491" s="40"/>
      <c r="L491" s="44"/>
      <c r="M491" s="228"/>
      <c r="N491" s="229"/>
      <c r="O491" s="84"/>
      <c r="P491" s="84"/>
      <c r="Q491" s="84"/>
      <c r="R491" s="84"/>
      <c r="S491" s="84"/>
      <c r="T491" s="85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159</v>
      </c>
      <c r="AU491" s="17" t="s">
        <v>83</v>
      </c>
    </row>
    <row r="492" s="13" customFormat="1">
      <c r="A492" s="13"/>
      <c r="B492" s="230"/>
      <c r="C492" s="231"/>
      <c r="D492" s="232" t="s">
        <v>161</v>
      </c>
      <c r="E492" s="233" t="s">
        <v>19</v>
      </c>
      <c r="F492" s="234" t="s">
        <v>3438</v>
      </c>
      <c r="G492" s="231"/>
      <c r="H492" s="235">
        <v>291.42000000000002</v>
      </c>
      <c r="I492" s="236"/>
      <c r="J492" s="231"/>
      <c r="K492" s="231"/>
      <c r="L492" s="237"/>
      <c r="M492" s="238"/>
      <c r="N492" s="239"/>
      <c r="O492" s="239"/>
      <c r="P492" s="239"/>
      <c r="Q492" s="239"/>
      <c r="R492" s="239"/>
      <c r="S492" s="239"/>
      <c r="T492" s="24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1" t="s">
        <v>161</v>
      </c>
      <c r="AU492" s="241" t="s">
        <v>83</v>
      </c>
      <c r="AV492" s="13" t="s">
        <v>83</v>
      </c>
      <c r="AW492" s="13" t="s">
        <v>35</v>
      </c>
      <c r="AX492" s="13" t="s">
        <v>81</v>
      </c>
      <c r="AY492" s="241" t="s">
        <v>150</v>
      </c>
    </row>
    <row r="493" s="2" customFormat="1" ht="21.75" customHeight="1">
      <c r="A493" s="38"/>
      <c r="B493" s="39"/>
      <c r="C493" s="212" t="s">
        <v>957</v>
      </c>
      <c r="D493" s="212" t="s">
        <v>153</v>
      </c>
      <c r="E493" s="213" t="s">
        <v>3439</v>
      </c>
      <c r="F493" s="214" t="s">
        <v>3440</v>
      </c>
      <c r="G493" s="215" t="s">
        <v>156</v>
      </c>
      <c r="H493" s="216">
        <v>86.340000000000003</v>
      </c>
      <c r="I493" s="217"/>
      <c r="J493" s="218">
        <f>ROUND(I493*H493,2)</f>
        <v>0</v>
      </c>
      <c r="K493" s="214" t="s">
        <v>157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</v>
      </c>
      <c r="R493" s="221">
        <f>Q493*H493</f>
        <v>0</v>
      </c>
      <c r="S493" s="221">
        <v>0.01</v>
      </c>
      <c r="T493" s="222">
        <f>S493*H493</f>
        <v>0.86340000000000006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23" t="s">
        <v>208</v>
      </c>
      <c r="AT493" s="223" t="s">
        <v>153</v>
      </c>
      <c r="AU493" s="223" t="s">
        <v>83</v>
      </c>
      <c r="AY493" s="17" t="s">
        <v>150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208</v>
      </c>
      <c r="BM493" s="223" t="s">
        <v>3441</v>
      </c>
    </row>
    <row r="494" s="2" customFormat="1">
      <c r="A494" s="38"/>
      <c r="B494" s="39"/>
      <c r="C494" s="40"/>
      <c r="D494" s="225" t="s">
        <v>159</v>
      </c>
      <c r="E494" s="40"/>
      <c r="F494" s="226" t="s">
        <v>3442</v>
      </c>
      <c r="G494" s="40"/>
      <c r="H494" s="40"/>
      <c r="I494" s="227"/>
      <c r="J494" s="40"/>
      <c r="K494" s="40"/>
      <c r="L494" s="44"/>
      <c r="M494" s="228"/>
      <c r="N494" s="229"/>
      <c r="O494" s="84"/>
      <c r="P494" s="84"/>
      <c r="Q494" s="84"/>
      <c r="R494" s="84"/>
      <c r="S494" s="84"/>
      <c r="T494" s="85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159</v>
      </c>
      <c r="AU494" s="17" t="s">
        <v>83</v>
      </c>
    </row>
    <row r="495" s="13" customFormat="1">
      <c r="A495" s="13"/>
      <c r="B495" s="230"/>
      <c r="C495" s="231"/>
      <c r="D495" s="232" t="s">
        <v>161</v>
      </c>
      <c r="E495" s="233" t="s">
        <v>19</v>
      </c>
      <c r="F495" s="234" t="s">
        <v>3443</v>
      </c>
      <c r="G495" s="231"/>
      <c r="H495" s="235">
        <v>62.340000000000003</v>
      </c>
      <c r="I495" s="236"/>
      <c r="J495" s="231"/>
      <c r="K495" s="231"/>
      <c r="L495" s="237"/>
      <c r="M495" s="238"/>
      <c r="N495" s="239"/>
      <c r="O495" s="239"/>
      <c r="P495" s="239"/>
      <c r="Q495" s="239"/>
      <c r="R495" s="239"/>
      <c r="S495" s="239"/>
      <c r="T495" s="24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1" t="s">
        <v>161</v>
      </c>
      <c r="AU495" s="241" t="s">
        <v>83</v>
      </c>
      <c r="AV495" s="13" t="s">
        <v>83</v>
      </c>
      <c r="AW495" s="13" t="s">
        <v>35</v>
      </c>
      <c r="AX495" s="13" t="s">
        <v>73</v>
      </c>
      <c r="AY495" s="241" t="s">
        <v>150</v>
      </c>
    </row>
    <row r="496" s="13" customFormat="1">
      <c r="A496" s="13"/>
      <c r="B496" s="230"/>
      <c r="C496" s="231"/>
      <c r="D496" s="232" t="s">
        <v>161</v>
      </c>
      <c r="E496" s="233" t="s">
        <v>19</v>
      </c>
      <c r="F496" s="234" t="s">
        <v>3444</v>
      </c>
      <c r="G496" s="231"/>
      <c r="H496" s="235">
        <v>24</v>
      </c>
      <c r="I496" s="236"/>
      <c r="J496" s="231"/>
      <c r="K496" s="231"/>
      <c r="L496" s="237"/>
      <c r="M496" s="238"/>
      <c r="N496" s="239"/>
      <c r="O496" s="239"/>
      <c r="P496" s="239"/>
      <c r="Q496" s="239"/>
      <c r="R496" s="239"/>
      <c r="S496" s="239"/>
      <c r="T496" s="24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1" t="s">
        <v>161</v>
      </c>
      <c r="AU496" s="241" t="s">
        <v>83</v>
      </c>
      <c r="AV496" s="13" t="s">
        <v>83</v>
      </c>
      <c r="AW496" s="13" t="s">
        <v>35</v>
      </c>
      <c r="AX496" s="13" t="s">
        <v>73</v>
      </c>
      <c r="AY496" s="241" t="s">
        <v>150</v>
      </c>
    </row>
    <row r="497" s="2" customFormat="1" ht="16.5" customHeight="1">
      <c r="A497" s="38"/>
      <c r="B497" s="39"/>
      <c r="C497" s="212" t="s">
        <v>962</v>
      </c>
      <c r="D497" s="212" t="s">
        <v>153</v>
      </c>
      <c r="E497" s="213" t="s">
        <v>3445</v>
      </c>
      <c r="F497" s="214" t="s">
        <v>3446</v>
      </c>
      <c r="G497" s="215" t="s">
        <v>265</v>
      </c>
      <c r="H497" s="216">
        <v>3</v>
      </c>
      <c r="I497" s="217"/>
      <c r="J497" s="218">
        <f>ROUND(I497*H497,2)</f>
        <v>0</v>
      </c>
      <c r="K497" s="214" t="s">
        <v>157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23" t="s">
        <v>208</v>
      </c>
      <c r="AT497" s="223" t="s">
        <v>153</v>
      </c>
      <c r="AU497" s="223" t="s">
        <v>83</v>
      </c>
      <c r="AY497" s="17" t="s">
        <v>150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208</v>
      </c>
      <c r="BM497" s="223" t="s">
        <v>3447</v>
      </c>
    </row>
    <row r="498" s="2" customFormat="1">
      <c r="A498" s="38"/>
      <c r="B498" s="39"/>
      <c r="C498" s="40"/>
      <c r="D498" s="225" t="s">
        <v>159</v>
      </c>
      <c r="E498" s="40"/>
      <c r="F498" s="226" t="s">
        <v>3448</v>
      </c>
      <c r="G498" s="40"/>
      <c r="H498" s="40"/>
      <c r="I498" s="227"/>
      <c r="J498" s="40"/>
      <c r="K498" s="40"/>
      <c r="L498" s="44"/>
      <c r="M498" s="228"/>
      <c r="N498" s="229"/>
      <c r="O498" s="84"/>
      <c r="P498" s="84"/>
      <c r="Q498" s="84"/>
      <c r="R498" s="84"/>
      <c r="S498" s="84"/>
      <c r="T498" s="85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T498" s="17" t="s">
        <v>159</v>
      </c>
      <c r="AU498" s="17" t="s">
        <v>83</v>
      </c>
    </row>
    <row r="499" s="2" customFormat="1" ht="16.5" customHeight="1">
      <c r="A499" s="38"/>
      <c r="B499" s="39"/>
      <c r="C499" s="212" t="s">
        <v>964</v>
      </c>
      <c r="D499" s="212" t="s">
        <v>153</v>
      </c>
      <c r="E499" s="213" t="s">
        <v>3449</v>
      </c>
      <c r="F499" s="214" t="s">
        <v>3450</v>
      </c>
      <c r="G499" s="215" t="s">
        <v>265</v>
      </c>
      <c r="H499" s="216">
        <v>1</v>
      </c>
      <c r="I499" s="217"/>
      <c r="J499" s="218">
        <f>ROUND(I499*H499,2)</f>
        <v>0</v>
      </c>
      <c r="K499" s="214" t="s">
        <v>157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</v>
      </c>
      <c r="R499" s="221">
        <f>Q499*H499</f>
        <v>0</v>
      </c>
      <c r="S499" s="221">
        <v>0</v>
      </c>
      <c r="T499" s="222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23" t="s">
        <v>208</v>
      </c>
      <c r="AT499" s="223" t="s">
        <v>153</v>
      </c>
      <c r="AU499" s="223" t="s">
        <v>83</v>
      </c>
      <c r="AY499" s="17" t="s">
        <v>150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208</v>
      </c>
      <c r="BM499" s="223" t="s">
        <v>3451</v>
      </c>
    </row>
    <row r="500" s="2" customFormat="1">
      <c r="A500" s="38"/>
      <c r="B500" s="39"/>
      <c r="C500" s="40"/>
      <c r="D500" s="225" t="s">
        <v>159</v>
      </c>
      <c r="E500" s="40"/>
      <c r="F500" s="226" t="s">
        <v>3452</v>
      </c>
      <c r="G500" s="40"/>
      <c r="H500" s="40"/>
      <c r="I500" s="227"/>
      <c r="J500" s="40"/>
      <c r="K500" s="40"/>
      <c r="L500" s="44"/>
      <c r="M500" s="228"/>
      <c r="N500" s="229"/>
      <c r="O500" s="84"/>
      <c r="P500" s="84"/>
      <c r="Q500" s="84"/>
      <c r="R500" s="84"/>
      <c r="S500" s="84"/>
      <c r="T500" s="85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159</v>
      </c>
      <c r="AU500" s="17" t="s">
        <v>83</v>
      </c>
    </row>
    <row r="501" s="2" customFormat="1" ht="16.5" customHeight="1">
      <c r="A501" s="38"/>
      <c r="B501" s="39"/>
      <c r="C501" s="212" t="s">
        <v>969</v>
      </c>
      <c r="D501" s="212" t="s">
        <v>153</v>
      </c>
      <c r="E501" s="213" t="s">
        <v>3453</v>
      </c>
      <c r="F501" s="214" t="s">
        <v>3454</v>
      </c>
      <c r="G501" s="215" t="s">
        <v>207</v>
      </c>
      <c r="H501" s="216">
        <v>15</v>
      </c>
      <c r="I501" s="217"/>
      <c r="J501" s="218">
        <f>ROUND(I501*H501,2)</f>
        <v>0</v>
      </c>
      <c r="K501" s="214" t="s">
        <v>157</v>
      </c>
      <c r="L501" s="44"/>
      <c r="M501" s="219" t="s">
        <v>19</v>
      </c>
      <c r="N501" s="220" t="s">
        <v>44</v>
      </c>
      <c r="O501" s="84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23" t="s">
        <v>208</v>
      </c>
      <c r="AT501" s="223" t="s">
        <v>153</v>
      </c>
      <c r="AU501" s="223" t="s">
        <v>83</v>
      </c>
      <c r="AY501" s="17" t="s">
        <v>150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208</v>
      </c>
      <c r="BM501" s="223" t="s">
        <v>3455</v>
      </c>
    </row>
    <row r="502" s="2" customFormat="1">
      <c r="A502" s="38"/>
      <c r="B502" s="39"/>
      <c r="C502" s="40"/>
      <c r="D502" s="225" t="s">
        <v>159</v>
      </c>
      <c r="E502" s="40"/>
      <c r="F502" s="226" t="s">
        <v>3456</v>
      </c>
      <c r="G502" s="40"/>
      <c r="H502" s="40"/>
      <c r="I502" s="227"/>
      <c r="J502" s="40"/>
      <c r="K502" s="40"/>
      <c r="L502" s="44"/>
      <c r="M502" s="228"/>
      <c r="N502" s="229"/>
      <c r="O502" s="84"/>
      <c r="P502" s="84"/>
      <c r="Q502" s="84"/>
      <c r="R502" s="84"/>
      <c r="S502" s="84"/>
      <c r="T502" s="85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T502" s="17" t="s">
        <v>159</v>
      </c>
      <c r="AU502" s="17" t="s">
        <v>83</v>
      </c>
    </row>
    <row r="503" s="13" customFormat="1">
      <c r="A503" s="13"/>
      <c r="B503" s="230"/>
      <c r="C503" s="231"/>
      <c r="D503" s="232" t="s">
        <v>161</v>
      </c>
      <c r="E503" s="233" t="s">
        <v>19</v>
      </c>
      <c r="F503" s="234" t="s">
        <v>3457</v>
      </c>
      <c r="G503" s="231"/>
      <c r="H503" s="235">
        <v>15</v>
      </c>
      <c r="I503" s="236"/>
      <c r="J503" s="231"/>
      <c r="K503" s="231"/>
      <c r="L503" s="237"/>
      <c r="M503" s="238"/>
      <c r="N503" s="239"/>
      <c r="O503" s="239"/>
      <c r="P503" s="239"/>
      <c r="Q503" s="239"/>
      <c r="R503" s="239"/>
      <c r="S503" s="239"/>
      <c r="T503" s="24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1" t="s">
        <v>161</v>
      </c>
      <c r="AU503" s="241" t="s">
        <v>83</v>
      </c>
      <c r="AV503" s="13" t="s">
        <v>83</v>
      </c>
      <c r="AW503" s="13" t="s">
        <v>35</v>
      </c>
      <c r="AX503" s="13" t="s">
        <v>81</v>
      </c>
      <c r="AY503" s="241" t="s">
        <v>150</v>
      </c>
    </row>
    <row r="504" s="2" customFormat="1" ht="16.5" customHeight="1">
      <c r="A504" s="38"/>
      <c r="B504" s="39"/>
      <c r="C504" s="242" t="s">
        <v>975</v>
      </c>
      <c r="D504" s="242" t="s">
        <v>218</v>
      </c>
      <c r="E504" s="243" t="s">
        <v>3458</v>
      </c>
      <c r="F504" s="244" t="s">
        <v>3459</v>
      </c>
      <c r="G504" s="245" t="s">
        <v>265</v>
      </c>
      <c r="H504" s="246">
        <v>15</v>
      </c>
      <c r="I504" s="247"/>
      <c r="J504" s="248">
        <f>ROUND(I504*H504,2)</f>
        <v>0</v>
      </c>
      <c r="K504" s="244" t="s">
        <v>157</v>
      </c>
      <c r="L504" s="249"/>
      <c r="M504" s="250" t="s">
        <v>19</v>
      </c>
      <c r="N504" s="251" t="s">
        <v>44</v>
      </c>
      <c r="O504" s="84"/>
      <c r="P504" s="221">
        <f>O504*H504</f>
        <v>0</v>
      </c>
      <c r="Q504" s="221">
        <v>0.00059999999999999995</v>
      </c>
      <c r="R504" s="221">
        <f>Q504*H504</f>
        <v>0.0089999999999999993</v>
      </c>
      <c r="S504" s="221">
        <v>0</v>
      </c>
      <c r="T504" s="222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23" t="s">
        <v>221</v>
      </c>
      <c r="AT504" s="223" t="s">
        <v>218</v>
      </c>
      <c r="AU504" s="223" t="s">
        <v>83</v>
      </c>
      <c r="AY504" s="17" t="s">
        <v>150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7" t="s">
        <v>81</v>
      </c>
      <c r="BK504" s="224">
        <f>ROUND(I504*H504,2)</f>
        <v>0</v>
      </c>
      <c r="BL504" s="17" t="s">
        <v>208</v>
      </c>
      <c r="BM504" s="223" t="s">
        <v>3460</v>
      </c>
    </row>
    <row r="505" s="2" customFormat="1" ht="16.5" customHeight="1">
      <c r="A505" s="38"/>
      <c r="B505" s="39"/>
      <c r="C505" s="212" t="s">
        <v>981</v>
      </c>
      <c r="D505" s="212" t="s">
        <v>153</v>
      </c>
      <c r="E505" s="213" t="s">
        <v>3461</v>
      </c>
      <c r="F505" s="214" t="s">
        <v>3462</v>
      </c>
      <c r="G505" s="215" t="s">
        <v>333</v>
      </c>
      <c r="H505" s="216">
        <v>0.068000000000000005</v>
      </c>
      <c r="I505" s="217"/>
      <c r="J505" s="218">
        <f>ROUND(I505*H505,2)</f>
        <v>0</v>
      </c>
      <c r="K505" s="214" t="s">
        <v>157</v>
      </c>
      <c r="L505" s="44"/>
      <c r="M505" s="219" t="s">
        <v>19</v>
      </c>
      <c r="N505" s="220" t="s">
        <v>44</v>
      </c>
      <c r="O505" s="84"/>
      <c r="P505" s="221">
        <f>O505*H505</f>
        <v>0</v>
      </c>
      <c r="Q505" s="221">
        <v>5.0000000000000002E-05</v>
      </c>
      <c r="R505" s="221">
        <f>Q505*H505</f>
        <v>3.4000000000000005E-06</v>
      </c>
      <c r="S505" s="221">
        <v>0</v>
      </c>
      <c r="T505" s="222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3" t="s">
        <v>175</v>
      </c>
      <c r="AT505" s="223" t="s">
        <v>153</v>
      </c>
      <c r="AU505" s="223" t="s">
        <v>83</v>
      </c>
      <c r="AY505" s="17" t="s">
        <v>150</v>
      </c>
      <c r="BE505" s="224">
        <f>IF(N505="základní",J505,0)</f>
        <v>0</v>
      </c>
      <c r="BF505" s="224">
        <f>IF(N505="snížená",J505,0)</f>
        <v>0</v>
      </c>
      <c r="BG505" s="224">
        <f>IF(N505="zákl. přenesená",J505,0)</f>
        <v>0</v>
      </c>
      <c r="BH505" s="224">
        <f>IF(N505="sníž. přenesená",J505,0)</f>
        <v>0</v>
      </c>
      <c r="BI505" s="224">
        <f>IF(N505="nulová",J505,0)</f>
        <v>0</v>
      </c>
      <c r="BJ505" s="17" t="s">
        <v>81</v>
      </c>
      <c r="BK505" s="224">
        <f>ROUND(I505*H505,2)</f>
        <v>0</v>
      </c>
      <c r="BL505" s="17" t="s">
        <v>175</v>
      </c>
      <c r="BM505" s="223" t="s">
        <v>3463</v>
      </c>
    </row>
    <row r="506" s="2" customFormat="1">
      <c r="A506" s="38"/>
      <c r="B506" s="39"/>
      <c r="C506" s="40"/>
      <c r="D506" s="225" t="s">
        <v>159</v>
      </c>
      <c r="E506" s="40"/>
      <c r="F506" s="226" t="s">
        <v>3464</v>
      </c>
      <c r="G506" s="40"/>
      <c r="H506" s="40"/>
      <c r="I506" s="227"/>
      <c r="J506" s="40"/>
      <c r="K506" s="40"/>
      <c r="L506" s="44"/>
      <c r="M506" s="228"/>
      <c r="N506" s="229"/>
      <c r="O506" s="84"/>
      <c r="P506" s="84"/>
      <c r="Q506" s="84"/>
      <c r="R506" s="84"/>
      <c r="S506" s="84"/>
      <c r="T506" s="85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159</v>
      </c>
      <c r="AU506" s="17" t="s">
        <v>83</v>
      </c>
    </row>
    <row r="507" s="2" customFormat="1" ht="16.5" customHeight="1">
      <c r="A507" s="38"/>
      <c r="B507" s="39"/>
      <c r="C507" s="242" t="s">
        <v>360</v>
      </c>
      <c r="D507" s="242" t="s">
        <v>218</v>
      </c>
      <c r="E507" s="243" t="s">
        <v>3465</v>
      </c>
      <c r="F507" s="244" t="s">
        <v>3466</v>
      </c>
      <c r="G507" s="245" t="s">
        <v>178</v>
      </c>
      <c r="H507" s="246">
        <v>0.001</v>
      </c>
      <c r="I507" s="247"/>
      <c r="J507" s="248">
        <f>ROUND(I507*H507,2)</f>
        <v>0</v>
      </c>
      <c r="K507" s="244" t="s">
        <v>157</v>
      </c>
      <c r="L507" s="249"/>
      <c r="M507" s="250" t="s">
        <v>19</v>
      </c>
      <c r="N507" s="251" t="s">
        <v>44</v>
      </c>
      <c r="O507" s="84"/>
      <c r="P507" s="221">
        <f>O507*H507</f>
        <v>0</v>
      </c>
      <c r="Q507" s="221">
        <v>1</v>
      </c>
      <c r="R507" s="221">
        <f>Q507*H507</f>
        <v>0.001</v>
      </c>
      <c r="S507" s="221">
        <v>0</v>
      </c>
      <c r="T507" s="222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3" t="s">
        <v>196</v>
      </c>
      <c r="AT507" s="223" t="s">
        <v>218</v>
      </c>
      <c r="AU507" s="223" t="s">
        <v>83</v>
      </c>
      <c r="AY507" s="17" t="s">
        <v>150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81</v>
      </c>
      <c r="BK507" s="224">
        <f>ROUND(I507*H507,2)</f>
        <v>0</v>
      </c>
      <c r="BL507" s="17" t="s">
        <v>175</v>
      </c>
      <c r="BM507" s="223" t="s">
        <v>3467</v>
      </c>
    </row>
    <row r="508" s="13" customFormat="1">
      <c r="A508" s="13"/>
      <c r="B508" s="230"/>
      <c r="C508" s="231"/>
      <c r="D508" s="232" t="s">
        <v>161</v>
      </c>
      <c r="E508" s="233" t="s">
        <v>19</v>
      </c>
      <c r="F508" s="234" t="s">
        <v>12</v>
      </c>
      <c r="G508" s="231"/>
      <c r="H508" s="235">
        <v>0.001</v>
      </c>
      <c r="I508" s="236"/>
      <c r="J508" s="231"/>
      <c r="K508" s="231"/>
      <c r="L508" s="237"/>
      <c r="M508" s="238"/>
      <c r="N508" s="239"/>
      <c r="O508" s="239"/>
      <c r="P508" s="239"/>
      <c r="Q508" s="239"/>
      <c r="R508" s="239"/>
      <c r="S508" s="239"/>
      <c r="T508" s="24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1" t="s">
        <v>161</v>
      </c>
      <c r="AU508" s="241" t="s">
        <v>83</v>
      </c>
      <c r="AV508" s="13" t="s">
        <v>83</v>
      </c>
      <c r="AW508" s="13" t="s">
        <v>35</v>
      </c>
      <c r="AX508" s="13" t="s">
        <v>81</v>
      </c>
      <c r="AY508" s="241" t="s">
        <v>150</v>
      </c>
    </row>
    <row r="509" s="13" customFormat="1">
      <c r="A509" s="13"/>
      <c r="B509" s="230"/>
      <c r="C509" s="231"/>
      <c r="D509" s="232" t="s">
        <v>161</v>
      </c>
      <c r="E509" s="231"/>
      <c r="F509" s="234" t="s">
        <v>3468</v>
      </c>
      <c r="G509" s="231"/>
      <c r="H509" s="235">
        <v>0.001</v>
      </c>
      <c r="I509" s="236"/>
      <c r="J509" s="231"/>
      <c r="K509" s="231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161</v>
      </c>
      <c r="AU509" s="241" t="s">
        <v>83</v>
      </c>
      <c r="AV509" s="13" t="s">
        <v>83</v>
      </c>
      <c r="AW509" s="13" t="s">
        <v>4</v>
      </c>
      <c r="AX509" s="13" t="s">
        <v>81</v>
      </c>
      <c r="AY509" s="241" t="s">
        <v>150</v>
      </c>
    </row>
    <row r="510" s="2" customFormat="1" ht="16.5" customHeight="1">
      <c r="A510" s="38"/>
      <c r="B510" s="39"/>
      <c r="C510" s="242" t="s">
        <v>992</v>
      </c>
      <c r="D510" s="242" t="s">
        <v>218</v>
      </c>
      <c r="E510" s="243" t="s">
        <v>3469</v>
      </c>
      <c r="F510" s="244" t="s">
        <v>3470</v>
      </c>
      <c r="G510" s="245" t="s">
        <v>178</v>
      </c>
      <c r="H510" s="246">
        <v>0.067000000000000004</v>
      </c>
      <c r="I510" s="247"/>
      <c r="J510" s="248">
        <f>ROUND(I510*H510,2)</f>
        <v>0</v>
      </c>
      <c r="K510" s="244" t="s">
        <v>157</v>
      </c>
      <c r="L510" s="249"/>
      <c r="M510" s="250" t="s">
        <v>19</v>
      </c>
      <c r="N510" s="251" t="s">
        <v>44</v>
      </c>
      <c r="O510" s="84"/>
      <c r="P510" s="221">
        <f>O510*H510</f>
        <v>0</v>
      </c>
      <c r="Q510" s="221">
        <v>1</v>
      </c>
      <c r="R510" s="221">
        <f>Q510*H510</f>
        <v>0.067000000000000004</v>
      </c>
      <c r="S510" s="221">
        <v>0</v>
      </c>
      <c r="T510" s="222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3" t="s">
        <v>196</v>
      </c>
      <c r="AT510" s="223" t="s">
        <v>218</v>
      </c>
      <c r="AU510" s="223" t="s">
        <v>83</v>
      </c>
      <c r="AY510" s="17" t="s">
        <v>150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7" t="s">
        <v>81</v>
      </c>
      <c r="BK510" s="224">
        <f>ROUND(I510*H510,2)</f>
        <v>0</v>
      </c>
      <c r="BL510" s="17" t="s">
        <v>175</v>
      </c>
      <c r="BM510" s="223" t="s">
        <v>3471</v>
      </c>
    </row>
    <row r="511" s="13" customFormat="1">
      <c r="A511" s="13"/>
      <c r="B511" s="230"/>
      <c r="C511" s="231"/>
      <c r="D511" s="232" t="s">
        <v>161</v>
      </c>
      <c r="E511" s="233" t="s">
        <v>19</v>
      </c>
      <c r="F511" s="234" t="s">
        <v>3472</v>
      </c>
      <c r="G511" s="231"/>
      <c r="H511" s="235">
        <v>0.067000000000000004</v>
      </c>
      <c r="I511" s="236"/>
      <c r="J511" s="231"/>
      <c r="K511" s="231"/>
      <c r="L511" s="237"/>
      <c r="M511" s="238"/>
      <c r="N511" s="239"/>
      <c r="O511" s="239"/>
      <c r="P511" s="239"/>
      <c r="Q511" s="239"/>
      <c r="R511" s="239"/>
      <c r="S511" s="239"/>
      <c r="T511" s="24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1" t="s">
        <v>161</v>
      </c>
      <c r="AU511" s="241" t="s">
        <v>83</v>
      </c>
      <c r="AV511" s="13" t="s">
        <v>83</v>
      </c>
      <c r="AW511" s="13" t="s">
        <v>35</v>
      </c>
      <c r="AX511" s="13" t="s">
        <v>81</v>
      </c>
      <c r="AY511" s="241" t="s">
        <v>150</v>
      </c>
    </row>
    <row r="512" s="2" customFormat="1" ht="24.15" customHeight="1">
      <c r="A512" s="38"/>
      <c r="B512" s="39"/>
      <c r="C512" s="212" t="s">
        <v>997</v>
      </c>
      <c r="D512" s="212" t="s">
        <v>153</v>
      </c>
      <c r="E512" s="213" t="s">
        <v>3473</v>
      </c>
      <c r="F512" s="214" t="s">
        <v>3474</v>
      </c>
      <c r="G512" s="215" t="s">
        <v>178</v>
      </c>
      <c r="H512" s="216">
        <v>0.109</v>
      </c>
      <c r="I512" s="217"/>
      <c r="J512" s="218">
        <f>ROUND(I512*H512,2)</f>
        <v>0</v>
      </c>
      <c r="K512" s="214" t="s">
        <v>157</v>
      </c>
      <c r="L512" s="44"/>
      <c r="M512" s="219" t="s">
        <v>19</v>
      </c>
      <c r="N512" s="220" t="s">
        <v>44</v>
      </c>
      <c r="O512" s="84"/>
      <c r="P512" s="221">
        <f>O512*H512</f>
        <v>0</v>
      </c>
      <c r="Q512" s="221">
        <v>0</v>
      </c>
      <c r="R512" s="221">
        <f>Q512*H512</f>
        <v>0</v>
      </c>
      <c r="S512" s="221">
        <v>0</v>
      </c>
      <c r="T512" s="222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3" t="s">
        <v>208</v>
      </c>
      <c r="AT512" s="223" t="s">
        <v>153</v>
      </c>
      <c r="AU512" s="223" t="s">
        <v>83</v>
      </c>
      <c r="AY512" s="17" t="s">
        <v>150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208</v>
      </c>
      <c r="BM512" s="223" t="s">
        <v>3475</v>
      </c>
    </row>
    <row r="513" s="2" customFormat="1">
      <c r="A513" s="38"/>
      <c r="B513" s="39"/>
      <c r="C513" s="40"/>
      <c r="D513" s="225" t="s">
        <v>159</v>
      </c>
      <c r="E513" s="40"/>
      <c r="F513" s="226" t="s">
        <v>3476</v>
      </c>
      <c r="G513" s="40"/>
      <c r="H513" s="40"/>
      <c r="I513" s="227"/>
      <c r="J513" s="40"/>
      <c r="K513" s="40"/>
      <c r="L513" s="44"/>
      <c r="M513" s="228"/>
      <c r="N513" s="229"/>
      <c r="O513" s="84"/>
      <c r="P513" s="84"/>
      <c r="Q513" s="84"/>
      <c r="R513" s="84"/>
      <c r="S513" s="84"/>
      <c r="T513" s="85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T513" s="17" t="s">
        <v>159</v>
      </c>
      <c r="AU513" s="17" t="s">
        <v>83</v>
      </c>
    </row>
    <row r="514" s="12" customFormat="1" ht="22.8" customHeight="1">
      <c r="A514" s="12"/>
      <c r="B514" s="196"/>
      <c r="C514" s="197"/>
      <c r="D514" s="198" t="s">
        <v>72</v>
      </c>
      <c r="E514" s="210" t="s">
        <v>336</v>
      </c>
      <c r="F514" s="210" t="s">
        <v>337</v>
      </c>
      <c r="G514" s="197"/>
      <c r="H514" s="197"/>
      <c r="I514" s="200"/>
      <c r="J514" s="211">
        <f>BK514</f>
        <v>0</v>
      </c>
      <c r="K514" s="197"/>
      <c r="L514" s="202"/>
      <c r="M514" s="203"/>
      <c r="N514" s="204"/>
      <c r="O514" s="204"/>
      <c r="P514" s="205">
        <f>SUM(P515:P527)</f>
        <v>0</v>
      </c>
      <c r="Q514" s="204"/>
      <c r="R514" s="205">
        <f>SUM(R515:R527)</f>
        <v>0.44263059999999999</v>
      </c>
      <c r="S514" s="204"/>
      <c r="T514" s="206">
        <f>SUM(T515:T527)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7" t="s">
        <v>83</v>
      </c>
      <c r="AT514" s="208" t="s">
        <v>72</v>
      </c>
      <c r="AU514" s="208" t="s">
        <v>81</v>
      </c>
      <c r="AY514" s="207" t="s">
        <v>150</v>
      </c>
      <c r="BK514" s="209">
        <f>SUM(BK515:BK527)</f>
        <v>0</v>
      </c>
    </row>
    <row r="515" s="2" customFormat="1" ht="24.15" customHeight="1">
      <c r="A515" s="38"/>
      <c r="B515" s="39"/>
      <c r="C515" s="212" t="s">
        <v>1002</v>
      </c>
      <c r="D515" s="212" t="s">
        <v>153</v>
      </c>
      <c r="E515" s="213" t="s">
        <v>3477</v>
      </c>
      <c r="F515" s="214" t="s">
        <v>3478</v>
      </c>
      <c r="G515" s="215" t="s">
        <v>156</v>
      </c>
      <c r="H515" s="216">
        <v>6.125</v>
      </c>
      <c r="I515" s="217"/>
      <c r="J515" s="218">
        <f>ROUND(I515*H515,2)</f>
        <v>0</v>
      </c>
      <c r="K515" s="214" t="s">
        <v>157</v>
      </c>
      <c r="L515" s="44"/>
      <c r="M515" s="219" t="s">
        <v>19</v>
      </c>
      <c r="N515" s="220" t="s">
        <v>44</v>
      </c>
      <c r="O515" s="84"/>
      <c r="P515" s="221">
        <f>O515*H515</f>
        <v>0</v>
      </c>
      <c r="Q515" s="221">
        <v>0</v>
      </c>
      <c r="R515" s="221">
        <f>Q515*H515</f>
        <v>0</v>
      </c>
      <c r="S515" s="221">
        <v>0</v>
      </c>
      <c r="T515" s="222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3" t="s">
        <v>208</v>
      </c>
      <c r="AT515" s="223" t="s">
        <v>153</v>
      </c>
      <c r="AU515" s="223" t="s">
        <v>83</v>
      </c>
      <c r="AY515" s="17" t="s">
        <v>150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208</v>
      </c>
      <c r="BM515" s="223" t="s">
        <v>3479</v>
      </c>
    </row>
    <row r="516" s="2" customFormat="1">
      <c r="A516" s="38"/>
      <c r="B516" s="39"/>
      <c r="C516" s="40"/>
      <c r="D516" s="225" t="s">
        <v>159</v>
      </c>
      <c r="E516" s="40"/>
      <c r="F516" s="226" t="s">
        <v>3480</v>
      </c>
      <c r="G516" s="40"/>
      <c r="H516" s="40"/>
      <c r="I516" s="227"/>
      <c r="J516" s="40"/>
      <c r="K516" s="40"/>
      <c r="L516" s="44"/>
      <c r="M516" s="228"/>
      <c r="N516" s="229"/>
      <c r="O516" s="84"/>
      <c r="P516" s="84"/>
      <c r="Q516" s="84"/>
      <c r="R516" s="84"/>
      <c r="S516" s="84"/>
      <c r="T516" s="85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159</v>
      </c>
      <c r="AU516" s="17" t="s">
        <v>83</v>
      </c>
    </row>
    <row r="517" s="13" customFormat="1">
      <c r="A517" s="13"/>
      <c r="B517" s="230"/>
      <c r="C517" s="231"/>
      <c r="D517" s="232" t="s">
        <v>161</v>
      </c>
      <c r="E517" s="233" t="s">
        <v>19</v>
      </c>
      <c r="F517" s="234" t="s">
        <v>2931</v>
      </c>
      <c r="G517" s="231"/>
      <c r="H517" s="235">
        <v>6.125</v>
      </c>
      <c r="I517" s="236"/>
      <c r="J517" s="231"/>
      <c r="K517" s="231"/>
      <c r="L517" s="237"/>
      <c r="M517" s="238"/>
      <c r="N517" s="239"/>
      <c r="O517" s="239"/>
      <c r="P517" s="239"/>
      <c r="Q517" s="239"/>
      <c r="R517" s="239"/>
      <c r="S517" s="239"/>
      <c r="T517" s="24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1" t="s">
        <v>161</v>
      </c>
      <c r="AU517" s="241" t="s">
        <v>83</v>
      </c>
      <c r="AV517" s="13" t="s">
        <v>83</v>
      </c>
      <c r="AW517" s="13" t="s">
        <v>35</v>
      </c>
      <c r="AX517" s="13" t="s">
        <v>81</v>
      </c>
      <c r="AY517" s="241" t="s">
        <v>150</v>
      </c>
    </row>
    <row r="518" s="2" customFormat="1" ht="16.5" customHeight="1">
      <c r="A518" s="38"/>
      <c r="B518" s="39"/>
      <c r="C518" s="242" t="s">
        <v>1007</v>
      </c>
      <c r="D518" s="242" t="s">
        <v>218</v>
      </c>
      <c r="E518" s="243" t="s">
        <v>3481</v>
      </c>
      <c r="F518" s="244" t="s">
        <v>3482</v>
      </c>
      <c r="G518" s="245" t="s">
        <v>3483</v>
      </c>
      <c r="H518" s="246">
        <v>1.2250000000000001</v>
      </c>
      <c r="I518" s="247"/>
      <c r="J518" s="248">
        <f>ROUND(I518*H518,2)</f>
        <v>0</v>
      </c>
      <c r="K518" s="244" t="s">
        <v>157</v>
      </c>
      <c r="L518" s="249"/>
      <c r="M518" s="250" t="s">
        <v>19</v>
      </c>
      <c r="N518" s="251" t="s">
        <v>44</v>
      </c>
      <c r="O518" s="84"/>
      <c r="P518" s="221">
        <f>O518*H518</f>
        <v>0</v>
      </c>
      <c r="Q518" s="221">
        <v>0.0016000000000000001</v>
      </c>
      <c r="R518" s="221">
        <f>Q518*H518</f>
        <v>0.0019600000000000004</v>
      </c>
      <c r="S518" s="221">
        <v>0</v>
      </c>
      <c r="T518" s="222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3" t="s">
        <v>221</v>
      </c>
      <c r="AT518" s="223" t="s">
        <v>218</v>
      </c>
      <c r="AU518" s="223" t="s">
        <v>83</v>
      </c>
      <c r="AY518" s="17" t="s">
        <v>150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208</v>
      </c>
      <c r="BM518" s="223" t="s">
        <v>3484</v>
      </c>
    </row>
    <row r="519" s="13" customFormat="1">
      <c r="A519" s="13"/>
      <c r="B519" s="230"/>
      <c r="C519" s="231"/>
      <c r="D519" s="232" t="s">
        <v>161</v>
      </c>
      <c r="E519" s="231"/>
      <c r="F519" s="234" t="s">
        <v>3485</v>
      </c>
      <c r="G519" s="231"/>
      <c r="H519" s="235">
        <v>1.2250000000000001</v>
      </c>
      <c r="I519" s="236"/>
      <c r="J519" s="231"/>
      <c r="K519" s="231"/>
      <c r="L519" s="237"/>
      <c r="M519" s="238"/>
      <c r="N519" s="239"/>
      <c r="O519" s="239"/>
      <c r="P519" s="239"/>
      <c r="Q519" s="239"/>
      <c r="R519" s="239"/>
      <c r="S519" s="239"/>
      <c r="T519" s="24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1" t="s">
        <v>161</v>
      </c>
      <c r="AU519" s="241" t="s">
        <v>83</v>
      </c>
      <c r="AV519" s="13" t="s">
        <v>83</v>
      </c>
      <c r="AW519" s="13" t="s">
        <v>4</v>
      </c>
      <c r="AX519" s="13" t="s">
        <v>81</v>
      </c>
      <c r="AY519" s="241" t="s">
        <v>150</v>
      </c>
    </row>
    <row r="520" s="2" customFormat="1" ht="16.5" customHeight="1">
      <c r="A520" s="38"/>
      <c r="B520" s="39"/>
      <c r="C520" s="212" t="s">
        <v>1012</v>
      </c>
      <c r="D520" s="212" t="s">
        <v>153</v>
      </c>
      <c r="E520" s="213" t="s">
        <v>3486</v>
      </c>
      <c r="F520" s="214" t="s">
        <v>3487</v>
      </c>
      <c r="G520" s="215" t="s">
        <v>156</v>
      </c>
      <c r="H520" s="216">
        <v>432.02999999999997</v>
      </c>
      <c r="I520" s="217"/>
      <c r="J520" s="218">
        <f>ROUND(I520*H520,2)</f>
        <v>0</v>
      </c>
      <c r="K520" s="214" t="s">
        <v>157</v>
      </c>
      <c r="L520" s="44"/>
      <c r="M520" s="219" t="s">
        <v>19</v>
      </c>
      <c r="N520" s="220" t="s">
        <v>44</v>
      </c>
      <c r="O520" s="84"/>
      <c r="P520" s="221">
        <f>O520*H520</f>
        <v>0</v>
      </c>
      <c r="Q520" s="221">
        <v>0.00036000000000000002</v>
      </c>
      <c r="R520" s="221">
        <f>Q520*H520</f>
        <v>0.1555308</v>
      </c>
      <c r="S520" s="221">
        <v>0</v>
      </c>
      <c r="T520" s="222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3" t="s">
        <v>208</v>
      </c>
      <c r="AT520" s="223" t="s">
        <v>153</v>
      </c>
      <c r="AU520" s="223" t="s">
        <v>83</v>
      </c>
      <c r="AY520" s="17" t="s">
        <v>150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7" t="s">
        <v>81</v>
      </c>
      <c r="BK520" s="224">
        <f>ROUND(I520*H520,2)</f>
        <v>0</v>
      </c>
      <c r="BL520" s="17" t="s">
        <v>208</v>
      </c>
      <c r="BM520" s="223" t="s">
        <v>3488</v>
      </c>
    </row>
    <row r="521" s="2" customFormat="1">
      <c r="A521" s="38"/>
      <c r="B521" s="39"/>
      <c r="C521" s="40"/>
      <c r="D521" s="225" t="s">
        <v>159</v>
      </c>
      <c r="E521" s="40"/>
      <c r="F521" s="226" t="s">
        <v>3489</v>
      </c>
      <c r="G521" s="40"/>
      <c r="H521" s="40"/>
      <c r="I521" s="227"/>
      <c r="J521" s="40"/>
      <c r="K521" s="40"/>
      <c r="L521" s="44"/>
      <c r="M521" s="228"/>
      <c r="N521" s="229"/>
      <c r="O521" s="84"/>
      <c r="P521" s="84"/>
      <c r="Q521" s="84"/>
      <c r="R521" s="84"/>
      <c r="S521" s="84"/>
      <c r="T521" s="85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159</v>
      </c>
      <c r="AU521" s="17" t="s">
        <v>83</v>
      </c>
    </row>
    <row r="522" s="13" customFormat="1">
      <c r="A522" s="13"/>
      <c r="B522" s="230"/>
      <c r="C522" s="231"/>
      <c r="D522" s="232" t="s">
        <v>161</v>
      </c>
      <c r="E522" s="233" t="s">
        <v>19</v>
      </c>
      <c r="F522" s="234" t="s">
        <v>3083</v>
      </c>
      <c r="G522" s="231"/>
      <c r="H522" s="235">
        <v>316</v>
      </c>
      <c r="I522" s="236"/>
      <c r="J522" s="231"/>
      <c r="K522" s="231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161</v>
      </c>
      <c r="AU522" s="241" t="s">
        <v>83</v>
      </c>
      <c r="AV522" s="13" t="s">
        <v>83</v>
      </c>
      <c r="AW522" s="13" t="s">
        <v>35</v>
      </c>
      <c r="AX522" s="13" t="s">
        <v>73</v>
      </c>
      <c r="AY522" s="241" t="s">
        <v>150</v>
      </c>
    </row>
    <row r="523" s="13" customFormat="1">
      <c r="A523" s="13"/>
      <c r="B523" s="230"/>
      <c r="C523" s="231"/>
      <c r="D523" s="232" t="s">
        <v>161</v>
      </c>
      <c r="E523" s="233" t="s">
        <v>19</v>
      </c>
      <c r="F523" s="234" t="s">
        <v>3490</v>
      </c>
      <c r="G523" s="231"/>
      <c r="H523" s="235">
        <v>116.03</v>
      </c>
      <c r="I523" s="236"/>
      <c r="J523" s="231"/>
      <c r="K523" s="231"/>
      <c r="L523" s="237"/>
      <c r="M523" s="238"/>
      <c r="N523" s="239"/>
      <c r="O523" s="239"/>
      <c r="P523" s="239"/>
      <c r="Q523" s="239"/>
      <c r="R523" s="239"/>
      <c r="S523" s="239"/>
      <c r="T523" s="24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1" t="s">
        <v>161</v>
      </c>
      <c r="AU523" s="241" t="s">
        <v>83</v>
      </c>
      <c r="AV523" s="13" t="s">
        <v>83</v>
      </c>
      <c r="AW523" s="13" t="s">
        <v>35</v>
      </c>
      <c r="AX523" s="13" t="s">
        <v>73</v>
      </c>
      <c r="AY523" s="241" t="s">
        <v>150</v>
      </c>
    </row>
    <row r="524" s="2" customFormat="1" ht="16.5" customHeight="1">
      <c r="A524" s="38"/>
      <c r="B524" s="39"/>
      <c r="C524" s="212" t="s">
        <v>1016</v>
      </c>
      <c r="D524" s="212" t="s">
        <v>153</v>
      </c>
      <c r="E524" s="213" t="s">
        <v>3491</v>
      </c>
      <c r="F524" s="214" t="s">
        <v>3492</v>
      </c>
      <c r="G524" s="215" t="s">
        <v>156</v>
      </c>
      <c r="H524" s="216">
        <v>432.02999999999997</v>
      </c>
      <c r="I524" s="217"/>
      <c r="J524" s="218">
        <f>ROUND(I524*H524,2)</f>
        <v>0</v>
      </c>
      <c r="K524" s="214" t="s">
        <v>157</v>
      </c>
      <c r="L524" s="44"/>
      <c r="M524" s="219" t="s">
        <v>19</v>
      </c>
      <c r="N524" s="220" t="s">
        <v>44</v>
      </c>
      <c r="O524" s="84"/>
      <c r="P524" s="221">
        <f>O524*H524</f>
        <v>0</v>
      </c>
      <c r="Q524" s="221">
        <v>0.00066</v>
      </c>
      <c r="R524" s="221">
        <f>Q524*H524</f>
        <v>0.2851398</v>
      </c>
      <c r="S524" s="221">
        <v>0</v>
      </c>
      <c r="T524" s="222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3" t="s">
        <v>208</v>
      </c>
      <c r="AT524" s="223" t="s">
        <v>153</v>
      </c>
      <c r="AU524" s="223" t="s">
        <v>83</v>
      </c>
      <c r="AY524" s="17" t="s">
        <v>150</v>
      </c>
      <c r="BE524" s="224">
        <f>IF(N524="základní",J524,0)</f>
        <v>0</v>
      </c>
      <c r="BF524" s="224">
        <f>IF(N524="snížená",J524,0)</f>
        <v>0</v>
      </c>
      <c r="BG524" s="224">
        <f>IF(N524="zákl. přenesená",J524,0)</f>
        <v>0</v>
      </c>
      <c r="BH524" s="224">
        <f>IF(N524="sníž. přenesená",J524,0)</f>
        <v>0</v>
      </c>
      <c r="BI524" s="224">
        <f>IF(N524="nulová",J524,0)</f>
        <v>0</v>
      </c>
      <c r="BJ524" s="17" t="s">
        <v>81</v>
      </c>
      <c r="BK524" s="224">
        <f>ROUND(I524*H524,2)</f>
        <v>0</v>
      </c>
      <c r="BL524" s="17" t="s">
        <v>208</v>
      </c>
      <c r="BM524" s="223" t="s">
        <v>3493</v>
      </c>
    </row>
    <row r="525" s="2" customFormat="1">
      <c r="A525" s="38"/>
      <c r="B525" s="39"/>
      <c r="C525" s="40"/>
      <c r="D525" s="225" t="s">
        <v>159</v>
      </c>
      <c r="E525" s="40"/>
      <c r="F525" s="226" t="s">
        <v>3494</v>
      </c>
      <c r="G525" s="40"/>
      <c r="H525" s="40"/>
      <c r="I525" s="227"/>
      <c r="J525" s="40"/>
      <c r="K525" s="40"/>
      <c r="L525" s="44"/>
      <c r="M525" s="228"/>
      <c r="N525" s="229"/>
      <c r="O525" s="84"/>
      <c r="P525" s="84"/>
      <c r="Q525" s="84"/>
      <c r="R525" s="84"/>
      <c r="S525" s="84"/>
      <c r="T525" s="85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T525" s="17" t="s">
        <v>159</v>
      </c>
      <c r="AU525" s="17" t="s">
        <v>83</v>
      </c>
    </row>
    <row r="526" s="13" customFormat="1">
      <c r="A526" s="13"/>
      <c r="B526" s="230"/>
      <c r="C526" s="231"/>
      <c r="D526" s="232" t="s">
        <v>161</v>
      </c>
      <c r="E526" s="233" t="s">
        <v>19</v>
      </c>
      <c r="F526" s="234" t="s">
        <v>3083</v>
      </c>
      <c r="G526" s="231"/>
      <c r="H526" s="235">
        <v>316</v>
      </c>
      <c r="I526" s="236"/>
      <c r="J526" s="231"/>
      <c r="K526" s="231"/>
      <c r="L526" s="237"/>
      <c r="M526" s="238"/>
      <c r="N526" s="239"/>
      <c r="O526" s="239"/>
      <c r="P526" s="239"/>
      <c r="Q526" s="239"/>
      <c r="R526" s="239"/>
      <c r="S526" s="239"/>
      <c r="T526" s="24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1" t="s">
        <v>161</v>
      </c>
      <c r="AU526" s="241" t="s">
        <v>83</v>
      </c>
      <c r="AV526" s="13" t="s">
        <v>83</v>
      </c>
      <c r="AW526" s="13" t="s">
        <v>35</v>
      </c>
      <c r="AX526" s="13" t="s">
        <v>73</v>
      </c>
      <c r="AY526" s="241" t="s">
        <v>150</v>
      </c>
    </row>
    <row r="527" s="13" customFormat="1">
      <c r="A527" s="13"/>
      <c r="B527" s="230"/>
      <c r="C527" s="231"/>
      <c r="D527" s="232" t="s">
        <v>161</v>
      </c>
      <c r="E527" s="233" t="s">
        <v>19</v>
      </c>
      <c r="F527" s="234" t="s">
        <v>3490</v>
      </c>
      <c r="G527" s="231"/>
      <c r="H527" s="235">
        <v>116.03</v>
      </c>
      <c r="I527" s="236"/>
      <c r="J527" s="231"/>
      <c r="K527" s="231"/>
      <c r="L527" s="237"/>
      <c r="M527" s="238"/>
      <c r="N527" s="239"/>
      <c r="O527" s="239"/>
      <c r="P527" s="239"/>
      <c r="Q527" s="239"/>
      <c r="R527" s="239"/>
      <c r="S527" s="239"/>
      <c r="T527" s="24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1" t="s">
        <v>161</v>
      </c>
      <c r="AU527" s="241" t="s">
        <v>83</v>
      </c>
      <c r="AV527" s="13" t="s">
        <v>83</v>
      </c>
      <c r="AW527" s="13" t="s">
        <v>35</v>
      </c>
      <c r="AX527" s="13" t="s">
        <v>73</v>
      </c>
      <c r="AY527" s="241" t="s">
        <v>150</v>
      </c>
    </row>
    <row r="528" s="12" customFormat="1" ht="22.8" customHeight="1">
      <c r="A528" s="12"/>
      <c r="B528" s="196"/>
      <c r="C528" s="197"/>
      <c r="D528" s="198" t="s">
        <v>72</v>
      </c>
      <c r="E528" s="210" t="s">
        <v>3495</v>
      </c>
      <c r="F528" s="210" t="s">
        <v>3496</v>
      </c>
      <c r="G528" s="197"/>
      <c r="H528" s="197"/>
      <c r="I528" s="200"/>
      <c r="J528" s="211">
        <f>BK528</f>
        <v>0</v>
      </c>
      <c r="K528" s="197"/>
      <c r="L528" s="202"/>
      <c r="M528" s="203"/>
      <c r="N528" s="204"/>
      <c r="O528" s="204"/>
      <c r="P528" s="205">
        <f>SUM(P529:P559)</f>
        <v>0</v>
      </c>
      <c r="Q528" s="204"/>
      <c r="R528" s="205">
        <f>SUM(R529:R559)</f>
        <v>0.65040507999999997</v>
      </c>
      <c r="S528" s="204"/>
      <c r="T528" s="206">
        <f>SUM(T529:T559)</f>
        <v>0.16333001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07" t="s">
        <v>83</v>
      </c>
      <c r="AT528" s="208" t="s">
        <v>72</v>
      </c>
      <c r="AU528" s="208" t="s">
        <v>81</v>
      </c>
      <c r="AY528" s="207" t="s">
        <v>150</v>
      </c>
      <c r="BK528" s="209">
        <f>SUM(BK529:BK559)</f>
        <v>0</v>
      </c>
    </row>
    <row r="529" s="2" customFormat="1" ht="16.5" customHeight="1">
      <c r="A529" s="38"/>
      <c r="B529" s="39"/>
      <c r="C529" s="212" t="s">
        <v>1021</v>
      </c>
      <c r="D529" s="212" t="s">
        <v>153</v>
      </c>
      <c r="E529" s="213" t="s">
        <v>3497</v>
      </c>
      <c r="F529" s="214" t="s">
        <v>3498</v>
      </c>
      <c r="G529" s="215" t="s">
        <v>156</v>
      </c>
      <c r="H529" s="216">
        <v>526.87099999999998</v>
      </c>
      <c r="I529" s="217"/>
      <c r="J529" s="218">
        <f>ROUND(I529*H529,2)</f>
        <v>0</v>
      </c>
      <c r="K529" s="214" t="s">
        <v>157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0</v>
      </c>
      <c r="R529" s="221">
        <f>Q529*H529</f>
        <v>0</v>
      </c>
      <c r="S529" s="221">
        <v>0</v>
      </c>
      <c r="T529" s="222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3" t="s">
        <v>208</v>
      </c>
      <c r="AT529" s="223" t="s">
        <v>153</v>
      </c>
      <c r="AU529" s="223" t="s">
        <v>83</v>
      </c>
      <c r="AY529" s="17" t="s">
        <v>150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208</v>
      </c>
      <c r="BM529" s="223" t="s">
        <v>3499</v>
      </c>
    </row>
    <row r="530" s="2" customFormat="1">
      <c r="A530" s="38"/>
      <c r="B530" s="39"/>
      <c r="C530" s="40"/>
      <c r="D530" s="225" t="s">
        <v>159</v>
      </c>
      <c r="E530" s="40"/>
      <c r="F530" s="226" t="s">
        <v>3500</v>
      </c>
      <c r="G530" s="40"/>
      <c r="H530" s="40"/>
      <c r="I530" s="227"/>
      <c r="J530" s="40"/>
      <c r="K530" s="40"/>
      <c r="L530" s="44"/>
      <c r="M530" s="228"/>
      <c r="N530" s="229"/>
      <c r="O530" s="84"/>
      <c r="P530" s="84"/>
      <c r="Q530" s="84"/>
      <c r="R530" s="84"/>
      <c r="S530" s="84"/>
      <c r="T530" s="85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159</v>
      </c>
      <c r="AU530" s="17" t="s">
        <v>83</v>
      </c>
    </row>
    <row r="531" s="13" customFormat="1">
      <c r="A531" s="13"/>
      <c r="B531" s="230"/>
      <c r="C531" s="231"/>
      <c r="D531" s="232" t="s">
        <v>161</v>
      </c>
      <c r="E531" s="233" t="s">
        <v>19</v>
      </c>
      <c r="F531" s="234" t="s">
        <v>3039</v>
      </c>
      <c r="G531" s="231"/>
      <c r="H531" s="235">
        <v>318</v>
      </c>
      <c r="I531" s="236"/>
      <c r="J531" s="231"/>
      <c r="K531" s="231"/>
      <c r="L531" s="237"/>
      <c r="M531" s="238"/>
      <c r="N531" s="239"/>
      <c r="O531" s="239"/>
      <c r="P531" s="239"/>
      <c r="Q531" s="239"/>
      <c r="R531" s="239"/>
      <c r="S531" s="239"/>
      <c r="T531" s="24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1" t="s">
        <v>161</v>
      </c>
      <c r="AU531" s="241" t="s">
        <v>83</v>
      </c>
      <c r="AV531" s="13" t="s">
        <v>83</v>
      </c>
      <c r="AW531" s="13" t="s">
        <v>35</v>
      </c>
      <c r="AX531" s="13" t="s">
        <v>73</v>
      </c>
      <c r="AY531" s="241" t="s">
        <v>150</v>
      </c>
    </row>
    <row r="532" s="13" customFormat="1">
      <c r="A532" s="13"/>
      <c r="B532" s="230"/>
      <c r="C532" s="231"/>
      <c r="D532" s="232" t="s">
        <v>161</v>
      </c>
      <c r="E532" s="233" t="s">
        <v>19</v>
      </c>
      <c r="F532" s="234" t="s">
        <v>3501</v>
      </c>
      <c r="G532" s="231"/>
      <c r="H532" s="235">
        <v>208.87100000000001</v>
      </c>
      <c r="I532" s="236"/>
      <c r="J532" s="231"/>
      <c r="K532" s="231"/>
      <c r="L532" s="237"/>
      <c r="M532" s="238"/>
      <c r="N532" s="239"/>
      <c r="O532" s="239"/>
      <c r="P532" s="239"/>
      <c r="Q532" s="239"/>
      <c r="R532" s="239"/>
      <c r="S532" s="239"/>
      <c r="T532" s="24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1" t="s">
        <v>161</v>
      </c>
      <c r="AU532" s="241" t="s">
        <v>83</v>
      </c>
      <c r="AV532" s="13" t="s">
        <v>83</v>
      </c>
      <c r="AW532" s="13" t="s">
        <v>35</v>
      </c>
      <c r="AX532" s="13" t="s">
        <v>73</v>
      </c>
      <c r="AY532" s="241" t="s">
        <v>150</v>
      </c>
    </row>
    <row r="533" s="2" customFormat="1" ht="16.5" customHeight="1">
      <c r="A533" s="38"/>
      <c r="B533" s="39"/>
      <c r="C533" s="212" t="s">
        <v>1026</v>
      </c>
      <c r="D533" s="212" t="s">
        <v>153</v>
      </c>
      <c r="E533" s="213" t="s">
        <v>3502</v>
      </c>
      <c r="F533" s="214" t="s">
        <v>3503</v>
      </c>
      <c r="G533" s="215" t="s">
        <v>156</v>
      </c>
      <c r="H533" s="216">
        <v>526.87099999999998</v>
      </c>
      <c r="I533" s="217"/>
      <c r="J533" s="218">
        <f>ROUND(I533*H533,2)</f>
        <v>0</v>
      </c>
      <c r="K533" s="214" t="s">
        <v>157</v>
      </c>
      <c r="L533" s="44"/>
      <c r="M533" s="219" t="s">
        <v>19</v>
      </c>
      <c r="N533" s="220" t="s">
        <v>44</v>
      </c>
      <c r="O533" s="84"/>
      <c r="P533" s="221">
        <f>O533*H533</f>
        <v>0</v>
      </c>
      <c r="Q533" s="221">
        <v>0.001</v>
      </c>
      <c r="R533" s="221">
        <f>Q533*H533</f>
        <v>0.52687099999999998</v>
      </c>
      <c r="S533" s="221">
        <v>0.00031</v>
      </c>
      <c r="T533" s="222">
        <f>S533*H533</f>
        <v>0.16333001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3" t="s">
        <v>208</v>
      </c>
      <c r="AT533" s="223" t="s">
        <v>153</v>
      </c>
      <c r="AU533" s="223" t="s">
        <v>83</v>
      </c>
      <c r="AY533" s="17" t="s">
        <v>150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208</v>
      </c>
      <c r="BM533" s="223" t="s">
        <v>3504</v>
      </c>
    </row>
    <row r="534" s="2" customFormat="1">
      <c r="A534" s="38"/>
      <c r="B534" s="39"/>
      <c r="C534" s="40"/>
      <c r="D534" s="225" t="s">
        <v>159</v>
      </c>
      <c r="E534" s="40"/>
      <c r="F534" s="226" t="s">
        <v>3505</v>
      </c>
      <c r="G534" s="40"/>
      <c r="H534" s="40"/>
      <c r="I534" s="227"/>
      <c r="J534" s="40"/>
      <c r="K534" s="40"/>
      <c r="L534" s="44"/>
      <c r="M534" s="228"/>
      <c r="N534" s="229"/>
      <c r="O534" s="84"/>
      <c r="P534" s="84"/>
      <c r="Q534" s="84"/>
      <c r="R534" s="84"/>
      <c r="S534" s="84"/>
      <c r="T534" s="85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159</v>
      </c>
      <c r="AU534" s="17" t="s">
        <v>83</v>
      </c>
    </row>
    <row r="535" s="13" customFormat="1">
      <c r="A535" s="13"/>
      <c r="B535" s="230"/>
      <c r="C535" s="231"/>
      <c r="D535" s="232" t="s">
        <v>161</v>
      </c>
      <c r="E535" s="233" t="s">
        <v>19</v>
      </c>
      <c r="F535" s="234" t="s">
        <v>3039</v>
      </c>
      <c r="G535" s="231"/>
      <c r="H535" s="235">
        <v>318</v>
      </c>
      <c r="I535" s="236"/>
      <c r="J535" s="231"/>
      <c r="K535" s="231"/>
      <c r="L535" s="237"/>
      <c r="M535" s="238"/>
      <c r="N535" s="239"/>
      <c r="O535" s="239"/>
      <c r="P535" s="239"/>
      <c r="Q535" s="239"/>
      <c r="R535" s="239"/>
      <c r="S535" s="239"/>
      <c r="T535" s="24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1" t="s">
        <v>161</v>
      </c>
      <c r="AU535" s="241" t="s">
        <v>83</v>
      </c>
      <c r="AV535" s="13" t="s">
        <v>83</v>
      </c>
      <c r="AW535" s="13" t="s">
        <v>35</v>
      </c>
      <c r="AX535" s="13" t="s">
        <v>73</v>
      </c>
      <c r="AY535" s="241" t="s">
        <v>150</v>
      </c>
    </row>
    <row r="536" s="13" customFormat="1">
      <c r="A536" s="13"/>
      <c r="B536" s="230"/>
      <c r="C536" s="231"/>
      <c r="D536" s="232" t="s">
        <v>161</v>
      </c>
      <c r="E536" s="233" t="s">
        <v>19</v>
      </c>
      <c r="F536" s="234" t="s">
        <v>3501</v>
      </c>
      <c r="G536" s="231"/>
      <c r="H536" s="235">
        <v>208.87100000000001</v>
      </c>
      <c r="I536" s="236"/>
      <c r="J536" s="231"/>
      <c r="K536" s="231"/>
      <c r="L536" s="237"/>
      <c r="M536" s="238"/>
      <c r="N536" s="239"/>
      <c r="O536" s="239"/>
      <c r="P536" s="239"/>
      <c r="Q536" s="239"/>
      <c r="R536" s="239"/>
      <c r="S536" s="239"/>
      <c r="T536" s="24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1" t="s">
        <v>161</v>
      </c>
      <c r="AU536" s="241" t="s">
        <v>83</v>
      </c>
      <c r="AV536" s="13" t="s">
        <v>83</v>
      </c>
      <c r="AW536" s="13" t="s">
        <v>35</v>
      </c>
      <c r="AX536" s="13" t="s">
        <v>73</v>
      </c>
      <c r="AY536" s="241" t="s">
        <v>150</v>
      </c>
    </row>
    <row r="537" s="2" customFormat="1" ht="16.5" customHeight="1">
      <c r="A537" s="38"/>
      <c r="B537" s="39"/>
      <c r="C537" s="212" t="s">
        <v>1031</v>
      </c>
      <c r="D537" s="212" t="s">
        <v>153</v>
      </c>
      <c r="E537" s="213" t="s">
        <v>3506</v>
      </c>
      <c r="F537" s="214" t="s">
        <v>3507</v>
      </c>
      <c r="G537" s="215" t="s">
        <v>156</v>
      </c>
      <c r="H537" s="216">
        <v>538.97900000000004</v>
      </c>
      <c r="I537" s="217"/>
      <c r="J537" s="218">
        <f>ROUND(I537*H537,2)</f>
        <v>0</v>
      </c>
      <c r="K537" s="214" t="s">
        <v>157</v>
      </c>
      <c r="L537" s="44"/>
      <c r="M537" s="219" t="s">
        <v>19</v>
      </c>
      <c r="N537" s="220" t="s">
        <v>44</v>
      </c>
      <c r="O537" s="84"/>
      <c r="P537" s="221">
        <f>O537*H537</f>
        <v>0</v>
      </c>
      <c r="Q537" s="221">
        <v>0</v>
      </c>
      <c r="R537" s="221">
        <f>Q537*H537</f>
        <v>0</v>
      </c>
      <c r="S537" s="221">
        <v>0</v>
      </c>
      <c r="T537" s="222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3" t="s">
        <v>208</v>
      </c>
      <c r="AT537" s="223" t="s">
        <v>153</v>
      </c>
      <c r="AU537" s="223" t="s">
        <v>83</v>
      </c>
      <c r="AY537" s="17" t="s">
        <v>150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208</v>
      </c>
      <c r="BM537" s="223" t="s">
        <v>3508</v>
      </c>
    </row>
    <row r="538" s="2" customFormat="1">
      <c r="A538" s="38"/>
      <c r="B538" s="39"/>
      <c r="C538" s="40"/>
      <c r="D538" s="225" t="s">
        <v>159</v>
      </c>
      <c r="E538" s="40"/>
      <c r="F538" s="226" t="s">
        <v>3509</v>
      </c>
      <c r="G538" s="40"/>
      <c r="H538" s="40"/>
      <c r="I538" s="227"/>
      <c r="J538" s="40"/>
      <c r="K538" s="40"/>
      <c r="L538" s="44"/>
      <c r="M538" s="228"/>
      <c r="N538" s="229"/>
      <c r="O538" s="84"/>
      <c r="P538" s="84"/>
      <c r="Q538" s="84"/>
      <c r="R538" s="84"/>
      <c r="S538" s="84"/>
      <c r="T538" s="85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7" t="s">
        <v>159</v>
      </c>
      <c r="AU538" s="17" t="s">
        <v>83</v>
      </c>
    </row>
    <row r="539" s="13" customFormat="1">
      <c r="A539" s="13"/>
      <c r="B539" s="230"/>
      <c r="C539" s="231"/>
      <c r="D539" s="232" t="s">
        <v>161</v>
      </c>
      <c r="E539" s="233" t="s">
        <v>19</v>
      </c>
      <c r="F539" s="234" t="s">
        <v>3039</v>
      </c>
      <c r="G539" s="231"/>
      <c r="H539" s="235">
        <v>318</v>
      </c>
      <c r="I539" s="236"/>
      <c r="J539" s="231"/>
      <c r="K539" s="231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161</v>
      </c>
      <c r="AU539" s="241" t="s">
        <v>83</v>
      </c>
      <c r="AV539" s="13" t="s">
        <v>83</v>
      </c>
      <c r="AW539" s="13" t="s">
        <v>35</v>
      </c>
      <c r="AX539" s="13" t="s">
        <v>73</v>
      </c>
      <c r="AY539" s="241" t="s">
        <v>150</v>
      </c>
    </row>
    <row r="540" s="13" customFormat="1">
      <c r="A540" s="13"/>
      <c r="B540" s="230"/>
      <c r="C540" s="231"/>
      <c r="D540" s="232" t="s">
        <v>161</v>
      </c>
      <c r="E540" s="233" t="s">
        <v>19</v>
      </c>
      <c r="F540" s="234" t="s">
        <v>3501</v>
      </c>
      <c r="G540" s="231"/>
      <c r="H540" s="235">
        <v>208.87100000000001</v>
      </c>
      <c r="I540" s="236"/>
      <c r="J540" s="231"/>
      <c r="K540" s="231"/>
      <c r="L540" s="237"/>
      <c r="M540" s="238"/>
      <c r="N540" s="239"/>
      <c r="O540" s="239"/>
      <c r="P540" s="239"/>
      <c r="Q540" s="239"/>
      <c r="R540" s="239"/>
      <c r="S540" s="239"/>
      <c r="T540" s="24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1" t="s">
        <v>161</v>
      </c>
      <c r="AU540" s="241" t="s">
        <v>83</v>
      </c>
      <c r="AV540" s="13" t="s">
        <v>83</v>
      </c>
      <c r="AW540" s="13" t="s">
        <v>35</v>
      </c>
      <c r="AX540" s="13" t="s">
        <v>73</v>
      </c>
      <c r="AY540" s="241" t="s">
        <v>150</v>
      </c>
    </row>
    <row r="541" s="13" customFormat="1">
      <c r="A541" s="13"/>
      <c r="B541" s="230"/>
      <c r="C541" s="231"/>
      <c r="D541" s="232" t="s">
        <v>161</v>
      </c>
      <c r="E541" s="233" t="s">
        <v>19</v>
      </c>
      <c r="F541" s="234" t="s">
        <v>3510</v>
      </c>
      <c r="G541" s="231"/>
      <c r="H541" s="235">
        <v>4.7999999999999998</v>
      </c>
      <c r="I541" s="236"/>
      <c r="J541" s="231"/>
      <c r="K541" s="231"/>
      <c r="L541" s="237"/>
      <c r="M541" s="238"/>
      <c r="N541" s="239"/>
      <c r="O541" s="239"/>
      <c r="P541" s="239"/>
      <c r="Q541" s="239"/>
      <c r="R541" s="239"/>
      <c r="S541" s="239"/>
      <c r="T541" s="24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1" t="s">
        <v>161</v>
      </c>
      <c r="AU541" s="241" t="s">
        <v>83</v>
      </c>
      <c r="AV541" s="13" t="s">
        <v>83</v>
      </c>
      <c r="AW541" s="13" t="s">
        <v>35</v>
      </c>
      <c r="AX541" s="13" t="s">
        <v>73</v>
      </c>
      <c r="AY541" s="241" t="s">
        <v>150</v>
      </c>
    </row>
    <row r="542" s="13" customFormat="1">
      <c r="A542" s="13"/>
      <c r="B542" s="230"/>
      <c r="C542" s="231"/>
      <c r="D542" s="232" t="s">
        <v>161</v>
      </c>
      <c r="E542" s="233" t="s">
        <v>19</v>
      </c>
      <c r="F542" s="234" t="s">
        <v>3511</v>
      </c>
      <c r="G542" s="231"/>
      <c r="H542" s="235">
        <v>2.46</v>
      </c>
      <c r="I542" s="236"/>
      <c r="J542" s="231"/>
      <c r="K542" s="231"/>
      <c r="L542" s="237"/>
      <c r="M542" s="238"/>
      <c r="N542" s="239"/>
      <c r="O542" s="239"/>
      <c r="P542" s="239"/>
      <c r="Q542" s="239"/>
      <c r="R542" s="239"/>
      <c r="S542" s="239"/>
      <c r="T542" s="24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1" t="s">
        <v>161</v>
      </c>
      <c r="AU542" s="241" t="s">
        <v>83</v>
      </c>
      <c r="AV542" s="13" t="s">
        <v>83</v>
      </c>
      <c r="AW542" s="13" t="s">
        <v>35</v>
      </c>
      <c r="AX542" s="13" t="s">
        <v>73</v>
      </c>
      <c r="AY542" s="241" t="s">
        <v>150</v>
      </c>
    </row>
    <row r="543" s="13" customFormat="1">
      <c r="A543" s="13"/>
      <c r="B543" s="230"/>
      <c r="C543" s="231"/>
      <c r="D543" s="232" t="s">
        <v>161</v>
      </c>
      <c r="E543" s="233" t="s">
        <v>19</v>
      </c>
      <c r="F543" s="234" t="s">
        <v>3512</v>
      </c>
      <c r="G543" s="231"/>
      <c r="H543" s="235">
        <v>4.8479999999999999</v>
      </c>
      <c r="I543" s="236"/>
      <c r="J543" s="231"/>
      <c r="K543" s="231"/>
      <c r="L543" s="237"/>
      <c r="M543" s="238"/>
      <c r="N543" s="239"/>
      <c r="O543" s="239"/>
      <c r="P543" s="239"/>
      <c r="Q543" s="239"/>
      <c r="R543" s="239"/>
      <c r="S543" s="239"/>
      <c r="T543" s="24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1" t="s">
        <v>161</v>
      </c>
      <c r="AU543" s="241" t="s">
        <v>83</v>
      </c>
      <c r="AV543" s="13" t="s">
        <v>83</v>
      </c>
      <c r="AW543" s="13" t="s">
        <v>35</v>
      </c>
      <c r="AX543" s="13" t="s">
        <v>73</v>
      </c>
      <c r="AY543" s="241" t="s">
        <v>150</v>
      </c>
    </row>
    <row r="544" s="2" customFormat="1" ht="16.5" customHeight="1">
      <c r="A544" s="38"/>
      <c r="B544" s="39"/>
      <c r="C544" s="242" t="s">
        <v>1036</v>
      </c>
      <c r="D544" s="242" t="s">
        <v>218</v>
      </c>
      <c r="E544" s="243" t="s">
        <v>3513</v>
      </c>
      <c r="F544" s="244" t="s">
        <v>3514</v>
      </c>
      <c r="G544" s="245" t="s">
        <v>333</v>
      </c>
      <c r="H544" s="246">
        <v>53.898000000000003</v>
      </c>
      <c r="I544" s="247"/>
      <c r="J544" s="248">
        <f>ROUND(I544*H544,2)</f>
        <v>0</v>
      </c>
      <c r="K544" s="244" t="s">
        <v>157</v>
      </c>
      <c r="L544" s="249"/>
      <c r="M544" s="250" t="s">
        <v>19</v>
      </c>
      <c r="N544" s="251" t="s">
        <v>44</v>
      </c>
      <c r="O544" s="84"/>
      <c r="P544" s="221">
        <f>O544*H544</f>
        <v>0</v>
      </c>
      <c r="Q544" s="221">
        <v>0.001</v>
      </c>
      <c r="R544" s="221">
        <f>Q544*H544</f>
        <v>0.053898000000000001</v>
      </c>
      <c r="S544" s="221">
        <v>0</v>
      </c>
      <c r="T544" s="222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3" t="s">
        <v>221</v>
      </c>
      <c r="AT544" s="223" t="s">
        <v>218</v>
      </c>
      <c r="AU544" s="223" t="s">
        <v>83</v>
      </c>
      <c r="AY544" s="17" t="s">
        <v>150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208</v>
      </c>
      <c r="BM544" s="223" t="s">
        <v>3515</v>
      </c>
    </row>
    <row r="545" s="13" customFormat="1">
      <c r="A545" s="13"/>
      <c r="B545" s="230"/>
      <c r="C545" s="231"/>
      <c r="D545" s="232" t="s">
        <v>161</v>
      </c>
      <c r="E545" s="233" t="s">
        <v>19</v>
      </c>
      <c r="F545" s="234" t="s">
        <v>3039</v>
      </c>
      <c r="G545" s="231"/>
      <c r="H545" s="235">
        <v>318</v>
      </c>
      <c r="I545" s="236"/>
      <c r="J545" s="231"/>
      <c r="K545" s="231"/>
      <c r="L545" s="237"/>
      <c r="M545" s="238"/>
      <c r="N545" s="239"/>
      <c r="O545" s="239"/>
      <c r="P545" s="239"/>
      <c r="Q545" s="239"/>
      <c r="R545" s="239"/>
      <c r="S545" s="239"/>
      <c r="T545" s="24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1" t="s">
        <v>161</v>
      </c>
      <c r="AU545" s="241" t="s">
        <v>83</v>
      </c>
      <c r="AV545" s="13" t="s">
        <v>83</v>
      </c>
      <c r="AW545" s="13" t="s">
        <v>35</v>
      </c>
      <c r="AX545" s="13" t="s">
        <v>73</v>
      </c>
      <c r="AY545" s="241" t="s">
        <v>150</v>
      </c>
    </row>
    <row r="546" s="13" customFormat="1">
      <c r="A546" s="13"/>
      <c r="B546" s="230"/>
      <c r="C546" s="231"/>
      <c r="D546" s="232" t="s">
        <v>161</v>
      </c>
      <c r="E546" s="233" t="s">
        <v>19</v>
      </c>
      <c r="F546" s="234" t="s">
        <v>3501</v>
      </c>
      <c r="G546" s="231"/>
      <c r="H546" s="235">
        <v>208.87100000000001</v>
      </c>
      <c r="I546" s="236"/>
      <c r="J546" s="231"/>
      <c r="K546" s="231"/>
      <c r="L546" s="237"/>
      <c r="M546" s="238"/>
      <c r="N546" s="239"/>
      <c r="O546" s="239"/>
      <c r="P546" s="239"/>
      <c r="Q546" s="239"/>
      <c r="R546" s="239"/>
      <c r="S546" s="239"/>
      <c r="T546" s="24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1" t="s">
        <v>161</v>
      </c>
      <c r="AU546" s="241" t="s">
        <v>83</v>
      </c>
      <c r="AV546" s="13" t="s">
        <v>83</v>
      </c>
      <c r="AW546" s="13" t="s">
        <v>35</v>
      </c>
      <c r="AX546" s="13" t="s">
        <v>73</v>
      </c>
      <c r="AY546" s="241" t="s">
        <v>150</v>
      </c>
    </row>
    <row r="547" s="13" customFormat="1">
      <c r="A547" s="13"/>
      <c r="B547" s="230"/>
      <c r="C547" s="231"/>
      <c r="D547" s="232" t="s">
        <v>161</v>
      </c>
      <c r="E547" s="233" t="s">
        <v>19</v>
      </c>
      <c r="F547" s="234" t="s">
        <v>3510</v>
      </c>
      <c r="G547" s="231"/>
      <c r="H547" s="235">
        <v>4.7999999999999998</v>
      </c>
      <c r="I547" s="236"/>
      <c r="J547" s="231"/>
      <c r="K547" s="231"/>
      <c r="L547" s="237"/>
      <c r="M547" s="238"/>
      <c r="N547" s="239"/>
      <c r="O547" s="239"/>
      <c r="P547" s="239"/>
      <c r="Q547" s="239"/>
      <c r="R547" s="239"/>
      <c r="S547" s="239"/>
      <c r="T547" s="24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1" t="s">
        <v>161</v>
      </c>
      <c r="AU547" s="241" t="s">
        <v>83</v>
      </c>
      <c r="AV547" s="13" t="s">
        <v>83</v>
      </c>
      <c r="AW547" s="13" t="s">
        <v>35</v>
      </c>
      <c r="AX547" s="13" t="s">
        <v>73</v>
      </c>
      <c r="AY547" s="241" t="s">
        <v>150</v>
      </c>
    </row>
    <row r="548" s="13" customFormat="1">
      <c r="A548" s="13"/>
      <c r="B548" s="230"/>
      <c r="C548" s="231"/>
      <c r="D548" s="232" t="s">
        <v>161</v>
      </c>
      <c r="E548" s="233" t="s">
        <v>19</v>
      </c>
      <c r="F548" s="234" t="s">
        <v>3511</v>
      </c>
      <c r="G548" s="231"/>
      <c r="H548" s="235">
        <v>2.46</v>
      </c>
      <c r="I548" s="236"/>
      <c r="J548" s="231"/>
      <c r="K548" s="231"/>
      <c r="L548" s="237"/>
      <c r="M548" s="238"/>
      <c r="N548" s="239"/>
      <c r="O548" s="239"/>
      <c r="P548" s="239"/>
      <c r="Q548" s="239"/>
      <c r="R548" s="239"/>
      <c r="S548" s="239"/>
      <c r="T548" s="24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1" t="s">
        <v>161</v>
      </c>
      <c r="AU548" s="241" t="s">
        <v>83</v>
      </c>
      <c r="AV548" s="13" t="s">
        <v>83</v>
      </c>
      <c r="AW548" s="13" t="s">
        <v>35</v>
      </c>
      <c r="AX548" s="13" t="s">
        <v>73</v>
      </c>
      <c r="AY548" s="241" t="s">
        <v>150</v>
      </c>
    </row>
    <row r="549" s="13" customFormat="1">
      <c r="A549" s="13"/>
      <c r="B549" s="230"/>
      <c r="C549" s="231"/>
      <c r="D549" s="232" t="s">
        <v>161</v>
      </c>
      <c r="E549" s="233" t="s">
        <v>19</v>
      </c>
      <c r="F549" s="234" t="s">
        <v>3512</v>
      </c>
      <c r="G549" s="231"/>
      <c r="H549" s="235">
        <v>4.8479999999999999</v>
      </c>
      <c r="I549" s="236"/>
      <c r="J549" s="231"/>
      <c r="K549" s="231"/>
      <c r="L549" s="237"/>
      <c r="M549" s="238"/>
      <c r="N549" s="239"/>
      <c r="O549" s="239"/>
      <c r="P549" s="239"/>
      <c r="Q549" s="239"/>
      <c r="R549" s="239"/>
      <c r="S549" s="239"/>
      <c r="T549" s="24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1" t="s">
        <v>161</v>
      </c>
      <c r="AU549" s="241" t="s">
        <v>83</v>
      </c>
      <c r="AV549" s="13" t="s">
        <v>83</v>
      </c>
      <c r="AW549" s="13" t="s">
        <v>35</v>
      </c>
      <c r="AX549" s="13" t="s">
        <v>73</v>
      </c>
      <c r="AY549" s="241" t="s">
        <v>150</v>
      </c>
    </row>
    <row r="550" s="13" customFormat="1">
      <c r="A550" s="13"/>
      <c r="B550" s="230"/>
      <c r="C550" s="231"/>
      <c r="D550" s="232" t="s">
        <v>161</v>
      </c>
      <c r="E550" s="231"/>
      <c r="F550" s="234" t="s">
        <v>3516</v>
      </c>
      <c r="G550" s="231"/>
      <c r="H550" s="235">
        <v>53.898000000000003</v>
      </c>
      <c r="I550" s="236"/>
      <c r="J550" s="231"/>
      <c r="K550" s="231"/>
      <c r="L550" s="237"/>
      <c r="M550" s="238"/>
      <c r="N550" s="239"/>
      <c r="O550" s="239"/>
      <c r="P550" s="239"/>
      <c r="Q550" s="239"/>
      <c r="R550" s="239"/>
      <c r="S550" s="239"/>
      <c r="T550" s="24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1" t="s">
        <v>161</v>
      </c>
      <c r="AU550" s="241" t="s">
        <v>83</v>
      </c>
      <c r="AV550" s="13" t="s">
        <v>83</v>
      </c>
      <c r="AW550" s="13" t="s">
        <v>4</v>
      </c>
      <c r="AX550" s="13" t="s">
        <v>81</v>
      </c>
      <c r="AY550" s="241" t="s">
        <v>150</v>
      </c>
    </row>
    <row r="551" s="2" customFormat="1" ht="21.75" customHeight="1">
      <c r="A551" s="38"/>
      <c r="B551" s="39"/>
      <c r="C551" s="212" t="s">
        <v>1041</v>
      </c>
      <c r="D551" s="212" t="s">
        <v>153</v>
      </c>
      <c r="E551" s="213" t="s">
        <v>3517</v>
      </c>
      <c r="F551" s="214" t="s">
        <v>3518</v>
      </c>
      <c r="G551" s="215" t="s">
        <v>156</v>
      </c>
      <c r="H551" s="216">
        <v>538.97900000000004</v>
      </c>
      <c r="I551" s="217"/>
      <c r="J551" s="218">
        <f>ROUND(I551*H551,2)</f>
        <v>0</v>
      </c>
      <c r="K551" s="214" t="s">
        <v>157</v>
      </c>
      <c r="L551" s="44"/>
      <c r="M551" s="219" t="s">
        <v>19</v>
      </c>
      <c r="N551" s="220" t="s">
        <v>44</v>
      </c>
      <c r="O551" s="84"/>
      <c r="P551" s="221">
        <f>O551*H551</f>
        <v>0</v>
      </c>
      <c r="Q551" s="221">
        <v>0</v>
      </c>
      <c r="R551" s="221">
        <f>Q551*H551</f>
        <v>0</v>
      </c>
      <c r="S551" s="221">
        <v>0</v>
      </c>
      <c r="T551" s="222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23" t="s">
        <v>208</v>
      </c>
      <c r="AT551" s="223" t="s">
        <v>153</v>
      </c>
      <c r="AU551" s="223" t="s">
        <v>83</v>
      </c>
      <c r="AY551" s="17" t="s">
        <v>150</v>
      </c>
      <c r="BE551" s="224">
        <f>IF(N551="základní",J551,0)</f>
        <v>0</v>
      </c>
      <c r="BF551" s="224">
        <f>IF(N551="snížená",J551,0)</f>
        <v>0</v>
      </c>
      <c r="BG551" s="224">
        <f>IF(N551="zákl. přenesená",J551,0)</f>
        <v>0</v>
      </c>
      <c r="BH551" s="224">
        <f>IF(N551="sníž. přenesená",J551,0)</f>
        <v>0</v>
      </c>
      <c r="BI551" s="224">
        <f>IF(N551="nulová",J551,0)</f>
        <v>0</v>
      </c>
      <c r="BJ551" s="17" t="s">
        <v>81</v>
      </c>
      <c r="BK551" s="224">
        <f>ROUND(I551*H551,2)</f>
        <v>0</v>
      </c>
      <c r="BL551" s="17" t="s">
        <v>208</v>
      </c>
      <c r="BM551" s="223" t="s">
        <v>3519</v>
      </c>
    </row>
    <row r="552" s="2" customFormat="1">
      <c r="A552" s="38"/>
      <c r="B552" s="39"/>
      <c r="C552" s="40"/>
      <c r="D552" s="225" t="s">
        <v>159</v>
      </c>
      <c r="E552" s="40"/>
      <c r="F552" s="226" t="s">
        <v>3520</v>
      </c>
      <c r="G552" s="40"/>
      <c r="H552" s="40"/>
      <c r="I552" s="227"/>
      <c r="J552" s="40"/>
      <c r="K552" s="40"/>
      <c r="L552" s="44"/>
      <c r="M552" s="228"/>
      <c r="N552" s="229"/>
      <c r="O552" s="84"/>
      <c r="P552" s="84"/>
      <c r="Q552" s="84"/>
      <c r="R552" s="84"/>
      <c r="S552" s="84"/>
      <c r="T552" s="85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159</v>
      </c>
      <c r="AU552" s="17" t="s">
        <v>83</v>
      </c>
    </row>
    <row r="553" s="13" customFormat="1">
      <c r="A553" s="13"/>
      <c r="B553" s="230"/>
      <c r="C553" s="231"/>
      <c r="D553" s="232" t="s">
        <v>161</v>
      </c>
      <c r="E553" s="233" t="s">
        <v>19</v>
      </c>
      <c r="F553" s="234" t="s">
        <v>3039</v>
      </c>
      <c r="G553" s="231"/>
      <c r="H553" s="235">
        <v>318</v>
      </c>
      <c r="I553" s="236"/>
      <c r="J553" s="231"/>
      <c r="K553" s="231"/>
      <c r="L553" s="237"/>
      <c r="M553" s="238"/>
      <c r="N553" s="239"/>
      <c r="O553" s="239"/>
      <c r="P553" s="239"/>
      <c r="Q553" s="239"/>
      <c r="R553" s="239"/>
      <c r="S553" s="239"/>
      <c r="T553" s="24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1" t="s">
        <v>161</v>
      </c>
      <c r="AU553" s="241" t="s">
        <v>83</v>
      </c>
      <c r="AV553" s="13" t="s">
        <v>83</v>
      </c>
      <c r="AW553" s="13" t="s">
        <v>35</v>
      </c>
      <c r="AX553" s="13" t="s">
        <v>73</v>
      </c>
      <c r="AY553" s="241" t="s">
        <v>150</v>
      </c>
    </row>
    <row r="554" s="13" customFormat="1">
      <c r="A554" s="13"/>
      <c r="B554" s="230"/>
      <c r="C554" s="231"/>
      <c r="D554" s="232" t="s">
        <v>161</v>
      </c>
      <c r="E554" s="233" t="s">
        <v>19</v>
      </c>
      <c r="F554" s="234" t="s">
        <v>3501</v>
      </c>
      <c r="G554" s="231"/>
      <c r="H554" s="235">
        <v>208.87100000000001</v>
      </c>
      <c r="I554" s="236"/>
      <c r="J554" s="231"/>
      <c r="K554" s="231"/>
      <c r="L554" s="237"/>
      <c r="M554" s="238"/>
      <c r="N554" s="239"/>
      <c r="O554" s="239"/>
      <c r="P554" s="239"/>
      <c r="Q554" s="239"/>
      <c r="R554" s="239"/>
      <c r="S554" s="239"/>
      <c r="T554" s="24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1" t="s">
        <v>161</v>
      </c>
      <c r="AU554" s="241" t="s">
        <v>83</v>
      </c>
      <c r="AV554" s="13" t="s">
        <v>83</v>
      </c>
      <c r="AW554" s="13" t="s">
        <v>35</v>
      </c>
      <c r="AX554" s="13" t="s">
        <v>73</v>
      </c>
      <c r="AY554" s="241" t="s">
        <v>150</v>
      </c>
    </row>
    <row r="555" s="13" customFormat="1">
      <c r="A555" s="13"/>
      <c r="B555" s="230"/>
      <c r="C555" s="231"/>
      <c r="D555" s="232" t="s">
        <v>161</v>
      </c>
      <c r="E555" s="233" t="s">
        <v>19</v>
      </c>
      <c r="F555" s="234" t="s">
        <v>3510</v>
      </c>
      <c r="G555" s="231"/>
      <c r="H555" s="235">
        <v>4.7999999999999998</v>
      </c>
      <c r="I555" s="236"/>
      <c r="J555" s="231"/>
      <c r="K555" s="231"/>
      <c r="L555" s="237"/>
      <c r="M555" s="238"/>
      <c r="N555" s="239"/>
      <c r="O555" s="239"/>
      <c r="P555" s="239"/>
      <c r="Q555" s="239"/>
      <c r="R555" s="239"/>
      <c r="S555" s="239"/>
      <c r="T555" s="24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1" t="s">
        <v>161</v>
      </c>
      <c r="AU555" s="241" t="s">
        <v>83</v>
      </c>
      <c r="AV555" s="13" t="s">
        <v>83</v>
      </c>
      <c r="AW555" s="13" t="s">
        <v>35</v>
      </c>
      <c r="AX555" s="13" t="s">
        <v>73</v>
      </c>
      <c r="AY555" s="241" t="s">
        <v>150</v>
      </c>
    </row>
    <row r="556" s="13" customFormat="1">
      <c r="A556" s="13"/>
      <c r="B556" s="230"/>
      <c r="C556" s="231"/>
      <c r="D556" s="232" t="s">
        <v>161</v>
      </c>
      <c r="E556" s="233" t="s">
        <v>19</v>
      </c>
      <c r="F556" s="234" t="s">
        <v>3511</v>
      </c>
      <c r="G556" s="231"/>
      <c r="H556" s="235">
        <v>2.46</v>
      </c>
      <c r="I556" s="236"/>
      <c r="J556" s="231"/>
      <c r="K556" s="231"/>
      <c r="L556" s="237"/>
      <c r="M556" s="238"/>
      <c r="N556" s="239"/>
      <c r="O556" s="239"/>
      <c r="P556" s="239"/>
      <c r="Q556" s="239"/>
      <c r="R556" s="239"/>
      <c r="S556" s="239"/>
      <c r="T556" s="24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1" t="s">
        <v>161</v>
      </c>
      <c r="AU556" s="241" t="s">
        <v>83</v>
      </c>
      <c r="AV556" s="13" t="s">
        <v>83</v>
      </c>
      <c r="AW556" s="13" t="s">
        <v>35</v>
      </c>
      <c r="AX556" s="13" t="s">
        <v>73</v>
      </c>
      <c r="AY556" s="241" t="s">
        <v>150</v>
      </c>
    </row>
    <row r="557" s="13" customFormat="1">
      <c r="A557" s="13"/>
      <c r="B557" s="230"/>
      <c r="C557" s="231"/>
      <c r="D557" s="232" t="s">
        <v>161</v>
      </c>
      <c r="E557" s="233" t="s">
        <v>19</v>
      </c>
      <c r="F557" s="234" t="s">
        <v>3512</v>
      </c>
      <c r="G557" s="231"/>
      <c r="H557" s="235">
        <v>4.8479999999999999</v>
      </c>
      <c r="I557" s="236"/>
      <c r="J557" s="231"/>
      <c r="K557" s="231"/>
      <c r="L557" s="237"/>
      <c r="M557" s="238"/>
      <c r="N557" s="239"/>
      <c r="O557" s="239"/>
      <c r="P557" s="239"/>
      <c r="Q557" s="239"/>
      <c r="R557" s="239"/>
      <c r="S557" s="239"/>
      <c r="T557" s="24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1" t="s">
        <v>161</v>
      </c>
      <c r="AU557" s="241" t="s">
        <v>83</v>
      </c>
      <c r="AV557" s="13" t="s">
        <v>83</v>
      </c>
      <c r="AW557" s="13" t="s">
        <v>35</v>
      </c>
      <c r="AX557" s="13" t="s">
        <v>73</v>
      </c>
      <c r="AY557" s="241" t="s">
        <v>150</v>
      </c>
    </row>
    <row r="558" s="2" customFormat="1" ht="16.5" customHeight="1">
      <c r="A558" s="38"/>
      <c r="B558" s="39"/>
      <c r="C558" s="242" t="s">
        <v>1046</v>
      </c>
      <c r="D558" s="242" t="s">
        <v>218</v>
      </c>
      <c r="E558" s="243" t="s">
        <v>3521</v>
      </c>
      <c r="F558" s="244" t="s">
        <v>3522</v>
      </c>
      <c r="G558" s="245" t="s">
        <v>3483</v>
      </c>
      <c r="H558" s="246">
        <v>51.203000000000003</v>
      </c>
      <c r="I558" s="247"/>
      <c r="J558" s="248">
        <f>ROUND(I558*H558,2)</f>
        <v>0</v>
      </c>
      <c r="K558" s="244" t="s">
        <v>157</v>
      </c>
      <c r="L558" s="249"/>
      <c r="M558" s="250" t="s">
        <v>19</v>
      </c>
      <c r="N558" s="251" t="s">
        <v>44</v>
      </c>
      <c r="O558" s="84"/>
      <c r="P558" s="221">
        <f>O558*H558</f>
        <v>0</v>
      </c>
      <c r="Q558" s="221">
        <v>0.0013600000000000001</v>
      </c>
      <c r="R558" s="221">
        <f>Q558*H558</f>
        <v>0.069636080000000003</v>
      </c>
      <c r="S558" s="221">
        <v>0</v>
      </c>
      <c r="T558" s="222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3" t="s">
        <v>221</v>
      </c>
      <c r="AT558" s="223" t="s">
        <v>218</v>
      </c>
      <c r="AU558" s="223" t="s">
        <v>83</v>
      </c>
      <c r="AY558" s="17" t="s">
        <v>150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208</v>
      </c>
      <c r="BM558" s="223" t="s">
        <v>3523</v>
      </c>
    </row>
    <row r="559" s="13" customFormat="1">
      <c r="A559" s="13"/>
      <c r="B559" s="230"/>
      <c r="C559" s="231"/>
      <c r="D559" s="232" t="s">
        <v>161</v>
      </c>
      <c r="E559" s="231"/>
      <c r="F559" s="234" t="s">
        <v>3524</v>
      </c>
      <c r="G559" s="231"/>
      <c r="H559" s="235">
        <v>51.203000000000003</v>
      </c>
      <c r="I559" s="236"/>
      <c r="J559" s="231"/>
      <c r="K559" s="231"/>
      <c r="L559" s="237"/>
      <c r="M559" s="238"/>
      <c r="N559" s="239"/>
      <c r="O559" s="239"/>
      <c r="P559" s="239"/>
      <c r="Q559" s="239"/>
      <c r="R559" s="239"/>
      <c r="S559" s="239"/>
      <c r="T559" s="24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1" t="s">
        <v>161</v>
      </c>
      <c r="AU559" s="241" t="s">
        <v>83</v>
      </c>
      <c r="AV559" s="13" t="s">
        <v>83</v>
      </c>
      <c r="AW559" s="13" t="s">
        <v>4</v>
      </c>
      <c r="AX559" s="13" t="s">
        <v>81</v>
      </c>
      <c r="AY559" s="241" t="s">
        <v>150</v>
      </c>
    </row>
    <row r="560" s="12" customFormat="1" ht="22.8" customHeight="1">
      <c r="A560" s="12"/>
      <c r="B560" s="196"/>
      <c r="C560" s="197"/>
      <c r="D560" s="198" t="s">
        <v>72</v>
      </c>
      <c r="E560" s="210" t="s">
        <v>3525</v>
      </c>
      <c r="F560" s="210" t="s">
        <v>3526</v>
      </c>
      <c r="G560" s="197"/>
      <c r="H560" s="197"/>
      <c r="I560" s="200"/>
      <c r="J560" s="211">
        <f>BK560</f>
        <v>0</v>
      </c>
      <c r="K560" s="197"/>
      <c r="L560" s="202"/>
      <c r="M560" s="203"/>
      <c r="N560" s="204"/>
      <c r="O560" s="204"/>
      <c r="P560" s="205">
        <f>SUM(P561:P599)</f>
        <v>0</v>
      </c>
      <c r="Q560" s="204"/>
      <c r="R560" s="205">
        <f>SUM(R561:R599)</f>
        <v>0.86887200000000009</v>
      </c>
      <c r="S560" s="204"/>
      <c r="T560" s="206">
        <f>SUM(T561:T599)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7" t="s">
        <v>83</v>
      </c>
      <c r="AT560" s="208" t="s">
        <v>72</v>
      </c>
      <c r="AU560" s="208" t="s">
        <v>81</v>
      </c>
      <c r="AY560" s="207" t="s">
        <v>150</v>
      </c>
      <c r="BK560" s="209">
        <f>SUM(BK561:BK599)</f>
        <v>0</v>
      </c>
    </row>
    <row r="561" s="2" customFormat="1" ht="16.5" customHeight="1">
      <c r="A561" s="38"/>
      <c r="B561" s="39"/>
      <c r="C561" s="212" t="s">
        <v>1051</v>
      </c>
      <c r="D561" s="212" t="s">
        <v>153</v>
      </c>
      <c r="E561" s="213" t="s">
        <v>3527</v>
      </c>
      <c r="F561" s="214" t="s">
        <v>3528</v>
      </c>
      <c r="G561" s="215" t="s">
        <v>156</v>
      </c>
      <c r="H561" s="216">
        <v>145.25999999999999</v>
      </c>
      <c r="I561" s="217"/>
      <c r="J561" s="218">
        <f>ROUND(I561*H561,2)</f>
        <v>0</v>
      </c>
      <c r="K561" s="214" t="s">
        <v>157</v>
      </c>
      <c r="L561" s="44"/>
      <c r="M561" s="219" t="s">
        <v>19</v>
      </c>
      <c r="N561" s="220" t="s">
        <v>44</v>
      </c>
      <c r="O561" s="84"/>
      <c r="P561" s="221">
        <f>O561*H561</f>
        <v>0</v>
      </c>
      <c r="Q561" s="221">
        <v>0.00010000000000000001</v>
      </c>
      <c r="R561" s="221">
        <f>Q561*H561</f>
        <v>0.014525999999999999</v>
      </c>
      <c r="S561" s="221">
        <v>0</v>
      </c>
      <c r="T561" s="222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3" t="s">
        <v>208</v>
      </c>
      <c r="AT561" s="223" t="s">
        <v>153</v>
      </c>
      <c r="AU561" s="223" t="s">
        <v>83</v>
      </c>
      <c r="AY561" s="17" t="s">
        <v>150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208</v>
      </c>
      <c r="BM561" s="223" t="s">
        <v>3529</v>
      </c>
    </row>
    <row r="562" s="2" customFormat="1">
      <c r="A562" s="38"/>
      <c r="B562" s="39"/>
      <c r="C562" s="40"/>
      <c r="D562" s="225" t="s">
        <v>159</v>
      </c>
      <c r="E562" s="40"/>
      <c r="F562" s="226" t="s">
        <v>3530</v>
      </c>
      <c r="G562" s="40"/>
      <c r="H562" s="40"/>
      <c r="I562" s="227"/>
      <c r="J562" s="40"/>
      <c r="K562" s="40"/>
      <c r="L562" s="44"/>
      <c r="M562" s="228"/>
      <c r="N562" s="229"/>
      <c r="O562" s="84"/>
      <c r="P562" s="84"/>
      <c r="Q562" s="84"/>
      <c r="R562" s="84"/>
      <c r="S562" s="84"/>
      <c r="T562" s="85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T562" s="17" t="s">
        <v>159</v>
      </c>
      <c r="AU562" s="17" t="s">
        <v>83</v>
      </c>
    </row>
    <row r="563" s="13" customFormat="1">
      <c r="A563" s="13"/>
      <c r="B563" s="230"/>
      <c r="C563" s="231"/>
      <c r="D563" s="232" t="s">
        <v>161</v>
      </c>
      <c r="E563" s="233" t="s">
        <v>19</v>
      </c>
      <c r="F563" s="234" t="s">
        <v>3531</v>
      </c>
      <c r="G563" s="231"/>
      <c r="H563" s="235">
        <v>130.38999999999999</v>
      </c>
      <c r="I563" s="236"/>
      <c r="J563" s="231"/>
      <c r="K563" s="231"/>
      <c r="L563" s="237"/>
      <c r="M563" s="238"/>
      <c r="N563" s="239"/>
      <c r="O563" s="239"/>
      <c r="P563" s="239"/>
      <c r="Q563" s="239"/>
      <c r="R563" s="239"/>
      <c r="S563" s="239"/>
      <c r="T563" s="24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1" t="s">
        <v>161</v>
      </c>
      <c r="AU563" s="241" t="s">
        <v>83</v>
      </c>
      <c r="AV563" s="13" t="s">
        <v>83</v>
      </c>
      <c r="AW563" s="13" t="s">
        <v>35</v>
      </c>
      <c r="AX563" s="13" t="s">
        <v>73</v>
      </c>
      <c r="AY563" s="241" t="s">
        <v>150</v>
      </c>
    </row>
    <row r="564" s="13" customFormat="1">
      <c r="A564" s="13"/>
      <c r="B564" s="230"/>
      <c r="C564" s="231"/>
      <c r="D564" s="232" t="s">
        <v>161</v>
      </c>
      <c r="E564" s="233" t="s">
        <v>19</v>
      </c>
      <c r="F564" s="234" t="s">
        <v>3532</v>
      </c>
      <c r="G564" s="231"/>
      <c r="H564" s="235">
        <v>14.869999999999999</v>
      </c>
      <c r="I564" s="236"/>
      <c r="J564" s="231"/>
      <c r="K564" s="231"/>
      <c r="L564" s="237"/>
      <c r="M564" s="238"/>
      <c r="N564" s="239"/>
      <c r="O564" s="239"/>
      <c r="P564" s="239"/>
      <c r="Q564" s="239"/>
      <c r="R564" s="239"/>
      <c r="S564" s="239"/>
      <c r="T564" s="24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1" t="s">
        <v>161</v>
      </c>
      <c r="AU564" s="241" t="s">
        <v>83</v>
      </c>
      <c r="AV564" s="13" t="s">
        <v>83</v>
      </c>
      <c r="AW564" s="13" t="s">
        <v>35</v>
      </c>
      <c r="AX564" s="13" t="s">
        <v>73</v>
      </c>
      <c r="AY564" s="241" t="s">
        <v>150</v>
      </c>
    </row>
    <row r="565" s="2" customFormat="1" ht="16.5" customHeight="1">
      <c r="A565" s="38"/>
      <c r="B565" s="39"/>
      <c r="C565" s="212" t="s">
        <v>1056</v>
      </c>
      <c r="D565" s="212" t="s">
        <v>153</v>
      </c>
      <c r="E565" s="213" t="s">
        <v>3533</v>
      </c>
      <c r="F565" s="214" t="s">
        <v>3534</v>
      </c>
      <c r="G565" s="215" t="s">
        <v>156</v>
      </c>
      <c r="H565" s="216">
        <v>525</v>
      </c>
      <c r="I565" s="217"/>
      <c r="J565" s="218">
        <f>ROUND(I565*H565,2)</f>
        <v>0</v>
      </c>
      <c r="K565" s="214" t="s">
        <v>157</v>
      </c>
      <c r="L565" s="44"/>
      <c r="M565" s="219" t="s">
        <v>19</v>
      </c>
      <c r="N565" s="220" t="s">
        <v>44</v>
      </c>
      <c r="O565" s="84"/>
      <c r="P565" s="221">
        <f>O565*H565</f>
        <v>0</v>
      </c>
      <c r="Q565" s="221">
        <v>0</v>
      </c>
      <c r="R565" s="221">
        <f>Q565*H565</f>
        <v>0</v>
      </c>
      <c r="S565" s="221">
        <v>0</v>
      </c>
      <c r="T565" s="222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23" t="s">
        <v>208</v>
      </c>
      <c r="AT565" s="223" t="s">
        <v>153</v>
      </c>
      <c r="AU565" s="223" t="s">
        <v>83</v>
      </c>
      <c r="AY565" s="17" t="s">
        <v>150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208</v>
      </c>
      <c r="BM565" s="223" t="s">
        <v>3535</v>
      </c>
    </row>
    <row r="566" s="2" customFormat="1">
      <c r="A566" s="38"/>
      <c r="B566" s="39"/>
      <c r="C566" s="40"/>
      <c r="D566" s="225" t="s">
        <v>159</v>
      </c>
      <c r="E566" s="40"/>
      <c r="F566" s="226" t="s">
        <v>3536</v>
      </c>
      <c r="G566" s="40"/>
      <c r="H566" s="40"/>
      <c r="I566" s="227"/>
      <c r="J566" s="40"/>
      <c r="K566" s="40"/>
      <c r="L566" s="44"/>
      <c r="M566" s="228"/>
      <c r="N566" s="229"/>
      <c r="O566" s="84"/>
      <c r="P566" s="84"/>
      <c r="Q566" s="84"/>
      <c r="R566" s="84"/>
      <c r="S566" s="84"/>
      <c r="T566" s="85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7" t="s">
        <v>159</v>
      </c>
      <c r="AU566" s="17" t="s">
        <v>83</v>
      </c>
    </row>
    <row r="567" s="2" customFormat="1" ht="16.5" customHeight="1">
      <c r="A567" s="38"/>
      <c r="B567" s="39"/>
      <c r="C567" s="212" t="s">
        <v>1061</v>
      </c>
      <c r="D567" s="212" t="s">
        <v>153</v>
      </c>
      <c r="E567" s="213" t="s">
        <v>3537</v>
      </c>
      <c r="F567" s="214" t="s">
        <v>3538</v>
      </c>
      <c r="G567" s="215" t="s">
        <v>156</v>
      </c>
      <c r="H567" s="216">
        <v>525</v>
      </c>
      <c r="I567" s="217"/>
      <c r="J567" s="218">
        <f>ROUND(I567*H567,2)</f>
        <v>0</v>
      </c>
      <c r="K567" s="214" t="s">
        <v>157</v>
      </c>
      <c r="L567" s="44"/>
      <c r="M567" s="219" t="s">
        <v>19</v>
      </c>
      <c r="N567" s="220" t="s">
        <v>44</v>
      </c>
      <c r="O567" s="84"/>
      <c r="P567" s="221">
        <f>O567*H567</f>
        <v>0</v>
      </c>
      <c r="Q567" s="221">
        <v>0</v>
      </c>
      <c r="R567" s="221">
        <f>Q567*H567</f>
        <v>0</v>
      </c>
      <c r="S567" s="221">
        <v>0</v>
      </c>
      <c r="T567" s="222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23" t="s">
        <v>208</v>
      </c>
      <c r="AT567" s="223" t="s">
        <v>153</v>
      </c>
      <c r="AU567" s="223" t="s">
        <v>83</v>
      </c>
      <c r="AY567" s="17" t="s">
        <v>150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208</v>
      </c>
      <c r="BM567" s="223" t="s">
        <v>3539</v>
      </c>
    </row>
    <row r="568" s="2" customFormat="1">
      <c r="A568" s="38"/>
      <c r="B568" s="39"/>
      <c r="C568" s="40"/>
      <c r="D568" s="225" t="s">
        <v>159</v>
      </c>
      <c r="E568" s="40"/>
      <c r="F568" s="226" t="s">
        <v>3540</v>
      </c>
      <c r="G568" s="40"/>
      <c r="H568" s="40"/>
      <c r="I568" s="227"/>
      <c r="J568" s="40"/>
      <c r="K568" s="40"/>
      <c r="L568" s="44"/>
      <c r="M568" s="228"/>
      <c r="N568" s="229"/>
      <c r="O568" s="84"/>
      <c r="P568" s="84"/>
      <c r="Q568" s="84"/>
      <c r="R568" s="84"/>
      <c r="S568" s="84"/>
      <c r="T568" s="85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T568" s="17" t="s">
        <v>159</v>
      </c>
      <c r="AU568" s="17" t="s">
        <v>83</v>
      </c>
    </row>
    <row r="569" s="2" customFormat="1" ht="16.5" customHeight="1">
      <c r="A569" s="38"/>
      <c r="B569" s="39"/>
      <c r="C569" s="212" t="s">
        <v>1066</v>
      </c>
      <c r="D569" s="212" t="s">
        <v>153</v>
      </c>
      <c r="E569" s="213" t="s">
        <v>3541</v>
      </c>
      <c r="F569" s="214" t="s">
        <v>3542</v>
      </c>
      <c r="G569" s="215" t="s">
        <v>156</v>
      </c>
      <c r="H569" s="216">
        <v>525</v>
      </c>
      <c r="I569" s="217"/>
      <c r="J569" s="218">
        <f>ROUND(I569*H569,2)</f>
        <v>0</v>
      </c>
      <c r="K569" s="214" t="s">
        <v>157</v>
      </c>
      <c r="L569" s="44"/>
      <c r="M569" s="219" t="s">
        <v>19</v>
      </c>
      <c r="N569" s="220" t="s">
        <v>44</v>
      </c>
      <c r="O569" s="84"/>
      <c r="P569" s="221">
        <f>O569*H569</f>
        <v>0</v>
      </c>
      <c r="Q569" s="221">
        <v>0</v>
      </c>
      <c r="R569" s="221">
        <f>Q569*H569</f>
        <v>0</v>
      </c>
      <c r="S569" s="221">
        <v>0</v>
      </c>
      <c r="T569" s="222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23" t="s">
        <v>208</v>
      </c>
      <c r="AT569" s="223" t="s">
        <v>153</v>
      </c>
      <c r="AU569" s="223" t="s">
        <v>83</v>
      </c>
      <c r="AY569" s="17" t="s">
        <v>150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208</v>
      </c>
      <c r="BM569" s="223" t="s">
        <v>3543</v>
      </c>
    </row>
    <row r="570" s="2" customFormat="1">
      <c r="A570" s="38"/>
      <c r="B570" s="39"/>
      <c r="C570" s="40"/>
      <c r="D570" s="225" t="s">
        <v>159</v>
      </c>
      <c r="E570" s="40"/>
      <c r="F570" s="226" t="s">
        <v>3544</v>
      </c>
      <c r="G570" s="40"/>
      <c r="H570" s="40"/>
      <c r="I570" s="227"/>
      <c r="J570" s="40"/>
      <c r="K570" s="40"/>
      <c r="L570" s="44"/>
      <c r="M570" s="228"/>
      <c r="N570" s="229"/>
      <c r="O570" s="84"/>
      <c r="P570" s="84"/>
      <c r="Q570" s="84"/>
      <c r="R570" s="84"/>
      <c r="S570" s="84"/>
      <c r="T570" s="85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159</v>
      </c>
      <c r="AU570" s="17" t="s">
        <v>83</v>
      </c>
    </row>
    <row r="571" s="2" customFormat="1" ht="16.5" customHeight="1">
      <c r="A571" s="38"/>
      <c r="B571" s="39"/>
      <c r="C571" s="212" t="s">
        <v>1071</v>
      </c>
      <c r="D571" s="212" t="s">
        <v>153</v>
      </c>
      <c r="E571" s="213" t="s">
        <v>3545</v>
      </c>
      <c r="F571" s="214" t="s">
        <v>3546</v>
      </c>
      <c r="G571" s="215" t="s">
        <v>156</v>
      </c>
      <c r="H571" s="216">
        <v>525</v>
      </c>
      <c r="I571" s="217"/>
      <c r="J571" s="218">
        <f>ROUND(I571*H571,2)</f>
        <v>0</v>
      </c>
      <c r="K571" s="214" t="s">
        <v>157</v>
      </c>
      <c r="L571" s="44"/>
      <c r="M571" s="219" t="s">
        <v>19</v>
      </c>
      <c r="N571" s="220" t="s">
        <v>44</v>
      </c>
      <c r="O571" s="84"/>
      <c r="P571" s="221">
        <f>O571*H571</f>
        <v>0</v>
      </c>
      <c r="Q571" s="221">
        <v>0.00016000000000000001</v>
      </c>
      <c r="R571" s="221">
        <f>Q571*H571</f>
        <v>0.084000000000000005</v>
      </c>
      <c r="S571" s="221">
        <v>0</v>
      </c>
      <c r="T571" s="222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23" t="s">
        <v>208</v>
      </c>
      <c r="AT571" s="223" t="s">
        <v>153</v>
      </c>
      <c r="AU571" s="223" t="s">
        <v>83</v>
      </c>
      <c r="AY571" s="17" t="s">
        <v>150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81</v>
      </c>
      <c r="BK571" s="224">
        <f>ROUND(I571*H571,2)</f>
        <v>0</v>
      </c>
      <c r="BL571" s="17" t="s">
        <v>208</v>
      </c>
      <c r="BM571" s="223" t="s">
        <v>3547</v>
      </c>
    </row>
    <row r="572" s="2" customFormat="1">
      <c r="A572" s="38"/>
      <c r="B572" s="39"/>
      <c r="C572" s="40"/>
      <c r="D572" s="225" t="s">
        <v>159</v>
      </c>
      <c r="E572" s="40"/>
      <c r="F572" s="226" t="s">
        <v>3548</v>
      </c>
      <c r="G572" s="40"/>
      <c r="H572" s="40"/>
      <c r="I572" s="227"/>
      <c r="J572" s="40"/>
      <c r="K572" s="40"/>
      <c r="L572" s="44"/>
      <c r="M572" s="228"/>
      <c r="N572" s="229"/>
      <c r="O572" s="84"/>
      <c r="P572" s="84"/>
      <c r="Q572" s="84"/>
      <c r="R572" s="84"/>
      <c r="S572" s="84"/>
      <c r="T572" s="85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T572" s="17" t="s">
        <v>159</v>
      </c>
      <c r="AU572" s="17" t="s">
        <v>83</v>
      </c>
    </row>
    <row r="573" s="2" customFormat="1" ht="16.5" customHeight="1">
      <c r="A573" s="38"/>
      <c r="B573" s="39"/>
      <c r="C573" s="212" t="s">
        <v>1076</v>
      </c>
      <c r="D573" s="212" t="s">
        <v>153</v>
      </c>
      <c r="E573" s="213" t="s">
        <v>3549</v>
      </c>
      <c r="F573" s="214" t="s">
        <v>3550</v>
      </c>
      <c r="G573" s="215" t="s">
        <v>156</v>
      </c>
      <c r="H573" s="216">
        <v>525</v>
      </c>
      <c r="I573" s="217"/>
      <c r="J573" s="218">
        <f>ROUND(I573*H573,2)</f>
        <v>0</v>
      </c>
      <c r="K573" s="214" t="s">
        <v>157</v>
      </c>
      <c r="L573" s="44"/>
      <c r="M573" s="219" t="s">
        <v>19</v>
      </c>
      <c r="N573" s="220" t="s">
        <v>44</v>
      </c>
      <c r="O573" s="84"/>
      <c r="P573" s="221">
        <f>O573*H573</f>
        <v>0</v>
      </c>
      <c r="Q573" s="221">
        <v>0</v>
      </c>
      <c r="R573" s="221">
        <f>Q573*H573</f>
        <v>0</v>
      </c>
      <c r="S573" s="221">
        <v>0</v>
      </c>
      <c r="T573" s="222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3" t="s">
        <v>208</v>
      </c>
      <c r="AT573" s="223" t="s">
        <v>153</v>
      </c>
      <c r="AU573" s="223" t="s">
        <v>83</v>
      </c>
      <c r="AY573" s="17" t="s">
        <v>150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208</v>
      </c>
      <c r="BM573" s="223" t="s">
        <v>3551</v>
      </c>
    </row>
    <row r="574" s="2" customFormat="1">
      <c r="A574" s="38"/>
      <c r="B574" s="39"/>
      <c r="C574" s="40"/>
      <c r="D574" s="225" t="s">
        <v>159</v>
      </c>
      <c r="E574" s="40"/>
      <c r="F574" s="226" t="s">
        <v>3552</v>
      </c>
      <c r="G574" s="40"/>
      <c r="H574" s="40"/>
      <c r="I574" s="227"/>
      <c r="J574" s="40"/>
      <c r="K574" s="40"/>
      <c r="L574" s="44"/>
      <c r="M574" s="228"/>
      <c r="N574" s="229"/>
      <c r="O574" s="84"/>
      <c r="P574" s="84"/>
      <c r="Q574" s="84"/>
      <c r="R574" s="84"/>
      <c r="S574" s="84"/>
      <c r="T574" s="85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T574" s="17" t="s">
        <v>159</v>
      </c>
      <c r="AU574" s="17" t="s">
        <v>83</v>
      </c>
    </row>
    <row r="575" s="2" customFormat="1" ht="16.5" customHeight="1">
      <c r="A575" s="38"/>
      <c r="B575" s="39"/>
      <c r="C575" s="212" t="s">
        <v>1080</v>
      </c>
      <c r="D575" s="212" t="s">
        <v>153</v>
      </c>
      <c r="E575" s="213" t="s">
        <v>3553</v>
      </c>
      <c r="F575" s="214" t="s">
        <v>3554</v>
      </c>
      <c r="G575" s="215" t="s">
        <v>156</v>
      </c>
      <c r="H575" s="216">
        <v>525</v>
      </c>
      <c r="I575" s="217"/>
      <c r="J575" s="218">
        <f>ROUND(I575*H575,2)</f>
        <v>0</v>
      </c>
      <c r="K575" s="214" t="s">
        <v>157</v>
      </c>
      <c r="L575" s="44"/>
      <c r="M575" s="219" t="s">
        <v>19</v>
      </c>
      <c r="N575" s="220" t="s">
        <v>44</v>
      </c>
      <c r="O575" s="84"/>
      <c r="P575" s="221">
        <f>O575*H575</f>
        <v>0</v>
      </c>
      <c r="Q575" s="221">
        <v>0</v>
      </c>
      <c r="R575" s="221">
        <f>Q575*H575</f>
        <v>0</v>
      </c>
      <c r="S575" s="221">
        <v>0</v>
      </c>
      <c r="T575" s="222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3" t="s">
        <v>208</v>
      </c>
      <c r="AT575" s="223" t="s">
        <v>153</v>
      </c>
      <c r="AU575" s="223" t="s">
        <v>83</v>
      </c>
      <c r="AY575" s="17" t="s">
        <v>150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208</v>
      </c>
      <c r="BM575" s="223" t="s">
        <v>3555</v>
      </c>
    </row>
    <row r="576" s="2" customFormat="1">
      <c r="A576" s="38"/>
      <c r="B576" s="39"/>
      <c r="C576" s="40"/>
      <c r="D576" s="225" t="s">
        <v>159</v>
      </c>
      <c r="E576" s="40"/>
      <c r="F576" s="226" t="s">
        <v>3556</v>
      </c>
      <c r="G576" s="40"/>
      <c r="H576" s="40"/>
      <c r="I576" s="227"/>
      <c r="J576" s="40"/>
      <c r="K576" s="40"/>
      <c r="L576" s="44"/>
      <c r="M576" s="228"/>
      <c r="N576" s="229"/>
      <c r="O576" s="84"/>
      <c r="P576" s="84"/>
      <c r="Q576" s="84"/>
      <c r="R576" s="84"/>
      <c r="S576" s="84"/>
      <c r="T576" s="85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159</v>
      </c>
      <c r="AU576" s="17" t="s">
        <v>83</v>
      </c>
    </row>
    <row r="577" s="2" customFormat="1" ht="21.75" customHeight="1">
      <c r="A577" s="38"/>
      <c r="B577" s="39"/>
      <c r="C577" s="212" t="s">
        <v>1084</v>
      </c>
      <c r="D577" s="212" t="s">
        <v>153</v>
      </c>
      <c r="E577" s="213" t="s">
        <v>3557</v>
      </c>
      <c r="F577" s="214" t="s">
        <v>3558</v>
      </c>
      <c r="G577" s="215" t="s">
        <v>156</v>
      </c>
      <c r="H577" s="216">
        <v>525</v>
      </c>
      <c r="I577" s="217"/>
      <c r="J577" s="218">
        <f>ROUND(I577*H577,2)</f>
        <v>0</v>
      </c>
      <c r="K577" s="214" t="s">
        <v>157</v>
      </c>
      <c r="L577" s="44"/>
      <c r="M577" s="219" t="s">
        <v>19</v>
      </c>
      <c r="N577" s="220" t="s">
        <v>44</v>
      </c>
      <c r="O577" s="84"/>
      <c r="P577" s="221">
        <f>O577*H577</f>
        <v>0</v>
      </c>
      <c r="Q577" s="221">
        <v>0.00016000000000000001</v>
      </c>
      <c r="R577" s="221">
        <f>Q577*H577</f>
        <v>0.084000000000000005</v>
      </c>
      <c r="S577" s="221">
        <v>0</v>
      </c>
      <c r="T577" s="222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3" t="s">
        <v>208</v>
      </c>
      <c r="AT577" s="223" t="s">
        <v>153</v>
      </c>
      <c r="AU577" s="223" t="s">
        <v>83</v>
      </c>
      <c r="AY577" s="17" t="s">
        <v>150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208</v>
      </c>
      <c r="BM577" s="223" t="s">
        <v>3559</v>
      </c>
    </row>
    <row r="578" s="2" customFormat="1">
      <c r="A578" s="38"/>
      <c r="B578" s="39"/>
      <c r="C578" s="40"/>
      <c r="D578" s="225" t="s">
        <v>159</v>
      </c>
      <c r="E578" s="40"/>
      <c r="F578" s="226" t="s">
        <v>3560</v>
      </c>
      <c r="G578" s="40"/>
      <c r="H578" s="40"/>
      <c r="I578" s="227"/>
      <c r="J578" s="40"/>
      <c r="K578" s="40"/>
      <c r="L578" s="44"/>
      <c r="M578" s="228"/>
      <c r="N578" s="229"/>
      <c r="O578" s="84"/>
      <c r="P578" s="84"/>
      <c r="Q578" s="84"/>
      <c r="R578" s="84"/>
      <c r="S578" s="84"/>
      <c r="T578" s="85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T578" s="17" t="s">
        <v>159</v>
      </c>
      <c r="AU578" s="17" t="s">
        <v>83</v>
      </c>
    </row>
    <row r="579" s="2" customFormat="1" ht="16.5" customHeight="1">
      <c r="A579" s="38"/>
      <c r="B579" s="39"/>
      <c r="C579" s="212" t="s">
        <v>1088</v>
      </c>
      <c r="D579" s="212" t="s">
        <v>153</v>
      </c>
      <c r="E579" s="213" t="s">
        <v>3561</v>
      </c>
      <c r="F579" s="214" t="s">
        <v>3562</v>
      </c>
      <c r="G579" s="215" t="s">
        <v>156</v>
      </c>
      <c r="H579" s="216">
        <v>670.25999999999999</v>
      </c>
      <c r="I579" s="217"/>
      <c r="J579" s="218">
        <f>ROUND(I579*H579,2)</f>
        <v>0</v>
      </c>
      <c r="K579" s="214" t="s">
        <v>157</v>
      </c>
      <c r="L579" s="44"/>
      <c r="M579" s="219" t="s">
        <v>19</v>
      </c>
      <c r="N579" s="220" t="s">
        <v>44</v>
      </c>
      <c r="O579" s="84"/>
      <c r="P579" s="221">
        <f>O579*H579</f>
        <v>0</v>
      </c>
      <c r="Q579" s="221">
        <v>0</v>
      </c>
      <c r="R579" s="221">
        <f>Q579*H579</f>
        <v>0</v>
      </c>
      <c r="S579" s="221">
        <v>0</v>
      </c>
      <c r="T579" s="222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3" t="s">
        <v>208</v>
      </c>
      <c r="AT579" s="223" t="s">
        <v>153</v>
      </c>
      <c r="AU579" s="223" t="s">
        <v>83</v>
      </c>
      <c r="AY579" s="17" t="s">
        <v>150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208</v>
      </c>
      <c r="BM579" s="223" t="s">
        <v>3563</v>
      </c>
    </row>
    <row r="580" s="2" customFormat="1">
      <c r="A580" s="38"/>
      <c r="B580" s="39"/>
      <c r="C580" s="40"/>
      <c r="D580" s="225" t="s">
        <v>159</v>
      </c>
      <c r="E580" s="40"/>
      <c r="F580" s="226" t="s">
        <v>3564</v>
      </c>
      <c r="G580" s="40"/>
      <c r="H580" s="40"/>
      <c r="I580" s="227"/>
      <c r="J580" s="40"/>
      <c r="K580" s="40"/>
      <c r="L580" s="44"/>
      <c r="M580" s="228"/>
      <c r="N580" s="229"/>
      <c r="O580" s="84"/>
      <c r="P580" s="84"/>
      <c r="Q580" s="84"/>
      <c r="R580" s="84"/>
      <c r="S580" s="84"/>
      <c r="T580" s="85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T580" s="17" t="s">
        <v>159</v>
      </c>
      <c r="AU580" s="17" t="s">
        <v>83</v>
      </c>
    </row>
    <row r="581" s="13" customFormat="1">
      <c r="A581" s="13"/>
      <c r="B581" s="230"/>
      <c r="C581" s="231"/>
      <c r="D581" s="232" t="s">
        <v>161</v>
      </c>
      <c r="E581" s="233" t="s">
        <v>19</v>
      </c>
      <c r="F581" s="234" t="s">
        <v>3565</v>
      </c>
      <c r="G581" s="231"/>
      <c r="H581" s="235">
        <v>525</v>
      </c>
      <c r="I581" s="236"/>
      <c r="J581" s="231"/>
      <c r="K581" s="231"/>
      <c r="L581" s="237"/>
      <c r="M581" s="238"/>
      <c r="N581" s="239"/>
      <c r="O581" s="239"/>
      <c r="P581" s="239"/>
      <c r="Q581" s="239"/>
      <c r="R581" s="239"/>
      <c r="S581" s="239"/>
      <c r="T581" s="24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1" t="s">
        <v>161</v>
      </c>
      <c r="AU581" s="241" t="s">
        <v>83</v>
      </c>
      <c r="AV581" s="13" t="s">
        <v>83</v>
      </c>
      <c r="AW581" s="13" t="s">
        <v>35</v>
      </c>
      <c r="AX581" s="13" t="s">
        <v>73</v>
      </c>
      <c r="AY581" s="241" t="s">
        <v>150</v>
      </c>
    </row>
    <row r="582" s="13" customFormat="1">
      <c r="A582" s="13"/>
      <c r="B582" s="230"/>
      <c r="C582" s="231"/>
      <c r="D582" s="232" t="s">
        <v>161</v>
      </c>
      <c r="E582" s="233" t="s">
        <v>19</v>
      </c>
      <c r="F582" s="234" t="s">
        <v>3531</v>
      </c>
      <c r="G582" s="231"/>
      <c r="H582" s="235">
        <v>130.38999999999999</v>
      </c>
      <c r="I582" s="236"/>
      <c r="J582" s="231"/>
      <c r="K582" s="231"/>
      <c r="L582" s="237"/>
      <c r="M582" s="238"/>
      <c r="N582" s="239"/>
      <c r="O582" s="239"/>
      <c r="P582" s="239"/>
      <c r="Q582" s="239"/>
      <c r="R582" s="239"/>
      <c r="S582" s="239"/>
      <c r="T582" s="24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1" t="s">
        <v>161</v>
      </c>
      <c r="AU582" s="241" t="s">
        <v>83</v>
      </c>
      <c r="AV582" s="13" t="s">
        <v>83</v>
      </c>
      <c r="AW582" s="13" t="s">
        <v>35</v>
      </c>
      <c r="AX582" s="13" t="s">
        <v>73</v>
      </c>
      <c r="AY582" s="241" t="s">
        <v>150</v>
      </c>
    </row>
    <row r="583" s="13" customFormat="1">
      <c r="A583" s="13"/>
      <c r="B583" s="230"/>
      <c r="C583" s="231"/>
      <c r="D583" s="232" t="s">
        <v>161</v>
      </c>
      <c r="E583" s="233" t="s">
        <v>19</v>
      </c>
      <c r="F583" s="234" t="s">
        <v>3532</v>
      </c>
      <c r="G583" s="231"/>
      <c r="H583" s="235">
        <v>14.869999999999999</v>
      </c>
      <c r="I583" s="236"/>
      <c r="J583" s="231"/>
      <c r="K583" s="231"/>
      <c r="L583" s="237"/>
      <c r="M583" s="238"/>
      <c r="N583" s="239"/>
      <c r="O583" s="239"/>
      <c r="P583" s="239"/>
      <c r="Q583" s="239"/>
      <c r="R583" s="239"/>
      <c r="S583" s="239"/>
      <c r="T583" s="24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1" t="s">
        <v>161</v>
      </c>
      <c r="AU583" s="241" t="s">
        <v>83</v>
      </c>
      <c r="AV583" s="13" t="s">
        <v>83</v>
      </c>
      <c r="AW583" s="13" t="s">
        <v>35</v>
      </c>
      <c r="AX583" s="13" t="s">
        <v>73</v>
      </c>
      <c r="AY583" s="241" t="s">
        <v>150</v>
      </c>
    </row>
    <row r="584" s="2" customFormat="1" ht="16.5" customHeight="1">
      <c r="A584" s="38"/>
      <c r="B584" s="39"/>
      <c r="C584" s="242" t="s">
        <v>1093</v>
      </c>
      <c r="D584" s="242" t="s">
        <v>218</v>
      </c>
      <c r="E584" s="243" t="s">
        <v>3566</v>
      </c>
      <c r="F584" s="244" t="s">
        <v>3567</v>
      </c>
      <c r="G584" s="245" t="s">
        <v>333</v>
      </c>
      <c r="H584" s="246">
        <v>271.45499999999998</v>
      </c>
      <c r="I584" s="247"/>
      <c r="J584" s="248">
        <f>ROUND(I584*H584,2)</f>
        <v>0</v>
      </c>
      <c r="K584" s="244" t="s">
        <v>157</v>
      </c>
      <c r="L584" s="249"/>
      <c r="M584" s="250" t="s">
        <v>19</v>
      </c>
      <c r="N584" s="251" t="s">
        <v>44</v>
      </c>
      <c r="O584" s="84"/>
      <c r="P584" s="221">
        <f>O584*H584</f>
        <v>0</v>
      </c>
      <c r="Q584" s="221">
        <v>0.001</v>
      </c>
      <c r="R584" s="221">
        <f>Q584*H584</f>
        <v>0.271455</v>
      </c>
      <c r="S584" s="221">
        <v>0</v>
      </c>
      <c r="T584" s="222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23" t="s">
        <v>221</v>
      </c>
      <c r="AT584" s="223" t="s">
        <v>218</v>
      </c>
      <c r="AU584" s="223" t="s">
        <v>83</v>
      </c>
      <c r="AY584" s="17" t="s">
        <v>150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208</v>
      </c>
      <c r="BM584" s="223" t="s">
        <v>3568</v>
      </c>
    </row>
    <row r="585" s="13" customFormat="1">
      <c r="A585" s="13"/>
      <c r="B585" s="230"/>
      <c r="C585" s="231"/>
      <c r="D585" s="232" t="s">
        <v>161</v>
      </c>
      <c r="E585" s="231"/>
      <c r="F585" s="234" t="s">
        <v>3569</v>
      </c>
      <c r="G585" s="231"/>
      <c r="H585" s="235">
        <v>271.45499999999998</v>
      </c>
      <c r="I585" s="236"/>
      <c r="J585" s="231"/>
      <c r="K585" s="231"/>
      <c r="L585" s="237"/>
      <c r="M585" s="238"/>
      <c r="N585" s="239"/>
      <c r="O585" s="239"/>
      <c r="P585" s="239"/>
      <c r="Q585" s="239"/>
      <c r="R585" s="239"/>
      <c r="S585" s="239"/>
      <c r="T585" s="24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1" t="s">
        <v>161</v>
      </c>
      <c r="AU585" s="241" t="s">
        <v>83</v>
      </c>
      <c r="AV585" s="13" t="s">
        <v>83</v>
      </c>
      <c r="AW585" s="13" t="s">
        <v>4</v>
      </c>
      <c r="AX585" s="13" t="s">
        <v>81</v>
      </c>
      <c r="AY585" s="241" t="s">
        <v>150</v>
      </c>
    </row>
    <row r="586" s="2" customFormat="1" ht="16.5" customHeight="1">
      <c r="A586" s="38"/>
      <c r="B586" s="39"/>
      <c r="C586" s="212" t="s">
        <v>1097</v>
      </c>
      <c r="D586" s="212" t="s">
        <v>153</v>
      </c>
      <c r="E586" s="213" t="s">
        <v>3570</v>
      </c>
      <c r="F586" s="214" t="s">
        <v>3571</v>
      </c>
      <c r="G586" s="215" t="s">
        <v>156</v>
      </c>
      <c r="H586" s="216">
        <v>670.25999999999999</v>
      </c>
      <c r="I586" s="217"/>
      <c r="J586" s="218">
        <f>ROUND(I586*H586,2)</f>
        <v>0</v>
      </c>
      <c r="K586" s="214" t="s">
        <v>157</v>
      </c>
      <c r="L586" s="44"/>
      <c r="M586" s="219" t="s">
        <v>19</v>
      </c>
      <c r="N586" s="220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23" t="s">
        <v>208</v>
      </c>
      <c r="AT586" s="223" t="s">
        <v>153</v>
      </c>
      <c r="AU586" s="223" t="s">
        <v>83</v>
      </c>
      <c r="AY586" s="17" t="s">
        <v>150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208</v>
      </c>
      <c r="BM586" s="223" t="s">
        <v>3572</v>
      </c>
    </row>
    <row r="587" s="2" customFormat="1">
      <c r="A587" s="38"/>
      <c r="B587" s="39"/>
      <c r="C587" s="40"/>
      <c r="D587" s="225" t="s">
        <v>159</v>
      </c>
      <c r="E587" s="40"/>
      <c r="F587" s="226" t="s">
        <v>3573</v>
      </c>
      <c r="G587" s="40"/>
      <c r="H587" s="40"/>
      <c r="I587" s="227"/>
      <c r="J587" s="40"/>
      <c r="K587" s="40"/>
      <c r="L587" s="44"/>
      <c r="M587" s="228"/>
      <c r="N587" s="229"/>
      <c r="O587" s="84"/>
      <c r="P587" s="84"/>
      <c r="Q587" s="84"/>
      <c r="R587" s="84"/>
      <c r="S587" s="84"/>
      <c r="T587" s="85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T587" s="17" t="s">
        <v>159</v>
      </c>
      <c r="AU587" s="17" t="s">
        <v>83</v>
      </c>
    </row>
    <row r="588" s="13" customFormat="1">
      <c r="A588" s="13"/>
      <c r="B588" s="230"/>
      <c r="C588" s="231"/>
      <c r="D588" s="232" t="s">
        <v>161</v>
      </c>
      <c r="E588" s="233" t="s">
        <v>19</v>
      </c>
      <c r="F588" s="234" t="s">
        <v>3565</v>
      </c>
      <c r="G588" s="231"/>
      <c r="H588" s="235">
        <v>525</v>
      </c>
      <c r="I588" s="236"/>
      <c r="J588" s="231"/>
      <c r="K588" s="231"/>
      <c r="L588" s="237"/>
      <c r="M588" s="238"/>
      <c r="N588" s="239"/>
      <c r="O588" s="239"/>
      <c r="P588" s="239"/>
      <c r="Q588" s="239"/>
      <c r="R588" s="239"/>
      <c r="S588" s="239"/>
      <c r="T588" s="24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1" t="s">
        <v>161</v>
      </c>
      <c r="AU588" s="241" t="s">
        <v>83</v>
      </c>
      <c r="AV588" s="13" t="s">
        <v>83</v>
      </c>
      <c r="AW588" s="13" t="s">
        <v>35</v>
      </c>
      <c r="AX588" s="13" t="s">
        <v>73</v>
      </c>
      <c r="AY588" s="241" t="s">
        <v>150</v>
      </c>
    </row>
    <row r="589" s="13" customFormat="1">
      <c r="A589" s="13"/>
      <c r="B589" s="230"/>
      <c r="C589" s="231"/>
      <c r="D589" s="232" t="s">
        <v>161</v>
      </c>
      <c r="E589" s="233" t="s">
        <v>19</v>
      </c>
      <c r="F589" s="234" t="s">
        <v>3531</v>
      </c>
      <c r="G589" s="231"/>
      <c r="H589" s="235">
        <v>130.38999999999999</v>
      </c>
      <c r="I589" s="236"/>
      <c r="J589" s="231"/>
      <c r="K589" s="231"/>
      <c r="L589" s="237"/>
      <c r="M589" s="238"/>
      <c r="N589" s="239"/>
      <c r="O589" s="239"/>
      <c r="P589" s="239"/>
      <c r="Q589" s="239"/>
      <c r="R589" s="239"/>
      <c r="S589" s="239"/>
      <c r="T589" s="24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1" t="s">
        <v>161</v>
      </c>
      <c r="AU589" s="241" t="s">
        <v>83</v>
      </c>
      <c r="AV589" s="13" t="s">
        <v>83</v>
      </c>
      <c r="AW589" s="13" t="s">
        <v>35</v>
      </c>
      <c r="AX589" s="13" t="s">
        <v>73</v>
      </c>
      <c r="AY589" s="241" t="s">
        <v>150</v>
      </c>
    </row>
    <row r="590" s="13" customFormat="1">
      <c r="A590" s="13"/>
      <c r="B590" s="230"/>
      <c r="C590" s="231"/>
      <c r="D590" s="232" t="s">
        <v>161</v>
      </c>
      <c r="E590" s="233" t="s">
        <v>19</v>
      </c>
      <c r="F590" s="234" t="s">
        <v>3532</v>
      </c>
      <c r="G590" s="231"/>
      <c r="H590" s="235">
        <v>14.869999999999999</v>
      </c>
      <c r="I590" s="236"/>
      <c r="J590" s="231"/>
      <c r="K590" s="231"/>
      <c r="L590" s="237"/>
      <c r="M590" s="238"/>
      <c r="N590" s="239"/>
      <c r="O590" s="239"/>
      <c r="P590" s="239"/>
      <c r="Q590" s="239"/>
      <c r="R590" s="239"/>
      <c r="S590" s="239"/>
      <c r="T590" s="24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1" t="s">
        <v>161</v>
      </c>
      <c r="AU590" s="241" t="s">
        <v>83</v>
      </c>
      <c r="AV590" s="13" t="s">
        <v>83</v>
      </c>
      <c r="AW590" s="13" t="s">
        <v>35</v>
      </c>
      <c r="AX590" s="13" t="s">
        <v>73</v>
      </c>
      <c r="AY590" s="241" t="s">
        <v>150</v>
      </c>
    </row>
    <row r="591" s="2" customFormat="1" ht="16.5" customHeight="1">
      <c r="A591" s="38"/>
      <c r="B591" s="39"/>
      <c r="C591" s="242" t="s">
        <v>1101</v>
      </c>
      <c r="D591" s="242" t="s">
        <v>218</v>
      </c>
      <c r="E591" s="243" t="s">
        <v>3574</v>
      </c>
      <c r="F591" s="244" t="s">
        <v>3575</v>
      </c>
      <c r="G591" s="245" t="s">
        <v>333</v>
      </c>
      <c r="H591" s="246">
        <v>152.81899999999999</v>
      </c>
      <c r="I591" s="247"/>
      <c r="J591" s="248">
        <f>ROUND(I591*H591,2)</f>
        <v>0</v>
      </c>
      <c r="K591" s="244" t="s">
        <v>157</v>
      </c>
      <c r="L591" s="249"/>
      <c r="M591" s="250" t="s">
        <v>19</v>
      </c>
      <c r="N591" s="251" t="s">
        <v>44</v>
      </c>
      <c r="O591" s="84"/>
      <c r="P591" s="221">
        <f>O591*H591</f>
        <v>0</v>
      </c>
      <c r="Q591" s="221">
        <v>0.001</v>
      </c>
      <c r="R591" s="221">
        <f>Q591*H591</f>
        <v>0.15281899999999998</v>
      </c>
      <c r="S591" s="221">
        <v>0</v>
      </c>
      <c r="T591" s="222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3" t="s">
        <v>221</v>
      </c>
      <c r="AT591" s="223" t="s">
        <v>218</v>
      </c>
      <c r="AU591" s="223" t="s">
        <v>83</v>
      </c>
      <c r="AY591" s="17" t="s">
        <v>150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208</v>
      </c>
      <c r="BM591" s="223" t="s">
        <v>3576</v>
      </c>
    </row>
    <row r="592" s="13" customFormat="1">
      <c r="A592" s="13"/>
      <c r="B592" s="230"/>
      <c r="C592" s="231"/>
      <c r="D592" s="232" t="s">
        <v>161</v>
      </c>
      <c r="E592" s="231"/>
      <c r="F592" s="234" t="s">
        <v>3577</v>
      </c>
      <c r="G592" s="231"/>
      <c r="H592" s="235">
        <v>152.81899999999999</v>
      </c>
      <c r="I592" s="236"/>
      <c r="J592" s="231"/>
      <c r="K592" s="231"/>
      <c r="L592" s="237"/>
      <c r="M592" s="238"/>
      <c r="N592" s="239"/>
      <c r="O592" s="239"/>
      <c r="P592" s="239"/>
      <c r="Q592" s="239"/>
      <c r="R592" s="239"/>
      <c r="S592" s="239"/>
      <c r="T592" s="24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1" t="s">
        <v>161</v>
      </c>
      <c r="AU592" s="241" t="s">
        <v>83</v>
      </c>
      <c r="AV592" s="13" t="s">
        <v>83</v>
      </c>
      <c r="AW592" s="13" t="s">
        <v>4</v>
      </c>
      <c r="AX592" s="13" t="s">
        <v>81</v>
      </c>
      <c r="AY592" s="241" t="s">
        <v>150</v>
      </c>
    </row>
    <row r="593" s="2" customFormat="1" ht="21.75" customHeight="1">
      <c r="A593" s="38"/>
      <c r="B593" s="39"/>
      <c r="C593" s="212" t="s">
        <v>1106</v>
      </c>
      <c r="D593" s="212" t="s">
        <v>153</v>
      </c>
      <c r="E593" s="213" t="s">
        <v>3578</v>
      </c>
      <c r="F593" s="214" t="s">
        <v>3579</v>
      </c>
      <c r="G593" s="215" t="s">
        <v>156</v>
      </c>
      <c r="H593" s="216">
        <v>670.25999999999999</v>
      </c>
      <c r="I593" s="217"/>
      <c r="J593" s="218">
        <f>ROUND(I593*H593,2)</f>
        <v>0</v>
      </c>
      <c r="K593" s="214" t="s">
        <v>157</v>
      </c>
      <c r="L593" s="44"/>
      <c r="M593" s="219" t="s">
        <v>19</v>
      </c>
      <c r="N593" s="220" t="s">
        <v>44</v>
      </c>
      <c r="O593" s="84"/>
      <c r="P593" s="221">
        <f>O593*H593</f>
        <v>0</v>
      </c>
      <c r="Q593" s="221">
        <v>0</v>
      </c>
      <c r="R593" s="221">
        <f>Q593*H593</f>
        <v>0</v>
      </c>
      <c r="S593" s="221">
        <v>0</v>
      </c>
      <c r="T593" s="222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23" t="s">
        <v>208</v>
      </c>
      <c r="AT593" s="223" t="s">
        <v>153</v>
      </c>
      <c r="AU593" s="223" t="s">
        <v>83</v>
      </c>
      <c r="AY593" s="17" t="s">
        <v>150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208</v>
      </c>
      <c r="BM593" s="223" t="s">
        <v>3580</v>
      </c>
    </row>
    <row r="594" s="2" customFormat="1">
      <c r="A594" s="38"/>
      <c r="B594" s="39"/>
      <c r="C594" s="40"/>
      <c r="D594" s="225" t="s">
        <v>159</v>
      </c>
      <c r="E594" s="40"/>
      <c r="F594" s="226" t="s">
        <v>3581</v>
      </c>
      <c r="G594" s="40"/>
      <c r="H594" s="40"/>
      <c r="I594" s="227"/>
      <c r="J594" s="40"/>
      <c r="K594" s="40"/>
      <c r="L594" s="44"/>
      <c r="M594" s="228"/>
      <c r="N594" s="229"/>
      <c r="O594" s="84"/>
      <c r="P594" s="84"/>
      <c r="Q594" s="84"/>
      <c r="R594" s="84"/>
      <c r="S594" s="84"/>
      <c r="T594" s="85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T594" s="17" t="s">
        <v>159</v>
      </c>
      <c r="AU594" s="17" t="s">
        <v>83</v>
      </c>
    </row>
    <row r="595" s="13" customFormat="1">
      <c r="A595" s="13"/>
      <c r="B595" s="230"/>
      <c r="C595" s="231"/>
      <c r="D595" s="232" t="s">
        <v>161</v>
      </c>
      <c r="E595" s="233" t="s">
        <v>19</v>
      </c>
      <c r="F595" s="234" t="s">
        <v>3565</v>
      </c>
      <c r="G595" s="231"/>
      <c r="H595" s="235">
        <v>525</v>
      </c>
      <c r="I595" s="236"/>
      <c r="J595" s="231"/>
      <c r="K595" s="231"/>
      <c r="L595" s="237"/>
      <c r="M595" s="238"/>
      <c r="N595" s="239"/>
      <c r="O595" s="239"/>
      <c r="P595" s="239"/>
      <c r="Q595" s="239"/>
      <c r="R595" s="239"/>
      <c r="S595" s="239"/>
      <c r="T595" s="24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1" t="s">
        <v>161</v>
      </c>
      <c r="AU595" s="241" t="s">
        <v>83</v>
      </c>
      <c r="AV595" s="13" t="s">
        <v>83</v>
      </c>
      <c r="AW595" s="13" t="s">
        <v>35</v>
      </c>
      <c r="AX595" s="13" t="s">
        <v>73</v>
      </c>
      <c r="AY595" s="241" t="s">
        <v>150</v>
      </c>
    </row>
    <row r="596" s="13" customFormat="1">
      <c r="A596" s="13"/>
      <c r="B596" s="230"/>
      <c r="C596" s="231"/>
      <c r="D596" s="232" t="s">
        <v>161</v>
      </c>
      <c r="E596" s="233" t="s">
        <v>19</v>
      </c>
      <c r="F596" s="234" t="s">
        <v>3531</v>
      </c>
      <c r="G596" s="231"/>
      <c r="H596" s="235">
        <v>130.38999999999999</v>
      </c>
      <c r="I596" s="236"/>
      <c r="J596" s="231"/>
      <c r="K596" s="231"/>
      <c r="L596" s="237"/>
      <c r="M596" s="238"/>
      <c r="N596" s="239"/>
      <c r="O596" s="239"/>
      <c r="P596" s="239"/>
      <c r="Q596" s="239"/>
      <c r="R596" s="239"/>
      <c r="S596" s="239"/>
      <c r="T596" s="24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1" t="s">
        <v>161</v>
      </c>
      <c r="AU596" s="241" t="s">
        <v>83</v>
      </c>
      <c r="AV596" s="13" t="s">
        <v>83</v>
      </c>
      <c r="AW596" s="13" t="s">
        <v>35</v>
      </c>
      <c r="AX596" s="13" t="s">
        <v>73</v>
      </c>
      <c r="AY596" s="241" t="s">
        <v>150</v>
      </c>
    </row>
    <row r="597" s="13" customFormat="1">
      <c r="A597" s="13"/>
      <c r="B597" s="230"/>
      <c r="C597" s="231"/>
      <c r="D597" s="232" t="s">
        <v>161</v>
      </c>
      <c r="E597" s="233" t="s">
        <v>19</v>
      </c>
      <c r="F597" s="234" t="s">
        <v>3532</v>
      </c>
      <c r="G597" s="231"/>
      <c r="H597" s="235">
        <v>14.869999999999999</v>
      </c>
      <c r="I597" s="236"/>
      <c r="J597" s="231"/>
      <c r="K597" s="231"/>
      <c r="L597" s="237"/>
      <c r="M597" s="238"/>
      <c r="N597" s="239"/>
      <c r="O597" s="239"/>
      <c r="P597" s="239"/>
      <c r="Q597" s="239"/>
      <c r="R597" s="239"/>
      <c r="S597" s="239"/>
      <c r="T597" s="24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1" t="s">
        <v>161</v>
      </c>
      <c r="AU597" s="241" t="s">
        <v>83</v>
      </c>
      <c r="AV597" s="13" t="s">
        <v>83</v>
      </c>
      <c r="AW597" s="13" t="s">
        <v>35</v>
      </c>
      <c r="AX597" s="13" t="s">
        <v>73</v>
      </c>
      <c r="AY597" s="241" t="s">
        <v>150</v>
      </c>
    </row>
    <row r="598" s="2" customFormat="1" ht="16.5" customHeight="1">
      <c r="A598" s="38"/>
      <c r="B598" s="39"/>
      <c r="C598" s="242" t="s">
        <v>1110</v>
      </c>
      <c r="D598" s="242" t="s">
        <v>218</v>
      </c>
      <c r="E598" s="243" t="s">
        <v>3582</v>
      </c>
      <c r="F598" s="244" t="s">
        <v>3583</v>
      </c>
      <c r="G598" s="245" t="s">
        <v>333</v>
      </c>
      <c r="H598" s="246">
        <v>262.072</v>
      </c>
      <c r="I598" s="247"/>
      <c r="J598" s="248">
        <f>ROUND(I598*H598,2)</f>
        <v>0</v>
      </c>
      <c r="K598" s="244" t="s">
        <v>157</v>
      </c>
      <c r="L598" s="249"/>
      <c r="M598" s="250" t="s">
        <v>19</v>
      </c>
      <c r="N598" s="251" t="s">
        <v>44</v>
      </c>
      <c r="O598" s="84"/>
      <c r="P598" s="221">
        <f>O598*H598</f>
        <v>0</v>
      </c>
      <c r="Q598" s="221">
        <v>0.001</v>
      </c>
      <c r="R598" s="221">
        <f>Q598*H598</f>
        <v>0.26207200000000003</v>
      </c>
      <c r="S598" s="221">
        <v>0</v>
      </c>
      <c r="T598" s="222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23" t="s">
        <v>221</v>
      </c>
      <c r="AT598" s="223" t="s">
        <v>218</v>
      </c>
      <c r="AU598" s="223" t="s">
        <v>83</v>
      </c>
      <c r="AY598" s="17" t="s">
        <v>150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208</v>
      </c>
      <c r="BM598" s="223" t="s">
        <v>3584</v>
      </c>
    </row>
    <row r="599" s="13" customFormat="1">
      <c r="A599" s="13"/>
      <c r="B599" s="230"/>
      <c r="C599" s="231"/>
      <c r="D599" s="232" t="s">
        <v>161</v>
      </c>
      <c r="E599" s="231"/>
      <c r="F599" s="234" t="s">
        <v>3585</v>
      </c>
      <c r="G599" s="231"/>
      <c r="H599" s="235">
        <v>262.072</v>
      </c>
      <c r="I599" s="236"/>
      <c r="J599" s="231"/>
      <c r="K599" s="231"/>
      <c r="L599" s="237"/>
      <c r="M599" s="238"/>
      <c r="N599" s="239"/>
      <c r="O599" s="239"/>
      <c r="P599" s="239"/>
      <c r="Q599" s="239"/>
      <c r="R599" s="239"/>
      <c r="S599" s="239"/>
      <c r="T599" s="24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1" t="s">
        <v>161</v>
      </c>
      <c r="AU599" s="241" t="s">
        <v>83</v>
      </c>
      <c r="AV599" s="13" t="s">
        <v>83</v>
      </c>
      <c r="AW599" s="13" t="s">
        <v>4</v>
      </c>
      <c r="AX599" s="13" t="s">
        <v>81</v>
      </c>
      <c r="AY599" s="241" t="s">
        <v>150</v>
      </c>
    </row>
    <row r="600" s="12" customFormat="1" ht="25.92" customHeight="1">
      <c r="A600" s="12"/>
      <c r="B600" s="196"/>
      <c r="C600" s="197"/>
      <c r="D600" s="198" t="s">
        <v>72</v>
      </c>
      <c r="E600" s="199" t="s">
        <v>1691</v>
      </c>
      <c r="F600" s="199" t="s">
        <v>1692</v>
      </c>
      <c r="G600" s="197"/>
      <c r="H600" s="197"/>
      <c r="I600" s="200"/>
      <c r="J600" s="201">
        <f>BK600</f>
        <v>0</v>
      </c>
      <c r="K600" s="197"/>
      <c r="L600" s="202"/>
      <c r="M600" s="203"/>
      <c r="N600" s="204"/>
      <c r="O600" s="204"/>
      <c r="P600" s="205">
        <f>SUM(P601:P609)</f>
        <v>0</v>
      </c>
      <c r="Q600" s="204"/>
      <c r="R600" s="205">
        <f>SUM(R601:R609)</f>
        <v>0</v>
      </c>
      <c r="S600" s="204"/>
      <c r="T600" s="206">
        <f>SUM(T601:T609)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7" t="s">
        <v>175</v>
      </c>
      <c r="AT600" s="208" t="s">
        <v>72</v>
      </c>
      <c r="AU600" s="208" t="s">
        <v>73</v>
      </c>
      <c r="AY600" s="207" t="s">
        <v>150</v>
      </c>
      <c r="BK600" s="209">
        <f>SUM(BK601:BK609)</f>
        <v>0</v>
      </c>
    </row>
    <row r="601" s="2" customFormat="1" ht="21.75" customHeight="1">
      <c r="A601" s="38"/>
      <c r="B601" s="39"/>
      <c r="C601" s="212" t="s">
        <v>1115</v>
      </c>
      <c r="D601" s="212" t="s">
        <v>153</v>
      </c>
      <c r="E601" s="213" t="s">
        <v>3586</v>
      </c>
      <c r="F601" s="214" t="s">
        <v>3587</v>
      </c>
      <c r="G601" s="215" t="s">
        <v>1696</v>
      </c>
      <c r="H601" s="216">
        <v>240</v>
      </c>
      <c r="I601" s="217"/>
      <c r="J601" s="218">
        <f>ROUND(I601*H601,2)</f>
        <v>0</v>
      </c>
      <c r="K601" s="214" t="s">
        <v>157</v>
      </c>
      <c r="L601" s="44"/>
      <c r="M601" s="219" t="s">
        <v>19</v>
      </c>
      <c r="N601" s="220" t="s">
        <v>44</v>
      </c>
      <c r="O601" s="84"/>
      <c r="P601" s="221">
        <f>O601*H601</f>
        <v>0</v>
      </c>
      <c r="Q601" s="221">
        <v>0</v>
      </c>
      <c r="R601" s="221">
        <f>Q601*H601</f>
        <v>0</v>
      </c>
      <c r="S601" s="221">
        <v>0</v>
      </c>
      <c r="T601" s="222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23" t="s">
        <v>1705</v>
      </c>
      <c r="AT601" s="223" t="s">
        <v>153</v>
      </c>
      <c r="AU601" s="223" t="s">
        <v>81</v>
      </c>
      <c r="AY601" s="17" t="s">
        <v>150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1705</v>
      </c>
      <c r="BM601" s="223" t="s">
        <v>3588</v>
      </c>
    </row>
    <row r="602" s="2" customFormat="1">
      <c r="A602" s="38"/>
      <c r="B602" s="39"/>
      <c r="C602" s="40"/>
      <c r="D602" s="225" t="s">
        <v>159</v>
      </c>
      <c r="E602" s="40"/>
      <c r="F602" s="226" t="s">
        <v>3589</v>
      </c>
      <c r="G602" s="40"/>
      <c r="H602" s="40"/>
      <c r="I602" s="227"/>
      <c r="J602" s="40"/>
      <c r="K602" s="40"/>
      <c r="L602" s="44"/>
      <c r="M602" s="228"/>
      <c r="N602" s="229"/>
      <c r="O602" s="84"/>
      <c r="P602" s="84"/>
      <c r="Q602" s="84"/>
      <c r="R602" s="84"/>
      <c r="S602" s="84"/>
      <c r="T602" s="85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T602" s="17" t="s">
        <v>159</v>
      </c>
      <c r="AU602" s="17" t="s">
        <v>81</v>
      </c>
    </row>
    <row r="603" s="13" customFormat="1">
      <c r="A603" s="13"/>
      <c r="B603" s="230"/>
      <c r="C603" s="231"/>
      <c r="D603" s="232" t="s">
        <v>161</v>
      </c>
      <c r="E603" s="233" t="s">
        <v>19</v>
      </c>
      <c r="F603" s="234" t="s">
        <v>3590</v>
      </c>
      <c r="G603" s="231"/>
      <c r="H603" s="235">
        <v>240</v>
      </c>
      <c r="I603" s="236"/>
      <c r="J603" s="231"/>
      <c r="K603" s="231"/>
      <c r="L603" s="237"/>
      <c r="M603" s="238"/>
      <c r="N603" s="239"/>
      <c r="O603" s="239"/>
      <c r="P603" s="239"/>
      <c r="Q603" s="239"/>
      <c r="R603" s="239"/>
      <c r="S603" s="239"/>
      <c r="T603" s="24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1" t="s">
        <v>161</v>
      </c>
      <c r="AU603" s="241" t="s">
        <v>81</v>
      </c>
      <c r="AV603" s="13" t="s">
        <v>83</v>
      </c>
      <c r="AW603" s="13" t="s">
        <v>35</v>
      </c>
      <c r="AX603" s="13" t="s">
        <v>81</v>
      </c>
      <c r="AY603" s="241" t="s">
        <v>150</v>
      </c>
    </row>
    <row r="604" s="2" customFormat="1" ht="24.15" customHeight="1">
      <c r="A604" s="38"/>
      <c r="B604" s="39"/>
      <c r="C604" s="212" t="s">
        <v>1119</v>
      </c>
      <c r="D604" s="212" t="s">
        <v>153</v>
      </c>
      <c r="E604" s="213" t="s">
        <v>3591</v>
      </c>
      <c r="F604" s="214" t="s">
        <v>3592</v>
      </c>
      <c r="G604" s="215" t="s">
        <v>1696</v>
      </c>
      <c r="H604" s="216">
        <v>80</v>
      </c>
      <c r="I604" s="217"/>
      <c r="J604" s="218">
        <f>ROUND(I604*H604,2)</f>
        <v>0</v>
      </c>
      <c r="K604" s="214" t="s">
        <v>157</v>
      </c>
      <c r="L604" s="44"/>
      <c r="M604" s="219" t="s">
        <v>19</v>
      </c>
      <c r="N604" s="220" t="s">
        <v>44</v>
      </c>
      <c r="O604" s="84"/>
      <c r="P604" s="221">
        <f>O604*H604</f>
        <v>0</v>
      </c>
      <c r="Q604" s="221">
        <v>0</v>
      </c>
      <c r="R604" s="221">
        <f>Q604*H604</f>
        <v>0</v>
      </c>
      <c r="S604" s="221">
        <v>0</v>
      </c>
      <c r="T604" s="222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23" t="s">
        <v>1705</v>
      </c>
      <c r="AT604" s="223" t="s">
        <v>153</v>
      </c>
      <c r="AU604" s="223" t="s">
        <v>81</v>
      </c>
      <c r="AY604" s="17" t="s">
        <v>150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1705</v>
      </c>
      <c r="BM604" s="223" t="s">
        <v>3593</v>
      </c>
    </row>
    <row r="605" s="2" customFormat="1">
      <c r="A605" s="38"/>
      <c r="B605" s="39"/>
      <c r="C605" s="40"/>
      <c r="D605" s="225" t="s">
        <v>159</v>
      </c>
      <c r="E605" s="40"/>
      <c r="F605" s="226" t="s">
        <v>3594</v>
      </c>
      <c r="G605" s="40"/>
      <c r="H605" s="40"/>
      <c r="I605" s="227"/>
      <c r="J605" s="40"/>
      <c r="K605" s="40"/>
      <c r="L605" s="44"/>
      <c r="M605" s="228"/>
      <c r="N605" s="229"/>
      <c r="O605" s="84"/>
      <c r="P605" s="84"/>
      <c r="Q605" s="84"/>
      <c r="R605" s="84"/>
      <c r="S605" s="84"/>
      <c r="T605" s="85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159</v>
      </c>
      <c r="AU605" s="17" t="s">
        <v>81</v>
      </c>
    </row>
    <row r="606" s="13" customFormat="1">
      <c r="A606" s="13"/>
      <c r="B606" s="230"/>
      <c r="C606" s="231"/>
      <c r="D606" s="232" t="s">
        <v>161</v>
      </c>
      <c r="E606" s="233" t="s">
        <v>19</v>
      </c>
      <c r="F606" s="234" t="s">
        <v>772</v>
      </c>
      <c r="G606" s="231"/>
      <c r="H606" s="235">
        <v>80</v>
      </c>
      <c r="I606" s="236"/>
      <c r="J606" s="231"/>
      <c r="K606" s="231"/>
      <c r="L606" s="237"/>
      <c r="M606" s="238"/>
      <c r="N606" s="239"/>
      <c r="O606" s="239"/>
      <c r="P606" s="239"/>
      <c r="Q606" s="239"/>
      <c r="R606" s="239"/>
      <c r="S606" s="239"/>
      <c r="T606" s="24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1" t="s">
        <v>161</v>
      </c>
      <c r="AU606" s="241" t="s">
        <v>81</v>
      </c>
      <c r="AV606" s="13" t="s">
        <v>83</v>
      </c>
      <c r="AW606" s="13" t="s">
        <v>35</v>
      </c>
      <c r="AX606" s="13" t="s">
        <v>81</v>
      </c>
      <c r="AY606" s="241" t="s">
        <v>150</v>
      </c>
    </row>
    <row r="607" s="2" customFormat="1" ht="16.5" customHeight="1">
      <c r="A607" s="38"/>
      <c r="B607" s="39"/>
      <c r="C607" s="212" t="s">
        <v>1123</v>
      </c>
      <c r="D607" s="212" t="s">
        <v>153</v>
      </c>
      <c r="E607" s="213" t="s">
        <v>3595</v>
      </c>
      <c r="F607" s="214" t="s">
        <v>3596</v>
      </c>
      <c r="G607" s="215" t="s">
        <v>1696</v>
      </c>
      <c r="H607" s="216">
        <v>16</v>
      </c>
      <c r="I607" s="217"/>
      <c r="J607" s="218">
        <f>ROUND(I607*H607,2)</f>
        <v>0</v>
      </c>
      <c r="K607" s="214" t="s">
        <v>157</v>
      </c>
      <c r="L607" s="44"/>
      <c r="M607" s="219" t="s">
        <v>19</v>
      </c>
      <c r="N607" s="220" t="s">
        <v>44</v>
      </c>
      <c r="O607" s="84"/>
      <c r="P607" s="221">
        <f>O607*H607</f>
        <v>0</v>
      </c>
      <c r="Q607" s="221">
        <v>0</v>
      </c>
      <c r="R607" s="221">
        <f>Q607*H607</f>
        <v>0</v>
      </c>
      <c r="S607" s="221">
        <v>0</v>
      </c>
      <c r="T607" s="222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23" t="s">
        <v>1705</v>
      </c>
      <c r="AT607" s="223" t="s">
        <v>153</v>
      </c>
      <c r="AU607" s="223" t="s">
        <v>81</v>
      </c>
      <c r="AY607" s="17" t="s">
        <v>150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1705</v>
      </c>
      <c r="BM607" s="223" t="s">
        <v>3597</v>
      </c>
    </row>
    <row r="608" s="2" customFormat="1">
      <c r="A608" s="38"/>
      <c r="B608" s="39"/>
      <c r="C608" s="40"/>
      <c r="D608" s="225" t="s">
        <v>159</v>
      </c>
      <c r="E608" s="40"/>
      <c r="F608" s="226" t="s">
        <v>3598</v>
      </c>
      <c r="G608" s="40"/>
      <c r="H608" s="40"/>
      <c r="I608" s="227"/>
      <c r="J608" s="40"/>
      <c r="K608" s="40"/>
      <c r="L608" s="44"/>
      <c r="M608" s="228"/>
      <c r="N608" s="229"/>
      <c r="O608" s="84"/>
      <c r="P608" s="84"/>
      <c r="Q608" s="84"/>
      <c r="R608" s="84"/>
      <c r="S608" s="84"/>
      <c r="T608" s="85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159</v>
      </c>
      <c r="AU608" s="17" t="s">
        <v>81</v>
      </c>
    </row>
    <row r="609" s="13" customFormat="1">
      <c r="A609" s="13"/>
      <c r="B609" s="230"/>
      <c r="C609" s="231"/>
      <c r="D609" s="232" t="s">
        <v>161</v>
      </c>
      <c r="E609" s="233" t="s">
        <v>19</v>
      </c>
      <c r="F609" s="234" t="s">
        <v>208</v>
      </c>
      <c r="G609" s="231"/>
      <c r="H609" s="235">
        <v>16</v>
      </c>
      <c r="I609" s="236"/>
      <c r="J609" s="231"/>
      <c r="K609" s="231"/>
      <c r="L609" s="23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1" t="s">
        <v>161</v>
      </c>
      <c r="AU609" s="241" t="s">
        <v>81</v>
      </c>
      <c r="AV609" s="13" t="s">
        <v>83</v>
      </c>
      <c r="AW609" s="13" t="s">
        <v>35</v>
      </c>
      <c r="AX609" s="13" t="s">
        <v>81</v>
      </c>
      <c r="AY609" s="241" t="s">
        <v>150</v>
      </c>
    </row>
    <row r="610" s="2" customFormat="1" ht="6.96" customHeight="1">
      <c r="A610" s="38"/>
      <c r="B610" s="59"/>
      <c r="C610" s="60"/>
      <c r="D610" s="60"/>
      <c r="E610" s="60"/>
      <c r="F610" s="60"/>
      <c r="G610" s="60"/>
      <c r="H610" s="60"/>
      <c r="I610" s="60"/>
      <c r="J610" s="60"/>
      <c r="K610" s="60"/>
      <c r="L610" s="44"/>
      <c r="M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</sheetData>
  <sheetProtection sheet="1" autoFilter="0" formatColumns="0" formatRows="0" objects="1" scenarios="1" spinCount="100000" saltValue="b8Pz4MolzXDtgdcpT7L0kO0cLhOjJlNo9FzQjHTMfPibLcQF8j09390lmPbdgt7WyRoCRAWyKWLgwhp1MjnN+w==" hashValue="ZQL72YmJrPWJpEUqmQzxraT5EuxnujHrNeyUO/NRcYIFDNzyMaej/mWPiavRmNKZ+HMqXacT7kWGx6MSLeTJVQ==" algorithmName="SHA-512" password="CC35"/>
  <autoFilter ref="C97:K609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112101103"/>
    <hyperlink ref="F104" r:id="rId2" display="https://podminky.urs.cz/item/CS_URS_2024_01/112101105"/>
    <hyperlink ref="F106" r:id="rId3" display="https://podminky.urs.cz/item/CS_URS_2024_01/112251103"/>
    <hyperlink ref="F108" r:id="rId4" display="https://podminky.urs.cz/item/CS_URS_2024_01/112251105"/>
    <hyperlink ref="F110" r:id="rId5" display="https://podminky.urs.cz/item/CS_URS_2024_01/113151111"/>
    <hyperlink ref="F112" r:id="rId6" display="https://podminky.urs.cz/item/CS_URS_2024_01/162201403"/>
    <hyperlink ref="F114" r:id="rId7" display="https://podminky.urs.cz/item/CS_URS_2024_01/162201500"/>
    <hyperlink ref="F117" r:id="rId8" display="https://podminky.urs.cz/item/CS_URS_2024_01/272321511"/>
    <hyperlink ref="F120" r:id="rId9" display="https://podminky.urs.cz/item/CS_URS_2024_01/273351121"/>
    <hyperlink ref="F123" r:id="rId10" display="https://podminky.urs.cz/item/CS_URS_2024_01/273351122"/>
    <hyperlink ref="F126" r:id="rId11" display="https://podminky.urs.cz/item/CS_URS_2024_01/273361821"/>
    <hyperlink ref="F130" r:id="rId12" display="https://podminky.urs.cz/item/CS_URS_2024_01/278381552"/>
    <hyperlink ref="F134" r:id="rId13" display="https://podminky.urs.cz/item/CS_URS_2024_01/291211111"/>
    <hyperlink ref="F140" r:id="rId14" display="https://podminky.urs.cz/item/CS_URS_2024_01/310271061"/>
    <hyperlink ref="F145" r:id="rId15" display="https://podminky.urs.cz/item/CS_URS_2024_01/311272111"/>
    <hyperlink ref="F148" r:id="rId16" display="https://podminky.urs.cz/item/CS_URS_2024_01/342151113"/>
    <hyperlink ref="F161" r:id="rId17" display="https://podminky.urs.cz/item/CS_URS_2024_01/411171135"/>
    <hyperlink ref="F166" r:id="rId18" display="https://podminky.urs.cz/item/CS_URS_2024_01/411322525"/>
    <hyperlink ref="F175" r:id="rId19" display="https://podminky.urs.cz/item/CS_URS_2024_01/411354204"/>
    <hyperlink ref="F184" r:id="rId20" display="https://podminky.urs.cz/item/CS_URS_2024_01/411361821"/>
    <hyperlink ref="F187" r:id="rId21" display="https://podminky.urs.cz/item/CS_URS_2024_01/411362021"/>
    <hyperlink ref="F190" r:id="rId22" display="https://podminky.urs.cz/item/CS_URS_2024_01/411386611"/>
    <hyperlink ref="F192" r:id="rId23" display="https://podminky.urs.cz/item/CS_URS_2024_01/411386621"/>
    <hyperlink ref="F194" r:id="rId24" display="https://podminky.urs.cz/item/CS_URS_2024_01/441171111"/>
    <hyperlink ref="F210" r:id="rId25" display="https://podminky.urs.cz/item/CS_URS_2024_01/441171141"/>
    <hyperlink ref="F216" r:id="rId26" display="https://podminky.urs.cz/item/CS_URS_2024_01/612131321"/>
    <hyperlink ref="F224" r:id="rId27" display="https://podminky.urs.cz/item/CS_URS_2024_01/612142001"/>
    <hyperlink ref="F232" r:id="rId28" display="https://podminky.urs.cz/item/CS_URS_2024_01/612311141"/>
    <hyperlink ref="F240" r:id="rId29" display="https://podminky.urs.cz/item/CS_URS_2024_01/612315123"/>
    <hyperlink ref="F243" r:id="rId30" display="https://podminky.urs.cz/item/CS_URS_2024_01/619995001"/>
    <hyperlink ref="F245" r:id="rId31" display="https://podminky.urs.cz/item/CS_URS_2024_01/622131321"/>
    <hyperlink ref="F249" r:id="rId32" display="https://podminky.urs.cz/item/CS_URS_2024_01/622142001"/>
    <hyperlink ref="F253" r:id="rId33" display="https://podminky.urs.cz/item/CS_URS_2024_01/622311341"/>
    <hyperlink ref="F257" r:id="rId34" display="https://podminky.urs.cz/item/CS_URS_2024_01/632452421"/>
    <hyperlink ref="F260" r:id="rId35" display="https://podminky.urs.cz/item/CS_URS_2024_01/632453411"/>
    <hyperlink ref="F263" r:id="rId36" display="https://podminky.urs.cz/item/CS_URS_2024_01/633992111"/>
    <hyperlink ref="F266" r:id="rId37" display="https://podminky.urs.cz/item/CS_URS_2024_01/941121112"/>
    <hyperlink ref="F269" r:id="rId38" display="https://podminky.urs.cz/item/CS_URS_2024_01/941121212"/>
    <hyperlink ref="F272" r:id="rId39" display="https://podminky.urs.cz/item/CS_URS_2024_01/941121812"/>
    <hyperlink ref="F275" r:id="rId40" display="https://podminky.urs.cz/item/CS_URS_2024_01/944211112"/>
    <hyperlink ref="F278" r:id="rId41" display="https://podminky.urs.cz/item/CS_URS_2024_01/944211212"/>
    <hyperlink ref="F281" r:id="rId42" display="https://podminky.urs.cz/item/CS_URS_2024_01/944211812"/>
    <hyperlink ref="F284" r:id="rId43" display="https://podminky.urs.cz/item/CS_URS_2024_01/944411112"/>
    <hyperlink ref="F287" r:id="rId44" display="https://podminky.urs.cz/item/CS_URS_2024_01/944411212"/>
    <hyperlink ref="F290" r:id="rId45" display="https://podminky.urs.cz/item/CS_URS_2024_01/944411812"/>
    <hyperlink ref="F293" r:id="rId46" display="https://podminky.urs.cz/item/CS_URS_2024_01/944611111"/>
    <hyperlink ref="F296" r:id="rId47" display="https://podminky.urs.cz/item/CS_URS_2024_01/944611211"/>
    <hyperlink ref="F299" r:id="rId48" display="https://podminky.urs.cz/item/CS_URS_2024_01/944611811"/>
    <hyperlink ref="F302" r:id="rId49" display="https://podminky.urs.cz/item/CS_URS_2024_01/945412112"/>
    <hyperlink ref="F305" r:id="rId50" display="https://podminky.urs.cz/item/CS_URS_2024_01/953946121"/>
    <hyperlink ref="F309" r:id="rId51" display="https://podminky.urs.cz/item/CS_URS_2024_01/953946131"/>
    <hyperlink ref="F315" r:id="rId52" display="https://podminky.urs.cz/item/CS_URS_2024_01/961044111"/>
    <hyperlink ref="F321" r:id="rId53" display="https://podminky.urs.cz/item/CS_URS_2024_01/962023390"/>
    <hyperlink ref="F324" r:id="rId54" display="https://podminky.urs.cz/item/CS_URS_2024_01/962032112"/>
    <hyperlink ref="F327" r:id="rId55" display="https://podminky.urs.cz/item/CS_URS_2024_01/963051313"/>
    <hyperlink ref="F337" r:id="rId56" display="https://podminky.urs.cz/item/CS_URS_2024_01/966071133"/>
    <hyperlink ref="F356" r:id="rId57" display="https://podminky.urs.cz/item/CS_URS_2024_01/966072122"/>
    <hyperlink ref="F362" r:id="rId58" display="https://podminky.urs.cz/item/CS_URS_2024_01/968072455"/>
    <hyperlink ref="F365" r:id="rId59" display="https://podminky.urs.cz/item/CS_URS_2024_01/968072558"/>
    <hyperlink ref="F368" r:id="rId60" display="https://podminky.urs.cz/item/CS_URS_2024_01/971042551"/>
    <hyperlink ref="F374" r:id="rId61" display="https://podminky.urs.cz/item/CS_URS_2024_01/972054341"/>
    <hyperlink ref="F376" r:id="rId62" display="https://podminky.urs.cz/item/CS_URS_2024_01/976071111"/>
    <hyperlink ref="F380" r:id="rId63" display="https://podminky.urs.cz/item/CS_URS_2024_01/978036191"/>
    <hyperlink ref="F385" r:id="rId64" display="https://podminky.urs.cz/item/CS_URS_2024_01/997013312"/>
    <hyperlink ref="F387" r:id="rId65" display="https://podminky.urs.cz/item/CS_URS_2024_01/997013113"/>
    <hyperlink ref="F389" r:id="rId66" display="https://podminky.urs.cz/item/CS_URS_2024_01/997013509"/>
    <hyperlink ref="F391" r:id="rId67" display="https://podminky.urs.cz/item/CS_URS_2024_01/997013511"/>
    <hyperlink ref="F393" r:id="rId68" display="https://podminky.urs.cz/item/CS_URS_2024_01/997013804"/>
    <hyperlink ref="F395" r:id="rId69" display="https://podminky.urs.cz/item/CS_URS_2024_01/997013861"/>
    <hyperlink ref="F397" r:id="rId70" display="https://podminky.urs.cz/item/CS_URS_2024_01/997013862"/>
    <hyperlink ref="F401" r:id="rId71" display="https://podminky.urs.cz/item/CS_URS_2024_01/997013863"/>
    <hyperlink ref="F405" r:id="rId72" display="https://podminky.urs.cz/item/CS_URS_2024_01/997013871"/>
    <hyperlink ref="F409" r:id="rId73" display="https://podminky.urs.cz/item/CS_URS_2024_01/998011002"/>
    <hyperlink ref="F413" r:id="rId74" display="https://podminky.urs.cz/item/CS_URS_2024_01/711471051"/>
    <hyperlink ref="F417" r:id="rId75" display="https://podminky.urs.cz/item/CS_URS_2024_01/711491172"/>
    <hyperlink ref="F422" r:id="rId76" display="https://podminky.urs.cz/item/CS_URS_2024_01/998711102"/>
    <hyperlink ref="F425" r:id="rId77" display="https://podminky.urs.cz/item/CS_URS_2024_01/712340832"/>
    <hyperlink ref="F429" r:id="rId78" display="https://podminky.urs.cz/item/CS_URS_2024_01/712363001"/>
    <hyperlink ref="F433" r:id="rId79" display="https://podminky.urs.cz/item/CS_URS_2024_01/712363003"/>
    <hyperlink ref="F435" r:id="rId80" display="https://podminky.urs.cz/item/CS_URS_2024_01/712363122"/>
    <hyperlink ref="F438" r:id="rId81" display="https://podminky.urs.cz/item/CS_URS_2024_01/712392171"/>
    <hyperlink ref="F440" r:id="rId82" display="https://podminky.urs.cz/item/CS_URS_2024_01/712599097"/>
    <hyperlink ref="F442" r:id="rId83" display="https://podminky.urs.cz/item/CS_URS_2024_01/712841559"/>
    <hyperlink ref="F447" r:id="rId84" display="https://podminky.urs.cz/item/CS_URS_2024_01/998712102"/>
    <hyperlink ref="F450" r:id="rId85" display="https://podminky.urs.cz/item/CS_URS_2024_01/713120813"/>
    <hyperlink ref="F454" r:id="rId86" display="https://podminky.urs.cz/item/CS_URS_2024_01/713141152"/>
    <hyperlink ref="F459" r:id="rId87" display="https://podminky.urs.cz/item/CS_URS_2024_01/713141242"/>
    <hyperlink ref="F461" r:id="rId88" display="https://podminky.urs.cz/item/CS_URS_2024_01/713191132"/>
    <hyperlink ref="F466" r:id="rId89" display="https://podminky.urs.cz/item/CS_URS_2024_01/998713102"/>
    <hyperlink ref="F469" r:id="rId90" display="https://podminky.urs.cz/item/CS_URS_2024_01/764002841"/>
    <hyperlink ref="F473" r:id="rId91" display="https://podminky.urs.cz/item/CS_URS_2024_01/764004831"/>
    <hyperlink ref="F476" r:id="rId92" display="https://podminky.urs.cz/item/CS_URS_2024_01/764224404"/>
    <hyperlink ref="F479" r:id="rId93" display="https://podminky.urs.cz/item/CS_URS_2024_01/764515411"/>
    <hyperlink ref="F481" r:id="rId94" display="https://podminky.urs.cz/item/CS_URS_2024_01/998764102"/>
    <hyperlink ref="F484" r:id="rId95" display="https://podminky.urs.cz/item/CS_URS_2024_01/767161123"/>
    <hyperlink ref="F491" r:id="rId96" display="https://podminky.urs.cz/item/CS_URS_2024_01/767415832"/>
    <hyperlink ref="F494" r:id="rId97" display="https://podminky.urs.cz/item/CS_URS_2024_01/767590840"/>
    <hyperlink ref="F498" r:id="rId98" display="https://podminky.urs.cz/item/CS_URS_2024_01/767691822"/>
    <hyperlink ref="F500" r:id="rId99" display="https://podminky.urs.cz/item/CS_URS_2024_01/767691823"/>
    <hyperlink ref="F502" r:id="rId100" display="https://podminky.urs.cz/item/CS_URS_2024_01/767896120"/>
    <hyperlink ref="F506" r:id="rId101" display="https://podminky.urs.cz/item/CS_URS_2024_01/767995115"/>
    <hyperlink ref="F513" r:id="rId102" display="https://podminky.urs.cz/item/CS_URS_2024_01/998767102"/>
    <hyperlink ref="F516" r:id="rId103" display="https://podminky.urs.cz/item/CS_URS_2024_01/783807120"/>
    <hyperlink ref="F521" r:id="rId104" display="https://podminky.urs.cz/item/CS_URS_2024_01/783933161"/>
    <hyperlink ref="F525" r:id="rId105" display="https://podminky.urs.cz/item/CS_URS_2024_01/783937163"/>
    <hyperlink ref="F530" r:id="rId106" display="https://podminky.urs.cz/item/CS_URS_2024_01/784111005"/>
    <hyperlink ref="F534" r:id="rId107" display="https://podminky.urs.cz/item/CS_URS_2024_01/784121005"/>
    <hyperlink ref="F538" r:id="rId108" display="https://podminky.urs.cz/item/CS_URS_2024_01/784185001"/>
    <hyperlink ref="F552" r:id="rId109" display="https://podminky.urs.cz/item/CS_URS_2024_01/784215005"/>
    <hyperlink ref="F562" r:id="rId110" display="https://podminky.urs.cz/item/CS_URS_2024_01/789111240"/>
    <hyperlink ref="F566" r:id="rId111" display="https://podminky.urs.cz/item/CS_URS_2024_01/789121210"/>
    <hyperlink ref="F568" r:id="rId112" display="https://podminky.urs.cz/item/CS_URS_2024_01/789121220"/>
    <hyperlink ref="F570" r:id="rId113" display="https://podminky.urs.cz/item/CS_URS_2024_01/789121230"/>
    <hyperlink ref="F572" r:id="rId114" display="https://podminky.urs.cz/item/CS_URS_2024_01/789121240"/>
    <hyperlink ref="F574" r:id="rId115" display="https://podminky.urs.cz/item/CS_URS_2024_01/789121250"/>
    <hyperlink ref="F576" r:id="rId116" display="https://podminky.urs.cz/item/CS_URS_2024_01/789121260"/>
    <hyperlink ref="F578" r:id="rId117" display="https://podminky.urs.cz/item/CS_URS_2024_01/789121270"/>
    <hyperlink ref="F580" r:id="rId118" display="https://podminky.urs.cz/item/CS_URS_2024_01/789321110"/>
    <hyperlink ref="F587" r:id="rId119" display="https://podminky.urs.cz/item/CS_URS_2024_01/789321115"/>
    <hyperlink ref="F594" r:id="rId120" display="https://podminky.urs.cz/item/CS_URS_2024_01/789321121"/>
    <hyperlink ref="F602" r:id="rId121" display="https://podminky.urs.cz/item/CS_URS_2024_01/HZS1441"/>
    <hyperlink ref="F605" r:id="rId122" display="https://podminky.urs.cz/item/CS_URS_2024_01/HZS1442"/>
    <hyperlink ref="F608" r:id="rId123" display="https://podminky.urs.cz/item/CS_URS_2024_01/HZS21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3599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3600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3601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3602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3601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3602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ROUND(J91,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ROUND((SUM(BE91:BE131)),  2)</f>
        <v>0</v>
      </c>
      <c r="G35" s="38"/>
      <c r="H35" s="38"/>
      <c r="I35" s="157">
        <v>0.20999999999999999</v>
      </c>
      <c r="J35" s="156">
        <f>ROUND(((SUM(BE91:BE131))*I35),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ROUND((SUM(BF91:BF131)),  2)</f>
        <v>0</v>
      </c>
      <c r="G36" s="38"/>
      <c r="H36" s="38"/>
      <c r="I36" s="157">
        <v>0.12</v>
      </c>
      <c r="J36" s="156">
        <f>ROUND(((SUM(BF91:BF131))*I36),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ROUND((SUM(BG91:BG131)),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ROUND((SUM(BH91:BH131)),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ROUND((SUM(BI91:BI131)),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3599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D10.4.1 - SO02 - Potrubní mosty - Základy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J91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J92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2844</v>
      </c>
      <c r="E65" s="182"/>
      <c r="F65" s="182"/>
      <c r="G65" s="182"/>
      <c r="H65" s="182"/>
      <c r="I65" s="182"/>
      <c r="J65" s="183">
        <f>J93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125</v>
      </c>
      <c r="E66" s="182"/>
      <c r="F66" s="182"/>
      <c r="G66" s="182"/>
      <c r="H66" s="182"/>
      <c r="I66" s="182"/>
      <c r="J66" s="183">
        <f>J116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2848</v>
      </c>
      <c r="E67" s="182"/>
      <c r="F67" s="182"/>
      <c r="G67" s="182"/>
      <c r="H67" s="182"/>
      <c r="I67" s="182"/>
      <c r="J67" s="183">
        <f>J121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4"/>
      <c r="C68" s="175"/>
      <c r="D68" s="176" t="s">
        <v>127</v>
      </c>
      <c r="E68" s="177"/>
      <c r="F68" s="177"/>
      <c r="G68" s="177"/>
      <c r="H68" s="177"/>
      <c r="I68" s="177"/>
      <c r="J68" s="178">
        <f>J124</f>
        <v>0</v>
      </c>
      <c r="K68" s="175"/>
      <c r="L68" s="17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0"/>
      <c r="C69" s="125"/>
      <c r="D69" s="181" t="s">
        <v>3603</v>
      </c>
      <c r="E69" s="182"/>
      <c r="F69" s="182"/>
      <c r="G69" s="182"/>
      <c r="H69" s="182"/>
      <c r="I69" s="182"/>
      <c r="J69" s="183">
        <f>J125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4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4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135</v>
      </c>
      <c r="D76" s="40"/>
      <c r="E76" s="40"/>
      <c r="F76" s="40"/>
      <c r="G76" s="40"/>
      <c r="H76" s="40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16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9" t="str">
        <f>E7</f>
        <v>Revitalizace CZT Liberec - GreenNet III- D10 Úprava zdroje</v>
      </c>
      <c r="F79" s="32"/>
      <c r="G79" s="32"/>
      <c r="H79" s="32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" customFormat="1" ht="12" customHeight="1">
      <c r="B80" s="21"/>
      <c r="C80" s="32" t="s">
        <v>118</v>
      </c>
      <c r="D80" s="22"/>
      <c r="E80" s="22"/>
      <c r="F80" s="22"/>
      <c r="G80" s="22"/>
      <c r="H80" s="22"/>
      <c r="I80" s="22"/>
      <c r="J80" s="22"/>
      <c r="K80" s="22"/>
      <c r="L80" s="20"/>
    </row>
    <row r="81" s="2" customFormat="1" ht="16.5" customHeight="1">
      <c r="A81" s="38"/>
      <c r="B81" s="39"/>
      <c r="C81" s="40"/>
      <c r="D81" s="40"/>
      <c r="E81" s="169" t="s">
        <v>3599</v>
      </c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442</v>
      </c>
      <c r="D82" s="40"/>
      <c r="E82" s="40"/>
      <c r="F82" s="40"/>
      <c r="G82" s="40"/>
      <c r="H82" s="40"/>
      <c r="I82" s="40"/>
      <c r="J82" s="40"/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69" t="str">
        <f>E11</f>
        <v>D10.4.1 - SO02 - Potrubní mosty - Základy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40"/>
      <c r="E85" s="40"/>
      <c r="F85" s="27" t="str">
        <f>F14</f>
        <v>Liberec</v>
      </c>
      <c r="G85" s="40"/>
      <c r="H85" s="40"/>
      <c r="I85" s="32" t="s">
        <v>23</v>
      </c>
      <c r="J85" s="72" t="str">
        <f>IF(J14="","",J14)</f>
        <v>21. 6. 2024</v>
      </c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5.65" customHeight="1">
      <c r="A87" s="38"/>
      <c r="B87" s="39"/>
      <c r="C87" s="32" t="s">
        <v>25</v>
      </c>
      <c r="D87" s="40"/>
      <c r="E87" s="40"/>
      <c r="F87" s="27" t="str">
        <f>E17</f>
        <v>Teplárna Liberec, a.s.</v>
      </c>
      <c r="G87" s="40"/>
      <c r="H87" s="40"/>
      <c r="I87" s="32" t="s">
        <v>32</v>
      </c>
      <c r="J87" s="36" t="str">
        <f>E23</f>
        <v>TRANSPORTA Technology s.r.o.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30</v>
      </c>
      <c r="D88" s="40"/>
      <c r="E88" s="40"/>
      <c r="F88" s="27" t="str">
        <f>IF(E20="","",E20)</f>
        <v>Vyplň údaj</v>
      </c>
      <c r="G88" s="40"/>
      <c r="H88" s="40"/>
      <c r="I88" s="32" t="s">
        <v>36</v>
      </c>
      <c r="J88" s="36" t="str">
        <f>E26</f>
        <v>TRANSPORTA Technology s.r.o.</v>
      </c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85"/>
      <c r="B90" s="186"/>
      <c r="C90" s="187" t="s">
        <v>136</v>
      </c>
      <c r="D90" s="188" t="s">
        <v>58</v>
      </c>
      <c r="E90" s="188" t="s">
        <v>54</v>
      </c>
      <c r="F90" s="188" t="s">
        <v>55</v>
      </c>
      <c r="G90" s="188" t="s">
        <v>137</v>
      </c>
      <c r="H90" s="188" t="s">
        <v>138</v>
      </c>
      <c r="I90" s="188" t="s">
        <v>139</v>
      </c>
      <c r="J90" s="188" t="s">
        <v>122</v>
      </c>
      <c r="K90" s="189" t="s">
        <v>140</v>
      </c>
      <c r="L90" s="190"/>
      <c r="M90" s="92" t="s">
        <v>19</v>
      </c>
      <c r="N90" s="93" t="s">
        <v>43</v>
      </c>
      <c r="O90" s="93" t="s">
        <v>141</v>
      </c>
      <c r="P90" s="93" t="s">
        <v>142</v>
      </c>
      <c r="Q90" s="93" t="s">
        <v>143</v>
      </c>
      <c r="R90" s="93" t="s">
        <v>144</v>
      </c>
      <c r="S90" s="93" t="s">
        <v>145</v>
      </c>
      <c r="T90" s="94" t="s">
        <v>146</v>
      </c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="2" customFormat="1" ht="22.8" customHeight="1">
      <c r="A91" s="38"/>
      <c r="B91" s="39"/>
      <c r="C91" s="99" t="s">
        <v>147</v>
      </c>
      <c r="D91" s="40"/>
      <c r="E91" s="40"/>
      <c r="F91" s="40"/>
      <c r="G91" s="40"/>
      <c r="H91" s="40"/>
      <c r="I91" s="40"/>
      <c r="J91" s="191">
        <f>BK91</f>
        <v>0</v>
      </c>
      <c r="K91" s="40"/>
      <c r="L91" s="44"/>
      <c r="M91" s="95"/>
      <c r="N91" s="192"/>
      <c r="O91" s="96"/>
      <c r="P91" s="193">
        <f>P92+P124</f>
        <v>0</v>
      </c>
      <c r="Q91" s="96"/>
      <c r="R91" s="193">
        <f>R92+R124</f>
        <v>119.35370028000001</v>
      </c>
      <c r="S91" s="96"/>
      <c r="T91" s="194">
        <f>T92+T124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72</v>
      </c>
      <c r="AU91" s="17" t="s">
        <v>123</v>
      </c>
      <c r="BK91" s="195">
        <f>BK92+BK124</f>
        <v>0</v>
      </c>
    </row>
    <row r="92" s="12" customFormat="1" ht="25.92" customHeight="1">
      <c r="A92" s="12"/>
      <c r="B92" s="196"/>
      <c r="C92" s="197"/>
      <c r="D92" s="198" t="s">
        <v>72</v>
      </c>
      <c r="E92" s="199" t="s">
        <v>148</v>
      </c>
      <c r="F92" s="199" t="s">
        <v>149</v>
      </c>
      <c r="G92" s="197"/>
      <c r="H92" s="197"/>
      <c r="I92" s="200"/>
      <c r="J92" s="201">
        <f>BK92</f>
        <v>0</v>
      </c>
      <c r="K92" s="197"/>
      <c r="L92" s="202"/>
      <c r="M92" s="203"/>
      <c r="N92" s="204"/>
      <c r="O92" s="204"/>
      <c r="P92" s="205">
        <f>P93+P116+P121</f>
        <v>0</v>
      </c>
      <c r="Q92" s="204"/>
      <c r="R92" s="205">
        <f>R93+R116+R121</f>
        <v>119.35370028000001</v>
      </c>
      <c r="S92" s="204"/>
      <c r="T92" s="206">
        <f>T93+T116+T121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7" t="s">
        <v>81</v>
      </c>
      <c r="AT92" s="208" t="s">
        <v>72</v>
      </c>
      <c r="AU92" s="208" t="s">
        <v>73</v>
      </c>
      <c r="AY92" s="207" t="s">
        <v>150</v>
      </c>
      <c r="BK92" s="209">
        <f>BK93+BK116+BK121</f>
        <v>0</v>
      </c>
    </row>
    <row r="93" s="12" customFormat="1" ht="22.8" customHeight="1">
      <c r="A93" s="12"/>
      <c r="B93" s="196"/>
      <c r="C93" s="197"/>
      <c r="D93" s="198" t="s">
        <v>72</v>
      </c>
      <c r="E93" s="210" t="s">
        <v>83</v>
      </c>
      <c r="F93" s="210" t="s">
        <v>2883</v>
      </c>
      <c r="G93" s="197"/>
      <c r="H93" s="197"/>
      <c r="I93" s="200"/>
      <c r="J93" s="211">
        <f>BK93</f>
        <v>0</v>
      </c>
      <c r="K93" s="197"/>
      <c r="L93" s="202"/>
      <c r="M93" s="203"/>
      <c r="N93" s="204"/>
      <c r="O93" s="204"/>
      <c r="P93" s="205">
        <f>SUM(P94:P115)</f>
        <v>0</v>
      </c>
      <c r="Q93" s="204"/>
      <c r="R93" s="205">
        <f>SUM(R94:R115)</f>
        <v>116.36232028000001</v>
      </c>
      <c r="S93" s="204"/>
      <c r="T93" s="206">
        <f>SUM(T94:T115)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7" t="s">
        <v>81</v>
      </c>
      <c r="AT93" s="208" t="s">
        <v>72</v>
      </c>
      <c r="AU93" s="208" t="s">
        <v>81</v>
      </c>
      <c r="AY93" s="207" t="s">
        <v>150</v>
      </c>
      <c r="BK93" s="209">
        <f>SUM(BK94:BK115)</f>
        <v>0</v>
      </c>
    </row>
    <row r="94" s="2" customFormat="1" ht="16.5" customHeight="1">
      <c r="A94" s="38"/>
      <c r="B94" s="39"/>
      <c r="C94" s="212" t="s">
        <v>81</v>
      </c>
      <c r="D94" s="212" t="s">
        <v>153</v>
      </c>
      <c r="E94" s="213" t="s">
        <v>3604</v>
      </c>
      <c r="F94" s="214" t="s">
        <v>3605</v>
      </c>
      <c r="G94" s="215" t="s">
        <v>989</v>
      </c>
      <c r="H94" s="216">
        <v>5.9100000000000001</v>
      </c>
      <c r="I94" s="217"/>
      <c r="J94" s="218">
        <f>ROUND(I94*H94,2)</f>
        <v>0</v>
      </c>
      <c r="K94" s="214" t="s">
        <v>157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2.1600000000000001</v>
      </c>
      <c r="R94" s="221">
        <f>Q94*H94</f>
        <v>12.765600000000001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175</v>
      </c>
      <c r="AT94" s="223" t="s">
        <v>153</v>
      </c>
      <c r="AU94" s="223" t="s">
        <v>83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175</v>
      </c>
      <c r="BM94" s="223" t="s">
        <v>3606</v>
      </c>
    </row>
    <row r="95" s="2" customFormat="1">
      <c r="A95" s="38"/>
      <c r="B95" s="39"/>
      <c r="C95" s="40"/>
      <c r="D95" s="225" t="s">
        <v>159</v>
      </c>
      <c r="E95" s="40"/>
      <c r="F95" s="226" t="s">
        <v>3607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83</v>
      </c>
    </row>
    <row r="96" s="2" customFormat="1">
      <c r="A96" s="38"/>
      <c r="B96" s="39"/>
      <c r="C96" s="40"/>
      <c r="D96" s="232" t="s">
        <v>246</v>
      </c>
      <c r="E96" s="40"/>
      <c r="F96" s="252" t="s">
        <v>3608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246</v>
      </c>
      <c r="AU96" s="17" t="s">
        <v>83</v>
      </c>
    </row>
    <row r="97" s="13" customFormat="1">
      <c r="A97" s="13"/>
      <c r="B97" s="230"/>
      <c r="C97" s="231"/>
      <c r="D97" s="232" t="s">
        <v>161</v>
      </c>
      <c r="E97" s="233" t="s">
        <v>19</v>
      </c>
      <c r="F97" s="234" t="s">
        <v>3609</v>
      </c>
      <c r="G97" s="231"/>
      <c r="H97" s="235">
        <v>1.6799999999999999</v>
      </c>
      <c r="I97" s="236"/>
      <c r="J97" s="231"/>
      <c r="K97" s="231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161</v>
      </c>
      <c r="AU97" s="241" t="s">
        <v>83</v>
      </c>
      <c r="AV97" s="13" t="s">
        <v>83</v>
      </c>
      <c r="AW97" s="13" t="s">
        <v>35</v>
      </c>
      <c r="AX97" s="13" t="s">
        <v>73</v>
      </c>
      <c r="AY97" s="241" t="s">
        <v>150</v>
      </c>
    </row>
    <row r="98" s="13" customFormat="1">
      <c r="A98" s="13"/>
      <c r="B98" s="230"/>
      <c r="C98" s="231"/>
      <c r="D98" s="232" t="s">
        <v>161</v>
      </c>
      <c r="E98" s="233" t="s">
        <v>19</v>
      </c>
      <c r="F98" s="234" t="s">
        <v>3610</v>
      </c>
      <c r="G98" s="231"/>
      <c r="H98" s="235">
        <v>1.05</v>
      </c>
      <c r="I98" s="236"/>
      <c r="J98" s="231"/>
      <c r="K98" s="231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161</v>
      </c>
      <c r="AU98" s="241" t="s">
        <v>83</v>
      </c>
      <c r="AV98" s="13" t="s">
        <v>83</v>
      </c>
      <c r="AW98" s="13" t="s">
        <v>35</v>
      </c>
      <c r="AX98" s="13" t="s">
        <v>73</v>
      </c>
      <c r="AY98" s="241" t="s">
        <v>150</v>
      </c>
    </row>
    <row r="99" s="13" customFormat="1">
      <c r="A99" s="13"/>
      <c r="B99" s="230"/>
      <c r="C99" s="231"/>
      <c r="D99" s="232" t="s">
        <v>161</v>
      </c>
      <c r="E99" s="233" t="s">
        <v>19</v>
      </c>
      <c r="F99" s="234" t="s">
        <v>3611</v>
      </c>
      <c r="G99" s="231"/>
      <c r="H99" s="235">
        <v>3.1800000000000002</v>
      </c>
      <c r="I99" s="236"/>
      <c r="J99" s="231"/>
      <c r="K99" s="231"/>
      <c r="L99" s="237"/>
      <c r="M99" s="238"/>
      <c r="N99" s="239"/>
      <c r="O99" s="239"/>
      <c r="P99" s="239"/>
      <c r="Q99" s="239"/>
      <c r="R99" s="239"/>
      <c r="S99" s="239"/>
      <c r="T99" s="24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1" t="s">
        <v>161</v>
      </c>
      <c r="AU99" s="241" t="s">
        <v>83</v>
      </c>
      <c r="AV99" s="13" t="s">
        <v>83</v>
      </c>
      <c r="AW99" s="13" t="s">
        <v>35</v>
      </c>
      <c r="AX99" s="13" t="s">
        <v>73</v>
      </c>
      <c r="AY99" s="241" t="s">
        <v>150</v>
      </c>
    </row>
    <row r="100" s="2" customFormat="1" ht="16.5" customHeight="1">
      <c r="A100" s="38"/>
      <c r="B100" s="39"/>
      <c r="C100" s="212" t="s">
        <v>83</v>
      </c>
      <c r="D100" s="212" t="s">
        <v>153</v>
      </c>
      <c r="E100" s="213" t="s">
        <v>3612</v>
      </c>
      <c r="F100" s="214" t="s">
        <v>3613</v>
      </c>
      <c r="G100" s="215" t="s">
        <v>989</v>
      </c>
      <c r="H100" s="216">
        <v>39.399999999999999</v>
      </c>
      <c r="I100" s="217"/>
      <c r="J100" s="218">
        <f>ROUND(I100*H100,2)</f>
        <v>0</v>
      </c>
      <c r="K100" s="214" t="s">
        <v>157</v>
      </c>
      <c r="L100" s="44"/>
      <c r="M100" s="219" t="s">
        <v>19</v>
      </c>
      <c r="N100" s="220" t="s">
        <v>44</v>
      </c>
      <c r="O100" s="84"/>
      <c r="P100" s="221">
        <f>O100*H100</f>
        <v>0</v>
      </c>
      <c r="Q100" s="221">
        <v>2.55328</v>
      </c>
      <c r="R100" s="221">
        <f>Q100*H100</f>
        <v>100.599232</v>
      </c>
      <c r="S100" s="221">
        <v>0</v>
      </c>
      <c r="T100" s="222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3" t="s">
        <v>175</v>
      </c>
      <c r="AT100" s="223" t="s">
        <v>153</v>
      </c>
      <c r="AU100" s="223" t="s">
        <v>83</v>
      </c>
      <c r="AY100" s="17" t="s">
        <v>150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175</v>
      </c>
      <c r="BM100" s="223" t="s">
        <v>3614</v>
      </c>
    </row>
    <row r="101" s="2" customFormat="1">
      <c r="A101" s="38"/>
      <c r="B101" s="39"/>
      <c r="C101" s="40"/>
      <c r="D101" s="225" t="s">
        <v>159</v>
      </c>
      <c r="E101" s="40"/>
      <c r="F101" s="226" t="s">
        <v>3615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159</v>
      </c>
      <c r="AU101" s="17" t="s">
        <v>83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3616</v>
      </c>
      <c r="G102" s="231"/>
      <c r="H102" s="235">
        <v>39.399999999999999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161</v>
      </c>
      <c r="AU102" s="241" t="s">
        <v>83</v>
      </c>
      <c r="AV102" s="13" t="s">
        <v>83</v>
      </c>
      <c r="AW102" s="13" t="s">
        <v>35</v>
      </c>
      <c r="AX102" s="13" t="s">
        <v>81</v>
      </c>
      <c r="AY102" s="241" t="s">
        <v>150</v>
      </c>
    </row>
    <row r="103" s="2" customFormat="1" ht="16.5" customHeight="1">
      <c r="A103" s="38"/>
      <c r="B103" s="39"/>
      <c r="C103" s="212" t="s">
        <v>168</v>
      </c>
      <c r="D103" s="212" t="s">
        <v>153</v>
      </c>
      <c r="E103" s="213" t="s">
        <v>3617</v>
      </c>
      <c r="F103" s="214" t="s">
        <v>3618</v>
      </c>
      <c r="G103" s="215" t="s">
        <v>156</v>
      </c>
      <c r="H103" s="216">
        <v>90</v>
      </c>
      <c r="I103" s="217"/>
      <c r="J103" s="218">
        <f>ROUND(I103*H103,2)</f>
        <v>0</v>
      </c>
      <c r="K103" s="214" t="s">
        <v>157</v>
      </c>
      <c r="L103" s="44"/>
      <c r="M103" s="219" t="s">
        <v>19</v>
      </c>
      <c r="N103" s="220" t="s">
        <v>44</v>
      </c>
      <c r="O103" s="84"/>
      <c r="P103" s="221">
        <f>O103*H103</f>
        <v>0</v>
      </c>
      <c r="Q103" s="221">
        <v>0.0053899999999999998</v>
      </c>
      <c r="R103" s="221">
        <f>Q103*H103</f>
        <v>0.48509999999999998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175</v>
      </c>
      <c r="AT103" s="223" t="s">
        <v>153</v>
      </c>
      <c r="AU103" s="223" t="s">
        <v>83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175</v>
      </c>
      <c r="BM103" s="223" t="s">
        <v>3619</v>
      </c>
    </row>
    <row r="104" s="2" customFormat="1">
      <c r="A104" s="38"/>
      <c r="B104" s="39"/>
      <c r="C104" s="40"/>
      <c r="D104" s="225" t="s">
        <v>159</v>
      </c>
      <c r="E104" s="40"/>
      <c r="F104" s="226" t="s">
        <v>3620</v>
      </c>
      <c r="G104" s="40"/>
      <c r="H104" s="40"/>
      <c r="I104" s="227"/>
      <c r="J104" s="40"/>
      <c r="K104" s="40"/>
      <c r="L104" s="44"/>
      <c r="M104" s="228"/>
      <c r="N104" s="229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159</v>
      </c>
      <c r="AU104" s="17" t="s">
        <v>83</v>
      </c>
    </row>
    <row r="105" s="2" customFormat="1">
      <c r="A105" s="38"/>
      <c r="B105" s="39"/>
      <c r="C105" s="40"/>
      <c r="D105" s="232" t="s">
        <v>246</v>
      </c>
      <c r="E105" s="40"/>
      <c r="F105" s="252" t="s">
        <v>3621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246</v>
      </c>
      <c r="AU105" s="17" t="s">
        <v>83</v>
      </c>
    </row>
    <row r="106" s="13" customFormat="1">
      <c r="A106" s="13"/>
      <c r="B106" s="230"/>
      <c r="C106" s="231"/>
      <c r="D106" s="232" t="s">
        <v>161</v>
      </c>
      <c r="E106" s="233" t="s">
        <v>19</v>
      </c>
      <c r="F106" s="234" t="s">
        <v>3622</v>
      </c>
      <c r="G106" s="231"/>
      <c r="H106" s="235">
        <v>60.799999999999997</v>
      </c>
      <c r="I106" s="236"/>
      <c r="J106" s="231"/>
      <c r="K106" s="231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161</v>
      </c>
      <c r="AU106" s="241" t="s">
        <v>83</v>
      </c>
      <c r="AV106" s="13" t="s">
        <v>83</v>
      </c>
      <c r="AW106" s="13" t="s">
        <v>35</v>
      </c>
      <c r="AX106" s="13" t="s">
        <v>73</v>
      </c>
      <c r="AY106" s="241" t="s">
        <v>150</v>
      </c>
    </row>
    <row r="107" s="13" customFormat="1">
      <c r="A107" s="13"/>
      <c r="B107" s="230"/>
      <c r="C107" s="231"/>
      <c r="D107" s="232" t="s">
        <v>161</v>
      </c>
      <c r="E107" s="233" t="s">
        <v>19</v>
      </c>
      <c r="F107" s="234" t="s">
        <v>3623</v>
      </c>
      <c r="G107" s="231"/>
      <c r="H107" s="235">
        <v>10.6</v>
      </c>
      <c r="I107" s="236"/>
      <c r="J107" s="231"/>
      <c r="K107" s="231"/>
      <c r="L107" s="237"/>
      <c r="M107" s="238"/>
      <c r="N107" s="239"/>
      <c r="O107" s="239"/>
      <c r="P107" s="239"/>
      <c r="Q107" s="239"/>
      <c r="R107" s="239"/>
      <c r="S107" s="239"/>
      <c r="T107" s="24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1" t="s">
        <v>161</v>
      </c>
      <c r="AU107" s="241" t="s">
        <v>83</v>
      </c>
      <c r="AV107" s="13" t="s">
        <v>83</v>
      </c>
      <c r="AW107" s="13" t="s">
        <v>35</v>
      </c>
      <c r="AX107" s="13" t="s">
        <v>73</v>
      </c>
      <c r="AY107" s="241" t="s">
        <v>150</v>
      </c>
    </row>
    <row r="108" s="13" customFormat="1">
      <c r="A108" s="13"/>
      <c r="B108" s="230"/>
      <c r="C108" s="231"/>
      <c r="D108" s="232" t="s">
        <v>161</v>
      </c>
      <c r="E108" s="233" t="s">
        <v>19</v>
      </c>
      <c r="F108" s="234" t="s">
        <v>3624</v>
      </c>
      <c r="G108" s="231"/>
      <c r="H108" s="235">
        <v>18.600000000000001</v>
      </c>
      <c r="I108" s="236"/>
      <c r="J108" s="231"/>
      <c r="K108" s="231"/>
      <c r="L108" s="237"/>
      <c r="M108" s="238"/>
      <c r="N108" s="239"/>
      <c r="O108" s="239"/>
      <c r="P108" s="239"/>
      <c r="Q108" s="239"/>
      <c r="R108" s="239"/>
      <c r="S108" s="239"/>
      <c r="T108" s="24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1" t="s">
        <v>161</v>
      </c>
      <c r="AU108" s="241" t="s">
        <v>83</v>
      </c>
      <c r="AV108" s="13" t="s">
        <v>83</v>
      </c>
      <c r="AW108" s="13" t="s">
        <v>35</v>
      </c>
      <c r="AX108" s="13" t="s">
        <v>73</v>
      </c>
      <c r="AY108" s="241" t="s">
        <v>150</v>
      </c>
    </row>
    <row r="109" s="2" customFormat="1" ht="16.5" customHeight="1">
      <c r="A109" s="38"/>
      <c r="B109" s="39"/>
      <c r="C109" s="212" t="s">
        <v>175</v>
      </c>
      <c r="D109" s="212" t="s">
        <v>153</v>
      </c>
      <c r="E109" s="213" t="s">
        <v>3625</v>
      </c>
      <c r="F109" s="214" t="s">
        <v>3626</v>
      </c>
      <c r="G109" s="215" t="s">
        <v>156</v>
      </c>
      <c r="H109" s="216">
        <v>90</v>
      </c>
      <c r="I109" s="217"/>
      <c r="J109" s="218">
        <f>ROUND(I109*H109,2)</f>
        <v>0</v>
      </c>
      <c r="K109" s="214" t="s">
        <v>157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175</v>
      </c>
      <c r="AT109" s="223" t="s">
        <v>153</v>
      </c>
      <c r="AU109" s="223" t="s">
        <v>83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175</v>
      </c>
      <c r="BM109" s="223" t="s">
        <v>3627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3628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83</v>
      </c>
    </row>
    <row r="111" s="2" customFormat="1">
      <c r="A111" s="38"/>
      <c r="B111" s="39"/>
      <c r="C111" s="40"/>
      <c r="D111" s="232" t="s">
        <v>246</v>
      </c>
      <c r="E111" s="40"/>
      <c r="F111" s="252" t="s">
        <v>3621</v>
      </c>
      <c r="G111" s="40"/>
      <c r="H111" s="40"/>
      <c r="I111" s="227"/>
      <c r="J111" s="40"/>
      <c r="K111" s="40"/>
      <c r="L111" s="44"/>
      <c r="M111" s="228"/>
      <c r="N111" s="229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246</v>
      </c>
      <c r="AU111" s="17" t="s">
        <v>83</v>
      </c>
    </row>
    <row r="112" s="2" customFormat="1" ht="16.5" customHeight="1">
      <c r="A112" s="38"/>
      <c r="B112" s="39"/>
      <c r="C112" s="212" t="s">
        <v>181</v>
      </c>
      <c r="D112" s="212" t="s">
        <v>153</v>
      </c>
      <c r="E112" s="213" t="s">
        <v>3629</v>
      </c>
      <c r="F112" s="214" t="s">
        <v>3630</v>
      </c>
      <c r="G112" s="215" t="s">
        <v>178</v>
      </c>
      <c r="H112" s="216">
        <v>2.3639999999999999</v>
      </c>
      <c r="I112" s="217"/>
      <c r="J112" s="218">
        <f>ROUND(I112*H112,2)</f>
        <v>0</v>
      </c>
      <c r="K112" s="214" t="s">
        <v>157</v>
      </c>
      <c r="L112" s="44"/>
      <c r="M112" s="219" t="s">
        <v>19</v>
      </c>
      <c r="N112" s="220" t="s">
        <v>44</v>
      </c>
      <c r="O112" s="84"/>
      <c r="P112" s="221">
        <f>O112*H112</f>
        <v>0</v>
      </c>
      <c r="Q112" s="221">
        <v>1.06277</v>
      </c>
      <c r="R112" s="221">
        <f>Q112*H112</f>
        <v>2.5123882799999997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175</v>
      </c>
      <c r="AT112" s="223" t="s">
        <v>153</v>
      </c>
      <c r="AU112" s="223" t="s">
        <v>83</v>
      </c>
      <c r="AY112" s="17" t="s">
        <v>150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175</v>
      </c>
      <c r="BM112" s="223" t="s">
        <v>3631</v>
      </c>
    </row>
    <row r="113" s="2" customFormat="1">
      <c r="A113" s="38"/>
      <c r="B113" s="39"/>
      <c r="C113" s="40"/>
      <c r="D113" s="225" t="s">
        <v>159</v>
      </c>
      <c r="E113" s="40"/>
      <c r="F113" s="226" t="s">
        <v>3632</v>
      </c>
      <c r="G113" s="40"/>
      <c r="H113" s="40"/>
      <c r="I113" s="227"/>
      <c r="J113" s="40"/>
      <c r="K113" s="40"/>
      <c r="L113" s="44"/>
      <c r="M113" s="228"/>
      <c r="N113" s="229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159</v>
      </c>
      <c r="AU113" s="17" t="s">
        <v>83</v>
      </c>
    </row>
    <row r="114" s="2" customFormat="1">
      <c r="A114" s="38"/>
      <c r="B114" s="39"/>
      <c r="C114" s="40"/>
      <c r="D114" s="232" t="s">
        <v>246</v>
      </c>
      <c r="E114" s="40"/>
      <c r="F114" s="252" t="s">
        <v>3633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246</v>
      </c>
      <c r="AU114" s="17" t="s">
        <v>83</v>
      </c>
    </row>
    <row r="115" s="13" customFormat="1">
      <c r="A115" s="13"/>
      <c r="B115" s="230"/>
      <c r="C115" s="231"/>
      <c r="D115" s="232" t="s">
        <v>161</v>
      </c>
      <c r="E115" s="231"/>
      <c r="F115" s="234" t="s">
        <v>3634</v>
      </c>
      <c r="G115" s="231"/>
      <c r="H115" s="235">
        <v>2.3639999999999999</v>
      </c>
      <c r="I115" s="236"/>
      <c r="J115" s="231"/>
      <c r="K115" s="231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161</v>
      </c>
      <c r="AU115" s="241" t="s">
        <v>83</v>
      </c>
      <c r="AV115" s="13" t="s">
        <v>83</v>
      </c>
      <c r="AW115" s="13" t="s">
        <v>4</v>
      </c>
      <c r="AX115" s="13" t="s">
        <v>81</v>
      </c>
      <c r="AY115" s="241" t="s">
        <v>150</v>
      </c>
    </row>
    <row r="116" s="12" customFormat="1" ht="22.8" customHeight="1">
      <c r="A116" s="12"/>
      <c r="B116" s="196"/>
      <c r="C116" s="197"/>
      <c r="D116" s="198" t="s">
        <v>72</v>
      </c>
      <c r="E116" s="210" t="s">
        <v>151</v>
      </c>
      <c r="F116" s="210" t="s">
        <v>152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SUM(P117:P120)</f>
        <v>0</v>
      </c>
      <c r="Q116" s="204"/>
      <c r="R116" s="205">
        <f>SUM(R117:R120)</f>
        <v>2.9913799999999999</v>
      </c>
      <c r="S116" s="204"/>
      <c r="T116" s="206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81</v>
      </c>
      <c r="AT116" s="208" t="s">
        <v>72</v>
      </c>
      <c r="AU116" s="208" t="s">
        <v>81</v>
      </c>
      <c r="AY116" s="207" t="s">
        <v>150</v>
      </c>
      <c r="BK116" s="209">
        <f>SUM(BK117:BK120)</f>
        <v>0</v>
      </c>
    </row>
    <row r="117" s="2" customFormat="1" ht="16.5" customHeight="1">
      <c r="A117" s="38"/>
      <c r="B117" s="39"/>
      <c r="C117" s="212" t="s">
        <v>186</v>
      </c>
      <c r="D117" s="212" t="s">
        <v>153</v>
      </c>
      <c r="E117" s="213" t="s">
        <v>3635</v>
      </c>
      <c r="F117" s="214" t="s">
        <v>3636</v>
      </c>
      <c r="G117" s="215" t="s">
        <v>207</v>
      </c>
      <c r="H117" s="216">
        <v>166</v>
      </c>
      <c r="I117" s="217"/>
      <c r="J117" s="218">
        <f>ROUND(I117*H117,2)</f>
        <v>0</v>
      </c>
      <c r="K117" s="214" t="s">
        <v>19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0.0070000000000000001</v>
      </c>
      <c r="R117" s="221">
        <f>Q117*H117</f>
        <v>1.1619999999999999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175</v>
      </c>
      <c r="AT117" s="223" t="s">
        <v>153</v>
      </c>
      <c r="AU117" s="223" t="s">
        <v>83</v>
      </c>
      <c r="AY117" s="17" t="s">
        <v>150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175</v>
      </c>
      <c r="BM117" s="223" t="s">
        <v>3637</v>
      </c>
    </row>
    <row r="118" s="2" customFormat="1" ht="16.5" customHeight="1">
      <c r="A118" s="38"/>
      <c r="B118" s="39"/>
      <c r="C118" s="212" t="s">
        <v>191</v>
      </c>
      <c r="D118" s="212" t="s">
        <v>153</v>
      </c>
      <c r="E118" s="213" t="s">
        <v>3638</v>
      </c>
      <c r="F118" s="214" t="s">
        <v>3636</v>
      </c>
      <c r="G118" s="215" t="s">
        <v>1895</v>
      </c>
      <c r="H118" s="216">
        <v>1</v>
      </c>
      <c r="I118" s="217"/>
      <c r="J118" s="218">
        <f>ROUND(I118*H118,2)</f>
        <v>0</v>
      </c>
      <c r="K118" s="214" t="s">
        <v>19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0.0070000000000000001</v>
      </c>
      <c r="R118" s="221">
        <f>Q118*H118</f>
        <v>0.0070000000000000001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175</v>
      </c>
      <c r="AT118" s="223" t="s">
        <v>153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175</v>
      </c>
      <c r="BM118" s="223" t="s">
        <v>3639</v>
      </c>
    </row>
    <row r="119" s="2" customFormat="1" ht="33" customHeight="1">
      <c r="A119" s="38"/>
      <c r="B119" s="39"/>
      <c r="C119" s="212" t="s">
        <v>196</v>
      </c>
      <c r="D119" s="212" t="s">
        <v>153</v>
      </c>
      <c r="E119" s="213" t="s">
        <v>3640</v>
      </c>
      <c r="F119" s="214" t="s">
        <v>3641</v>
      </c>
      <c r="G119" s="215" t="s">
        <v>207</v>
      </c>
      <c r="H119" s="216">
        <v>166</v>
      </c>
      <c r="I119" s="217"/>
      <c r="J119" s="218">
        <f>ROUND(I119*H119,2)</f>
        <v>0</v>
      </c>
      <c r="K119" s="214" t="s">
        <v>19</v>
      </c>
      <c r="L119" s="44"/>
      <c r="M119" s="219" t="s">
        <v>19</v>
      </c>
      <c r="N119" s="220" t="s">
        <v>44</v>
      </c>
      <c r="O119" s="84"/>
      <c r="P119" s="221">
        <f>O119*H119</f>
        <v>0</v>
      </c>
      <c r="Q119" s="221">
        <v>0.01089</v>
      </c>
      <c r="R119" s="221">
        <f>Q119*H119</f>
        <v>1.8077400000000001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175</v>
      </c>
      <c r="AT119" s="223" t="s">
        <v>153</v>
      </c>
      <c r="AU119" s="223" t="s">
        <v>83</v>
      </c>
      <c r="AY119" s="17" t="s">
        <v>150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175</v>
      </c>
      <c r="BM119" s="223" t="s">
        <v>3642</v>
      </c>
    </row>
    <row r="120" s="2" customFormat="1" ht="16.5" customHeight="1">
      <c r="A120" s="38"/>
      <c r="B120" s="39"/>
      <c r="C120" s="212" t="s">
        <v>151</v>
      </c>
      <c r="D120" s="212" t="s">
        <v>153</v>
      </c>
      <c r="E120" s="213" t="s">
        <v>3643</v>
      </c>
      <c r="F120" s="214" t="s">
        <v>3644</v>
      </c>
      <c r="G120" s="215" t="s">
        <v>265</v>
      </c>
      <c r="H120" s="216">
        <v>24</v>
      </c>
      <c r="I120" s="217"/>
      <c r="J120" s="218">
        <f>ROUND(I120*H120,2)</f>
        <v>0</v>
      </c>
      <c r="K120" s="214" t="s">
        <v>19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0.00060999999999999997</v>
      </c>
      <c r="R120" s="221">
        <f>Q120*H120</f>
        <v>0.01464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175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175</v>
      </c>
      <c r="BM120" s="223" t="s">
        <v>3645</v>
      </c>
    </row>
    <row r="121" s="12" customFormat="1" ht="22.8" customHeight="1">
      <c r="A121" s="12"/>
      <c r="B121" s="196"/>
      <c r="C121" s="197"/>
      <c r="D121" s="198" t="s">
        <v>72</v>
      </c>
      <c r="E121" s="210" t="s">
        <v>3292</v>
      </c>
      <c r="F121" s="210" t="s">
        <v>3293</v>
      </c>
      <c r="G121" s="197"/>
      <c r="H121" s="197"/>
      <c r="I121" s="200"/>
      <c r="J121" s="211">
        <f>BK121</f>
        <v>0</v>
      </c>
      <c r="K121" s="197"/>
      <c r="L121" s="202"/>
      <c r="M121" s="203"/>
      <c r="N121" s="204"/>
      <c r="O121" s="204"/>
      <c r="P121" s="205">
        <f>SUM(P122:P123)</f>
        <v>0</v>
      </c>
      <c r="Q121" s="204"/>
      <c r="R121" s="205">
        <f>SUM(R122:R123)</f>
        <v>0</v>
      </c>
      <c r="S121" s="204"/>
      <c r="T121" s="206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7" t="s">
        <v>81</v>
      </c>
      <c r="AT121" s="208" t="s">
        <v>72</v>
      </c>
      <c r="AU121" s="208" t="s">
        <v>81</v>
      </c>
      <c r="AY121" s="207" t="s">
        <v>150</v>
      </c>
      <c r="BK121" s="209">
        <f>SUM(BK122:BK123)</f>
        <v>0</v>
      </c>
    </row>
    <row r="122" s="2" customFormat="1" ht="16.5" customHeight="1">
      <c r="A122" s="38"/>
      <c r="B122" s="39"/>
      <c r="C122" s="212" t="s">
        <v>212</v>
      </c>
      <c r="D122" s="212" t="s">
        <v>153</v>
      </c>
      <c r="E122" s="213" t="s">
        <v>3646</v>
      </c>
      <c r="F122" s="214" t="s">
        <v>3647</v>
      </c>
      <c r="G122" s="215" t="s">
        <v>178</v>
      </c>
      <c r="H122" s="216">
        <v>119.354</v>
      </c>
      <c r="I122" s="217"/>
      <c r="J122" s="218">
        <f>ROUND(I122*H122,2)</f>
        <v>0</v>
      </c>
      <c r="K122" s="214" t="s">
        <v>157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175</v>
      </c>
      <c r="AT122" s="223" t="s">
        <v>153</v>
      </c>
      <c r="AU122" s="223" t="s">
        <v>83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175</v>
      </c>
      <c r="BM122" s="223" t="s">
        <v>3648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3649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83</v>
      </c>
    </row>
    <row r="124" s="12" customFormat="1" ht="25.92" customHeight="1">
      <c r="A124" s="12"/>
      <c r="B124" s="196"/>
      <c r="C124" s="197"/>
      <c r="D124" s="198" t="s">
        <v>72</v>
      </c>
      <c r="E124" s="199" t="s">
        <v>201</v>
      </c>
      <c r="F124" s="199" t="s">
        <v>202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</f>
        <v>0</v>
      </c>
      <c r="Q124" s="204"/>
      <c r="R124" s="205">
        <f>R125</f>
        <v>0</v>
      </c>
      <c r="S124" s="204"/>
      <c r="T124" s="20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81</v>
      </c>
      <c r="AT124" s="208" t="s">
        <v>72</v>
      </c>
      <c r="AU124" s="208" t="s">
        <v>73</v>
      </c>
      <c r="AY124" s="207" t="s">
        <v>150</v>
      </c>
      <c r="BK124" s="209">
        <f>BK125</f>
        <v>0</v>
      </c>
    </row>
    <row r="125" s="12" customFormat="1" ht="22.8" customHeight="1">
      <c r="A125" s="12"/>
      <c r="B125" s="196"/>
      <c r="C125" s="197"/>
      <c r="D125" s="198" t="s">
        <v>72</v>
      </c>
      <c r="E125" s="210" t="s">
        <v>3650</v>
      </c>
      <c r="F125" s="210" t="s">
        <v>3651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SUM(P126:P131)</f>
        <v>0</v>
      </c>
      <c r="Q125" s="204"/>
      <c r="R125" s="205">
        <f>SUM(R126:R131)</f>
        <v>0</v>
      </c>
      <c r="S125" s="204"/>
      <c r="T125" s="206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81</v>
      </c>
      <c r="AT125" s="208" t="s">
        <v>72</v>
      </c>
      <c r="AU125" s="208" t="s">
        <v>81</v>
      </c>
      <c r="AY125" s="207" t="s">
        <v>150</v>
      </c>
      <c r="BK125" s="209">
        <f>SUM(BK126:BK131)</f>
        <v>0</v>
      </c>
    </row>
    <row r="126" s="2" customFormat="1" ht="16.5" customHeight="1">
      <c r="A126" s="38"/>
      <c r="B126" s="39"/>
      <c r="C126" s="212" t="s">
        <v>217</v>
      </c>
      <c r="D126" s="212" t="s">
        <v>153</v>
      </c>
      <c r="E126" s="213" t="s">
        <v>3652</v>
      </c>
      <c r="F126" s="214" t="s">
        <v>3653</v>
      </c>
      <c r="G126" s="215" t="s">
        <v>218</v>
      </c>
      <c r="H126" s="216">
        <v>40</v>
      </c>
      <c r="I126" s="217"/>
      <c r="J126" s="218">
        <f>ROUND(I126*H126,2)</f>
        <v>0</v>
      </c>
      <c r="K126" s="214" t="s">
        <v>19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175</v>
      </c>
      <c r="AT126" s="223" t="s">
        <v>153</v>
      </c>
      <c r="AU126" s="223" t="s">
        <v>83</v>
      </c>
      <c r="AY126" s="17" t="s">
        <v>150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175</v>
      </c>
      <c r="BM126" s="223" t="s">
        <v>3654</v>
      </c>
    </row>
    <row r="127" s="2" customFormat="1">
      <c r="A127" s="38"/>
      <c r="B127" s="39"/>
      <c r="C127" s="40"/>
      <c r="D127" s="232" t="s">
        <v>246</v>
      </c>
      <c r="E127" s="40"/>
      <c r="F127" s="252" t="s">
        <v>3655</v>
      </c>
      <c r="G127" s="40"/>
      <c r="H127" s="40"/>
      <c r="I127" s="227"/>
      <c r="J127" s="40"/>
      <c r="K127" s="40"/>
      <c r="L127" s="44"/>
      <c r="M127" s="228"/>
      <c r="N127" s="229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246</v>
      </c>
      <c r="AU127" s="17" t="s">
        <v>83</v>
      </c>
    </row>
    <row r="128" s="2" customFormat="1" ht="16.5" customHeight="1">
      <c r="A128" s="38"/>
      <c r="B128" s="39"/>
      <c r="C128" s="242" t="s">
        <v>8</v>
      </c>
      <c r="D128" s="242" t="s">
        <v>218</v>
      </c>
      <c r="E128" s="243" t="s">
        <v>3656</v>
      </c>
      <c r="F128" s="244" t="s">
        <v>3657</v>
      </c>
      <c r="G128" s="245" t="s">
        <v>3658</v>
      </c>
      <c r="H128" s="246">
        <v>40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196</v>
      </c>
      <c r="AT128" s="223" t="s">
        <v>218</v>
      </c>
      <c r="AU128" s="223" t="s">
        <v>83</v>
      </c>
      <c r="AY128" s="17" t="s">
        <v>150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175</v>
      </c>
      <c r="BM128" s="223" t="s">
        <v>3659</v>
      </c>
    </row>
    <row r="129" s="2" customFormat="1" ht="16.5" customHeight="1">
      <c r="A129" s="38"/>
      <c r="B129" s="39"/>
      <c r="C129" s="242" t="s">
        <v>229</v>
      </c>
      <c r="D129" s="242" t="s">
        <v>218</v>
      </c>
      <c r="E129" s="243" t="s">
        <v>3660</v>
      </c>
      <c r="F129" s="244" t="s">
        <v>3661</v>
      </c>
      <c r="G129" s="245" t="s">
        <v>3662</v>
      </c>
      <c r="H129" s="246">
        <v>4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196</v>
      </c>
      <c r="AT129" s="223" t="s">
        <v>218</v>
      </c>
      <c r="AU129" s="223" t="s">
        <v>83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175</v>
      </c>
      <c r="BM129" s="223" t="s">
        <v>3663</v>
      </c>
    </row>
    <row r="130" s="2" customFormat="1" ht="16.5" customHeight="1">
      <c r="A130" s="38"/>
      <c r="B130" s="39"/>
      <c r="C130" s="242" t="s">
        <v>232</v>
      </c>
      <c r="D130" s="242" t="s">
        <v>218</v>
      </c>
      <c r="E130" s="243" t="s">
        <v>3664</v>
      </c>
      <c r="F130" s="244" t="s">
        <v>3665</v>
      </c>
      <c r="G130" s="245" t="s">
        <v>3662</v>
      </c>
      <c r="H130" s="246">
        <v>2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196</v>
      </c>
      <c r="AT130" s="223" t="s">
        <v>218</v>
      </c>
      <c r="AU130" s="223" t="s">
        <v>83</v>
      </c>
      <c r="AY130" s="17" t="s">
        <v>150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175</v>
      </c>
      <c r="BM130" s="223" t="s">
        <v>3666</v>
      </c>
    </row>
    <row r="131" s="2" customFormat="1" ht="16.5" customHeight="1">
      <c r="A131" s="38"/>
      <c r="B131" s="39"/>
      <c r="C131" s="242" t="s">
        <v>238</v>
      </c>
      <c r="D131" s="242" t="s">
        <v>218</v>
      </c>
      <c r="E131" s="243" t="s">
        <v>3667</v>
      </c>
      <c r="F131" s="244" t="s">
        <v>3668</v>
      </c>
      <c r="G131" s="245" t="s">
        <v>3658</v>
      </c>
      <c r="H131" s="246">
        <v>5</v>
      </c>
      <c r="I131" s="247"/>
      <c r="J131" s="248">
        <f>ROUND(I131*H131,2)</f>
        <v>0</v>
      </c>
      <c r="K131" s="244" t="s">
        <v>19</v>
      </c>
      <c r="L131" s="249"/>
      <c r="M131" s="253" t="s">
        <v>19</v>
      </c>
      <c r="N131" s="254" t="s">
        <v>44</v>
      </c>
      <c r="O131" s="255"/>
      <c r="P131" s="256">
        <f>O131*H131</f>
        <v>0</v>
      </c>
      <c r="Q131" s="256">
        <v>0</v>
      </c>
      <c r="R131" s="256">
        <f>Q131*H131</f>
        <v>0</v>
      </c>
      <c r="S131" s="256">
        <v>0</v>
      </c>
      <c r="T131" s="25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196</v>
      </c>
      <c r="AT131" s="223" t="s">
        <v>218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175</v>
      </c>
      <c r="BM131" s="223" t="s">
        <v>3669</v>
      </c>
    </row>
    <row r="132" s="2" customFormat="1" ht="6.96" customHeight="1">
      <c r="A132" s="3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m5N+qw9Y9eF/EfbyM+E8y3NsFZA0a4dAPVkl49BQWlkgxzVgud9a3zK2KjgrtCbG9sp05zgQONmdtRb4fNZ73g==" hashValue="PDa2PnSN75HWnyuOJZ0EtCsz6luKnjqKV2Acg9QlwNfBqWBABjOFRds3jzQ1lU4YAq6HS62IGehVZjChcT+opg==" algorithmName="SHA-512" password="CC35"/>
  <autoFilter ref="C90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213311151"/>
    <hyperlink ref="F101" r:id="rId2" display="https://podminky.urs.cz/item/CS_URS_2024_01/275326141"/>
    <hyperlink ref="F104" r:id="rId3" display="https://podminky.urs.cz/item/CS_URS_2024_01/275356021"/>
    <hyperlink ref="F110" r:id="rId4" display="https://podminky.urs.cz/item/CS_URS_2024_01/275356022"/>
    <hyperlink ref="F113" r:id="rId5" display="https://podminky.urs.cz/item/CS_URS_2024_01/275366011"/>
    <hyperlink ref="F123" r:id="rId6" display="https://podminky.urs.cz/item/CS_URS_2024_01/998001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1" customFormat="1" ht="12" customHeight="1">
      <c r="B8" s="20"/>
      <c r="D8" s="142" t="s">
        <v>118</v>
      </c>
      <c r="L8" s="20"/>
    </row>
    <row r="9" s="2" customFormat="1" ht="16.5" customHeight="1">
      <c r="A9" s="38"/>
      <c r="B9" s="44"/>
      <c r="C9" s="38"/>
      <c r="D9" s="38"/>
      <c r="E9" s="143" t="s">
        <v>3599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442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3670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21. 6. 2024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3601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3602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">
        <v>3601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">
        <v>3602</v>
      </c>
      <c r="F26" s="38"/>
      <c r="G26" s="38"/>
      <c r="H26" s="38"/>
      <c r="I26" s="142" t="s">
        <v>29</v>
      </c>
      <c r="J26" s="133" t="s">
        <v>19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37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39</v>
      </c>
      <c r="E32" s="38"/>
      <c r="F32" s="38"/>
      <c r="G32" s="38"/>
      <c r="H32" s="38"/>
      <c r="I32" s="38"/>
      <c r="J32" s="153">
        <f>ROUND(J93,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41</v>
      </c>
      <c r="G34" s="38"/>
      <c r="H34" s="38"/>
      <c r="I34" s="154" t="s">
        <v>40</v>
      </c>
      <c r="J34" s="154" t="s">
        <v>42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43</v>
      </c>
      <c r="E35" s="142" t="s">
        <v>44</v>
      </c>
      <c r="F35" s="156">
        <f>ROUND((SUM(BE93:BE134)),  2)</f>
        <v>0</v>
      </c>
      <c r="G35" s="38"/>
      <c r="H35" s="38"/>
      <c r="I35" s="157">
        <v>0.20999999999999999</v>
      </c>
      <c r="J35" s="156">
        <f>ROUND(((SUM(BE93:BE134))*I35),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45</v>
      </c>
      <c r="F36" s="156">
        <f>ROUND((SUM(BF93:BF134)),  2)</f>
        <v>0</v>
      </c>
      <c r="G36" s="38"/>
      <c r="H36" s="38"/>
      <c r="I36" s="157">
        <v>0.12</v>
      </c>
      <c r="J36" s="156">
        <f>ROUND(((SUM(BF93:BF134))*I36),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46</v>
      </c>
      <c r="F37" s="156">
        <f>ROUND((SUM(BG93:BG134)),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47</v>
      </c>
      <c r="F38" s="156">
        <f>ROUND((SUM(BH93:BH134)),  2)</f>
        <v>0</v>
      </c>
      <c r="G38" s="38"/>
      <c r="H38" s="38"/>
      <c r="I38" s="157">
        <v>0.12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48</v>
      </c>
      <c r="F39" s="156">
        <f>ROUND((SUM(BI93:BI134)),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120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169" t="str">
        <f>E7</f>
        <v>Revitalizace CZT Liberec - GreenNet III- D10 Úprava zdroje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118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3599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442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D10.4.2 - SO02 - Potrubní mosty - Ocelové konstrukce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Liberec</v>
      </c>
      <c r="G56" s="40"/>
      <c r="H56" s="40"/>
      <c r="I56" s="32" t="s">
        <v>23</v>
      </c>
      <c r="J56" s="72" t="str">
        <f>IF(J14="","",J14)</f>
        <v>21. 6. 2024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25.65" customHeight="1">
      <c r="A58" s="38"/>
      <c r="B58" s="39"/>
      <c r="C58" s="32" t="s">
        <v>25</v>
      </c>
      <c r="D58" s="40"/>
      <c r="E58" s="40"/>
      <c r="F58" s="27" t="str">
        <f>E17</f>
        <v>Teplárna Liberec, a.s.</v>
      </c>
      <c r="G58" s="40"/>
      <c r="H58" s="40"/>
      <c r="I58" s="32" t="s">
        <v>32</v>
      </c>
      <c r="J58" s="36" t="str">
        <f>E23</f>
        <v>TRANSPORTA Technology s.r.o.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5.6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TRANSPORTA Technology s.r.o.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121</v>
      </c>
      <c r="D61" s="171"/>
      <c r="E61" s="171"/>
      <c r="F61" s="171"/>
      <c r="G61" s="171"/>
      <c r="H61" s="171"/>
      <c r="I61" s="171"/>
      <c r="J61" s="172" t="s">
        <v>122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71</v>
      </c>
      <c r="D63" s="40"/>
      <c r="E63" s="40"/>
      <c r="F63" s="40"/>
      <c r="G63" s="40"/>
      <c r="H63" s="40"/>
      <c r="I63" s="40"/>
      <c r="J63" s="102">
        <f>J93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123</v>
      </c>
    </row>
    <row r="64" s="9" customFormat="1" ht="24.96" customHeight="1">
      <c r="A64" s="9"/>
      <c r="B64" s="174"/>
      <c r="C64" s="175"/>
      <c r="D64" s="176" t="s">
        <v>124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125</v>
      </c>
      <c r="E65" s="182"/>
      <c r="F65" s="182"/>
      <c r="G65" s="182"/>
      <c r="H65" s="182"/>
      <c r="I65" s="182"/>
      <c r="J65" s="183">
        <f>J95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4"/>
      <c r="C66" s="175"/>
      <c r="D66" s="176" t="s">
        <v>127</v>
      </c>
      <c r="E66" s="177"/>
      <c r="F66" s="177"/>
      <c r="G66" s="177"/>
      <c r="H66" s="177"/>
      <c r="I66" s="177"/>
      <c r="J66" s="178">
        <f>J97</f>
        <v>0</v>
      </c>
      <c r="K66" s="175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25"/>
      <c r="D67" s="181" t="s">
        <v>131</v>
      </c>
      <c r="E67" s="182"/>
      <c r="F67" s="182"/>
      <c r="G67" s="182"/>
      <c r="H67" s="182"/>
      <c r="I67" s="182"/>
      <c r="J67" s="183">
        <f>J98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3671</v>
      </c>
      <c r="E68" s="182"/>
      <c r="F68" s="182"/>
      <c r="G68" s="182"/>
      <c r="H68" s="182"/>
      <c r="I68" s="182"/>
      <c r="J68" s="183">
        <f>J115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4"/>
      <c r="C69" s="175"/>
      <c r="D69" s="176" t="s">
        <v>133</v>
      </c>
      <c r="E69" s="177"/>
      <c r="F69" s="177"/>
      <c r="G69" s="177"/>
      <c r="H69" s="177"/>
      <c r="I69" s="177"/>
      <c r="J69" s="178">
        <f>J122</f>
        <v>0</v>
      </c>
      <c r="K69" s="175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25"/>
      <c r="D70" s="181" t="s">
        <v>134</v>
      </c>
      <c r="E70" s="182"/>
      <c r="F70" s="182"/>
      <c r="G70" s="182"/>
      <c r="H70" s="182"/>
      <c r="I70" s="182"/>
      <c r="J70" s="183">
        <f>J123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4"/>
      <c r="C71" s="175"/>
      <c r="D71" s="176" t="s">
        <v>448</v>
      </c>
      <c r="E71" s="177"/>
      <c r="F71" s="177"/>
      <c r="G71" s="177"/>
      <c r="H71" s="177"/>
      <c r="I71" s="177"/>
      <c r="J71" s="178">
        <f>J126</f>
        <v>0</v>
      </c>
      <c r="K71" s="175"/>
      <c r="L71" s="17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9"/>
      <c r="C73" s="60"/>
      <c r="D73" s="60"/>
      <c r="E73" s="60"/>
      <c r="F73" s="60"/>
      <c r="G73" s="60"/>
      <c r="H73" s="60"/>
      <c r="I73" s="60"/>
      <c r="J73" s="60"/>
      <c r="K73" s="6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135</v>
      </c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16</v>
      </c>
      <c r="D80" s="40"/>
      <c r="E80" s="40"/>
      <c r="F80" s="40"/>
      <c r="G80" s="40"/>
      <c r="H80" s="40"/>
      <c r="I80" s="40"/>
      <c r="J80" s="40"/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169" t="str">
        <f>E7</f>
        <v>Revitalizace CZT Liberec - GreenNet III- D10 Úprava zdroje</v>
      </c>
      <c r="F81" s="32"/>
      <c r="G81" s="32"/>
      <c r="H81" s="32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" customFormat="1" ht="12" customHeight="1">
      <c r="B82" s="21"/>
      <c r="C82" s="32" t="s">
        <v>118</v>
      </c>
      <c r="D82" s="22"/>
      <c r="E82" s="22"/>
      <c r="F82" s="22"/>
      <c r="G82" s="22"/>
      <c r="H82" s="22"/>
      <c r="I82" s="22"/>
      <c r="J82" s="22"/>
      <c r="K82" s="22"/>
      <c r="L82" s="20"/>
    </row>
    <row r="83" s="2" customFormat="1" ht="16.5" customHeight="1">
      <c r="A83" s="38"/>
      <c r="B83" s="39"/>
      <c r="C83" s="40"/>
      <c r="D83" s="40"/>
      <c r="E83" s="169" t="s">
        <v>3599</v>
      </c>
      <c r="F83" s="40"/>
      <c r="G83" s="40"/>
      <c r="H83" s="40"/>
      <c r="I83" s="40"/>
      <c r="J83" s="40"/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442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E11</f>
        <v>D10.4.2 - SO02 - Potrubní mosty - Ocelové konstrukce</v>
      </c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F14</f>
        <v>Liberec</v>
      </c>
      <c r="G87" s="40"/>
      <c r="H87" s="40"/>
      <c r="I87" s="32" t="s">
        <v>23</v>
      </c>
      <c r="J87" s="72" t="str">
        <f>IF(J14="","",J14)</f>
        <v>21. 6. 2024</v>
      </c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25</v>
      </c>
      <c r="D89" s="40"/>
      <c r="E89" s="40"/>
      <c r="F89" s="27" t="str">
        <f>E17</f>
        <v>Teplárna Liberec, a.s.</v>
      </c>
      <c r="G89" s="40"/>
      <c r="H89" s="40"/>
      <c r="I89" s="32" t="s">
        <v>32</v>
      </c>
      <c r="J89" s="36" t="str">
        <f>E23</f>
        <v>TRANSPORTA Technology s.r.o.</v>
      </c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25.65" customHeight="1">
      <c r="A90" s="38"/>
      <c r="B90" s="39"/>
      <c r="C90" s="32" t="s">
        <v>30</v>
      </c>
      <c r="D90" s="40"/>
      <c r="E90" s="40"/>
      <c r="F90" s="27" t="str">
        <f>IF(E20="","",E20)</f>
        <v>Vyplň údaj</v>
      </c>
      <c r="G90" s="40"/>
      <c r="H90" s="40"/>
      <c r="I90" s="32" t="s">
        <v>36</v>
      </c>
      <c r="J90" s="36" t="str">
        <f>E26</f>
        <v>TRANSPORTA Technology s.r.o.</v>
      </c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85"/>
      <c r="B92" s="186"/>
      <c r="C92" s="187" t="s">
        <v>136</v>
      </c>
      <c r="D92" s="188" t="s">
        <v>58</v>
      </c>
      <c r="E92" s="188" t="s">
        <v>54</v>
      </c>
      <c r="F92" s="188" t="s">
        <v>55</v>
      </c>
      <c r="G92" s="188" t="s">
        <v>137</v>
      </c>
      <c r="H92" s="188" t="s">
        <v>138</v>
      </c>
      <c r="I92" s="188" t="s">
        <v>139</v>
      </c>
      <c r="J92" s="188" t="s">
        <v>122</v>
      </c>
      <c r="K92" s="189" t="s">
        <v>140</v>
      </c>
      <c r="L92" s="190"/>
      <c r="M92" s="92" t="s">
        <v>19</v>
      </c>
      <c r="N92" s="93" t="s">
        <v>43</v>
      </c>
      <c r="O92" s="93" t="s">
        <v>141</v>
      </c>
      <c r="P92" s="93" t="s">
        <v>142</v>
      </c>
      <c r="Q92" s="93" t="s">
        <v>143</v>
      </c>
      <c r="R92" s="93" t="s">
        <v>144</v>
      </c>
      <c r="S92" s="93" t="s">
        <v>145</v>
      </c>
      <c r="T92" s="94" t="s">
        <v>146</v>
      </c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="2" customFormat="1" ht="22.8" customHeight="1">
      <c r="A93" s="38"/>
      <c r="B93" s="39"/>
      <c r="C93" s="99" t="s">
        <v>147</v>
      </c>
      <c r="D93" s="40"/>
      <c r="E93" s="40"/>
      <c r="F93" s="40"/>
      <c r="G93" s="40"/>
      <c r="H93" s="40"/>
      <c r="I93" s="40"/>
      <c r="J93" s="191">
        <f>BK93</f>
        <v>0</v>
      </c>
      <c r="K93" s="40"/>
      <c r="L93" s="44"/>
      <c r="M93" s="95"/>
      <c r="N93" s="192"/>
      <c r="O93" s="96"/>
      <c r="P93" s="193">
        <f>P94+P97+P122+P126</f>
        <v>0</v>
      </c>
      <c r="Q93" s="96"/>
      <c r="R93" s="193">
        <f>R94+R97+R122+R126</f>
        <v>30.266260000000003</v>
      </c>
      <c r="S93" s="96"/>
      <c r="T93" s="194">
        <f>T94+T97+T122+T126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72</v>
      </c>
      <c r="AU93" s="17" t="s">
        <v>123</v>
      </c>
      <c r="BK93" s="195">
        <f>BK94+BK97+BK122+BK126</f>
        <v>0</v>
      </c>
    </row>
    <row r="94" s="12" customFormat="1" ht="25.92" customHeight="1">
      <c r="A94" s="12"/>
      <c r="B94" s="196"/>
      <c r="C94" s="197"/>
      <c r="D94" s="198" t="s">
        <v>72</v>
      </c>
      <c r="E94" s="199" t="s">
        <v>148</v>
      </c>
      <c r="F94" s="199" t="s">
        <v>149</v>
      </c>
      <c r="G94" s="197"/>
      <c r="H94" s="197"/>
      <c r="I94" s="200"/>
      <c r="J94" s="201">
        <f>BK94</f>
        <v>0</v>
      </c>
      <c r="K94" s="197"/>
      <c r="L94" s="202"/>
      <c r="M94" s="203"/>
      <c r="N94" s="204"/>
      <c r="O94" s="204"/>
      <c r="P94" s="205">
        <f>P95</f>
        <v>0</v>
      </c>
      <c r="Q94" s="204"/>
      <c r="R94" s="205">
        <f>R95</f>
        <v>2.0000000000000002E-05</v>
      </c>
      <c r="S94" s="204"/>
      <c r="T94" s="206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7" t="s">
        <v>81</v>
      </c>
      <c r="AT94" s="208" t="s">
        <v>72</v>
      </c>
      <c r="AU94" s="208" t="s">
        <v>73</v>
      </c>
      <c r="AY94" s="207" t="s">
        <v>150</v>
      </c>
      <c r="BK94" s="209">
        <f>BK95</f>
        <v>0</v>
      </c>
    </row>
    <row r="95" s="12" customFormat="1" ht="22.8" customHeight="1">
      <c r="A95" s="12"/>
      <c r="B95" s="196"/>
      <c r="C95" s="197"/>
      <c r="D95" s="198" t="s">
        <v>72</v>
      </c>
      <c r="E95" s="210" t="s">
        <v>151</v>
      </c>
      <c r="F95" s="210" t="s">
        <v>152</v>
      </c>
      <c r="G95" s="197"/>
      <c r="H95" s="197"/>
      <c r="I95" s="200"/>
      <c r="J95" s="211">
        <f>BK95</f>
        <v>0</v>
      </c>
      <c r="K95" s="197"/>
      <c r="L95" s="202"/>
      <c r="M95" s="203"/>
      <c r="N95" s="204"/>
      <c r="O95" s="204"/>
      <c r="P95" s="205">
        <f>P96</f>
        <v>0</v>
      </c>
      <c r="Q95" s="204"/>
      <c r="R95" s="205">
        <f>R96</f>
        <v>2.0000000000000002E-05</v>
      </c>
      <c r="S95" s="204"/>
      <c r="T95" s="206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7" t="s">
        <v>81</v>
      </c>
      <c r="AT95" s="208" t="s">
        <v>72</v>
      </c>
      <c r="AU95" s="208" t="s">
        <v>81</v>
      </c>
      <c r="AY95" s="207" t="s">
        <v>150</v>
      </c>
      <c r="BK95" s="209">
        <f>BK96</f>
        <v>0</v>
      </c>
    </row>
    <row r="96" s="2" customFormat="1" ht="16.5" customHeight="1">
      <c r="A96" s="38"/>
      <c r="B96" s="39"/>
      <c r="C96" s="212" t="s">
        <v>81</v>
      </c>
      <c r="D96" s="212" t="s">
        <v>153</v>
      </c>
      <c r="E96" s="213" t="s">
        <v>3672</v>
      </c>
      <c r="F96" s="214" t="s">
        <v>3673</v>
      </c>
      <c r="G96" s="215" t="s">
        <v>1714</v>
      </c>
      <c r="H96" s="216">
        <v>1</v>
      </c>
      <c r="I96" s="217"/>
      <c r="J96" s="218">
        <f>ROUND(I96*H96,2)</f>
        <v>0</v>
      </c>
      <c r="K96" s="214" t="s">
        <v>19</v>
      </c>
      <c r="L96" s="44"/>
      <c r="M96" s="219" t="s">
        <v>19</v>
      </c>
      <c r="N96" s="220" t="s">
        <v>44</v>
      </c>
      <c r="O96" s="84"/>
      <c r="P96" s="221">
        <f>O96*H96</f>
        <v>0</v>
      </c>
      <c r="Q96" s="221">
        <v>2.0000000000000002E-05</v>
      </c>
      <c r="R96" s="221">
        <f>Q96*H96</f>
        <v>2.0000000000000002E-05</v>
      </c>
      <c r="S96" s="221">
        <v>0</v>
      </c>
      <c r="T96" s="222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3" t="s">
        <v>81</v>
      </c>
      <c r="AT96" s="223" t="s">
        <v>153</v>
      </c>
      <c r="AU96" s="223" t="s">
        <v>83</v>
      </c>
      <c r="AY96" s="17" t="s">
        <v>150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81</v>
      </c>
      <c r="BM96" s="223" t="s">
        <v>3674</v>
      </c>
    </row>
    <row r="97" s="12" customFormat="1" ht="25.92" customHeight="1">
      <c r="A97" s="12"/>
      <c r="B97" s="196"/>
      <c r="C97" s="197"/>
      <c r="D97" s="198" t="s">
        <v>72</v>
      </c>
      <c r="E97" s="199" t="s">
        <v>201</v>
      </c>
      <c r="F97" s="199" t="s">
        <v>202</v>
      </c>
      <c r="G97" s="197"/>
      <c r="H97" s="197"/>
      <c r="I97" s="200"/>
      <c r="J97" s="201">
        <f>BK97</f>
        <v>0</v>
      </c>
      <c r="K97" s="197"/>
      <c r="L97" s="202"/>
      <c r="M97" s="203"/>
      <c r="N97" s="204"/>
      <c r="O97" s="204"/>
      <c r="P97" s="205">
        <f>P98+P115</f>
        <v>0</v>
      </c>
      <c r="Q97" s="204"/>
      <c r="R97" s="205">
        <f>R98+R115</f>
        <v>30.266240000000003</v>
      </c>
      <c r="S97" s="204"/>
      <c r="T97" s="206">
        <f>T98+T115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7" t="s">
        <v>83</v>
      </c>
      <c r="AT97" s="208" t="s">
        <v>72</v>
      </c>
      <c r="AU97" s="208" t="s">
        <v>73</v>
      </c>
      <c r="AY97" s="207" t="s">
        <v>150</v>
      </c>
      <c r="BK97" s="209">
        <f>BK98+BK115</f>
        <v>0</v>
      </c>
    </row>
    <row r="98" s="12" customFormat="1" ht="22.8" customHeight="1">
      <c r="A98" s="12"/>
      <c r="B98" s="196"/>
      <c r="C98" s="197"/>
      <c r="D98" s="198" t="s">
        <v>72</v>
      </c>
      <c r="E98" s="210" t="s">
        <v>328</v>
      </c>
      <c r="F98" s="210" t="s">
        <v>329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SUM(P99:P114)</f>
        <v>0</v>
      </c>
      <c r="Q98" s="204"/>
      <c r="R98" s="205">
        <f>SUM(R99:R114)</f>
        <v>29.066240000000004</v>
      </c>
      <c r="S98" s="204"/>
      <c r="T98" s="206">
        <f>SUM(T99:T114)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7" t="s">
        <v>83</v>
      </c>
      <c r="AT98" s="208" t="s">
        <v>72</v>
      </c>
      <c r="AU98" s="208" t="s">
        <v>81</v>
      </c>
      <c r="AY98" s="207" t="s">
        <v>150</v>
      </c>
      <c r="BK98" s="209">
        <f>SUM(BK99:BK114)</f>
        <v>0</v>
      </c>
    </row>
    <row r="99" s="2" customFormat="1" ht="16.5" customHeight="1">
      <c r="A99" s="38"/>
      <c r="B99" s="39"/>
      <c r="C99" s="212" t="s">
        <v>83</v>
      </c>
      <c r="D99" s="212" t="s">
        <v>153</v>
      </c>
      <c r="E99" s="213" t="s">
        <v>3675</v>
      </c>
      <c r="F99" s="214" t="s">
        <v>3676</v>
      </c>
      <c r="G99" s="215" t="s">
        <v>333</v>
      </c>
      <c r="H99" s="216">
        <v>1728</v>
      </c>
      <c r="I99" s="217"/>
      <c r="J99" s="218">
        <f>ROUND(I99*H99,2)</f>
        <v>0</v>
      </c>
      <c r="K99" s="214" t="s">
        <v>157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5.0000000000000002E-05</v>
      </c>
      <c r="R99" s="221">
        <f>Q99*H99</f>
        <v>0.086400000000000005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175</v>
      </c>
      <c r="AT99" s="223" t="s">
        <v>153</v>
      </c>
      <c r="AU99" s="223" t="s">
        <v>83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175</v>
      </c>
      <c r="BM99" s="223" t="s">
        <v>3677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3678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83</v>
      </c>
    </row>
    <row r="101" s="2" customFormat="1">
      <c r="A101" s="38"/>
      <c r="B101" s="39"/>
      <c r="C101" s="40"/>
      <c r="D101" s="232" t="s">
        <v>246</v>
      </c>
      <c r="E101" s="40"/>
      <c r="F101" s="252" t="s">
        <v>3679</v>
      </c>
      <c r="G101" s="40"/>
      <c r="H101" s="40"/>
      <c r="I101" s="227"/>
      <c r="J101" s="40"/>
      <c r="K101" s="40"/>
      <c r="L101" s="44"/>
      <c r="M101" s="228"/>
      <c r="N101" s="229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246</v>
      </c>
      <c r="AU101" s="17" t="s">
        <v>83</v>
      </c>
    </row>
    <row r="102" s="13" customFormat="1">
      <c r="A102" s="13"/>
      <c r="B102" s="230"/>
      <c r="C102" s="231"/>
      <c r="D102" s="232" t="s">
        <v>161</v>
      </c>
      <c r="E102" s="233" t="s">
        <v>19</v>
      </c>
      <c r="F102" s="234" t="s">
        <v>3680</v>
      </c>
      <c r="G102" s="231"/>
      <c r="H102" s="235">
        <v>1728</v>
      </c>
      <c r="I102" s="236"/>
      <c r="J102" s="231"/>
      <c r="K102" s="231"/>
      <c r="L102" s="237"/>
      <c r="M102" s="238"/>
      <c r="N102" s="239"/>
      <c r="O102" s="239"/>
      <c r="P102" s="239"/>
      <c r="Q102" s="239"/>
      <c r="R102" s="239"/>
      <c r="S102" s="239"/>
      <c r="T102" s="24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1" t="s">
        <v>161</v>
      </c>
      <c r="AU102" s="241" t="s">
        <v>83</v>
      </c>
      <c r="AV102" s="13" t="s">
        <v>83</v>
      </c>
      <c r="AW102" s="13" t="s">
        <v>35</v>
      </c>
      <c r="AX102" s="13" t="s">
        <v>81</v>
      </c>
      <c r="AY102" s="241" t="s">
        <v>150</v>
      </c>
    </row>
    <row r="103" s="2" customFormat="1" ht="16.5" customHeight="1">
      <c r="A103" s="38"/>
      <c r="B103" s="39"/>
      <c r="C103" s="242" t="s">
        <v>168</v>
      </c>
      <c r="D103" s="242" t="s">
        <v>218</v>
      </c>
      <c r="E103" s="243" t="s">
        <v>3681</v>
      </c>
      <c r="F103" s="244" t="s">
        <v>3682</v>
      </c>
      <c r="G103" s="245" t="s">
        <v>265</v>
      </c>
      <c r="H103" s="246">
        <v>96</v>
      </c>
      <c r="I103" s="247"/>
      <c r="J103" s="248">
        <f>ROUND(I103*H103,2)</f>
        <v>0</v>
      </c>
      <c r="K103" s="244" t="s">
        <v>3683</v>
      </c>
      <c r="L103" s="249"/>
      <c r="M103" s="250" t="s">
        <v>19</v>
      </c>
      <c r="N103" s="251" t="s">
        <v>44</v>
      </c>
      <c r="O103" s="84"/>
      <c r="P103" s="221">
        <f>O103*H103</f>
        <v>0</v>
      </c>
      <c r="Q103" s="221">
        <v>0.016</v>
      </c>
      <c r="R103" s="221">
        <f>Q103*H103</f>
        <v>1.536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221</v>
      </c>
      <c r="AT103" s="223" t="s">
        <v>218</v>
      </c>
      <c r="AU103" s="223" t="s">
        <v>83</v>
      </c>
      <c r="AY103" s="17" t="s">
        <v>150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208</v>
      </c>
      <c r="BM103" s="223" t="s">
        <v>3684</v>
      </c>
    </row>
    <row r="104" s="2" customFormat="1" ht="16.5" customHeight="1">
      <c r="A104" s="38"/>
      <c r="B104" s="39"/>
      <c r="C104" s="212" t="s">
        <v>175</v>
      </c>
      <c r="D104" s="212" t="s">
        <v>153</v>
      </c>
      <c r="E104" s="213" t="s">
        <v>3685</v>
      </c>
      <c r="F104" s="214" t="s">
        <v>3686</v>
      </c>
      <c r="G104" s="215" t="s">
        <v>207</v>
      </c>
      <c r="H104" s="216">
        <v>8.8000000000000007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208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208</v>
      </c>
      <c r="BM104" s="223" t="s">
        <v>3687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3688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 ht="16.5" customHeight="1">
      <c r="A106" s="38"/>
      <c r="B106" s="39"/>
      <c r="C106" s="242" t="s">
        <v>181</v>
      </c>
      <c r="D106" s="242" t="s">
        <v>218</v>
      </c>
      <c r="E106" s="243" t="s">
        <v>3689</v>
      </c>
      <c r="F106" s="244" t="s">
        <v>3690</v>
      </c>
      <c r="G106" s="245" t="s">
        <v>207</v>
      </c>
      <c r="H106" s="246">
        <v>8.8000000000000007</v>
      </c>
      <c r="I106" s="247"/>
      <c r="J106" s="248">
        <f>ROUND(I106*H106,2)</f>
        <v>0</v>
      </c>
      <c r="K106" s="244" t="s">
        <v>157</v>
      </c>
      <c r="L106" s="249"/>
      <c r="M106" s="250" t="s">
        <v>19</v>
      </c>
      <c r="N106" s="251" t="s">
        <v>44</v>
      </c>
      <c r="O106" s="84"/>
      <c r="P106" s="221">
        <f>O106*H106</f>
        <v>0</v>
      </c>
      <c r="Q106" s="221">
        <v>0.0028999999999999998</v>
      </c>
      <c r="R106" s="221">
        <f>Q106*H106</f>
        <v>0.025520000000000001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221</v>
      </c>
      <c r="AT106" s="223" t="s">
        <v>218</v>
      </c>
      <c r="AU106" s="223" t="s">
        <v>83</v>
      </c>
      <c r="AY106" s="17" t="s">
        <v>150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208</v>
      </c>
      <c r="BM106" s="223" t="s">
        <v>3691</v>
      </c>
    </row>
    <row r="107" s="2" customFormat="1" ht="24.15" customHeight="1">
      <c r="A107" s="38"/>
      <c r="B107" s="39"/>
      <c r="C107" s="212" t="s">
        <v>186</v>
      </c>
      <c r="D107" s="212" t="s">
        <v>153</v>
      </c>
      <c r="E107" s="213" t="s">
        <v>3692</v>
      </c>
      <c r="F107" s="214" t="s">
        <v>3693</v>
      </c>
      <c r="G107" s="215" t="s">
        <v>207</v>
      </c>
      <c r="H107" s="216">
        <v>1.2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208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208</v>
      </c>
      <c r="BM107" s="223" t="s">
        <v>3694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3695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 ht="16.5" customHeight="1">
      <c r="A109" s="38"/>
      <c r="B109" s="39"/>
      <c r="C109" s="212" t="s">
        <v>191</v>
      </c>
      <c r="D109" s="212" t="s">
        <v>153</v>
      </c>
      <c r="E109" s="213" t="s">
        <v>3696</v>
      </c>
      <c r="F109" s="214" t="s">
        <v>3697</v>
      </c>
      <c r="G109" s="215" t="s">
        <v>333</v>
      </c>
      <c r="H109" s="216">
        <v>25422</v>
      </c>
      <c r="I109" s="217"/>
      <c r="J109" s="218">
        <f>ROUND(I109*H109,2)</f>
        <v>0</v>
      </c>
      <c r="K109" s="214" t="s">
        <v>157</v>
      </c>
      <c r="L109" s="44"/>
      <c r="M109" s="219" t="s">
        <v>19</v>
      </c>
      <c r="N109" s="220" t="s">
        <v>44</v>
      </c>
      <c r="O109" s="84"/>
      <c r="P109" s="221">
        <f>O109*H109</f>
        <v>0</v>
      </c>
      <c r="Q109" s="221">
        <v>6.0000000000000002E-05</v>
      </c>
      <c r="R109" s="221">
        <f>Q109*H109</f>
        <v>1.52532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208</v>
      </c>
      <c r="AT109" s="223" t="s">
        <v>153</v>
      </c>
      <c r="AU109" s="223" t="s">
        <v>83</v>
      </c>
      <c r="AY109" s="17" t="s">
        <v>150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208</v>
      </c>
      <c r="BM109" s="223" t="s">
        <v>3698</v>
      </c>
    </row>
    <row r="110" s="2" customFormat="1">
      <c r="A110" s="38"/>
      <c r="B110" s="39"/>
      <c r="C110" s="40"/>
      <c r="D110" s="225" t="s">
        <v>159</v>
      </c>
      <c r="E110" s="40"/>
      <c r="F110" s="226" t="s">
        <v>3699</v>
      </c>
      <c r="G110" s="40"/>
      <c r="H110" s="40"/>
      <c r="I110" s="227"/>
      <c r="J110" s="40"/>
      <c r="K110" s="40"/>
      <c r="L110" s="44"/>
      <c r="M110" s="228"/>
      <c r="N110" s="229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159</v>
      </c>
      <c r="AU110" s="17" t="s">
        <v>83</v>
      </c>
    </row>
    <row r="111" s="2" customFormat="1" ht="16.5" customHeight="1">
      <c r="A111" s="38"/>
      <c r="B111" s="39"/>
      <c r="C111" s="242" t="s">
        <v>196</v>
      </c>
      <c r="D111" s="242" t="s">
        <v>218</v>
      </c>
      <c r="E111" s="243" t="s">
        <v>3700</v>
      </c>
      <c r="F111" s="244" t="s">
        <v>3701</v>
      </c>
      <c r="G111" s="245" t="s">
        <v>178</v>
      </c>
      <c r="H111" s="246">
        <v>25.893000000000001</v>
      </c>
      <c r="I111" s="247"/>
      <c r="J111" s="248">
        <f>ROUND(I111*H111,2)</f>
        <v>0</v>
      </c>
      <c r="K111" s="244" t="s">
        <v>19</v>
      </c>
      <c r="L111" s="249"/>
      <c r="M111" s="250" t="s">
        <v>19</v>
      </c>
      <c r="N111" s="251" t="s">
        <v>44</v>
      </c>
      <c r="O111" s="84"/>
      <c r="P111" s="221">
        <f>O111*H111</f>
        <v>0</v>
      </c>
      <c r="Q111" s="221">
        <v>1</v>
      </c>
      <c r="R111" s="221">
        <f>Q111*H111</f>
        <v>25.893000000000001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990</v>
      </c>
      <c r="AT111" s="223" t="s">
        <v>218</v>
      </c>
      <c r="AU111" s="223" t="s">
        <v>83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354</v>
      </c>
      <c r="BM111" s="223" t="s">
        <v>3702</v>
      </c>
    </row>
    <row r="112" s="13" customFormat="1">
      <c r="A112" s="13"/>
      <c r="B112" s="230"/>
      <c r="C112" s="231"/>
      <c r="D112" s="232" t="s">
        <v>161</v>
      </c>
      <c r="E112" s="231"/>
      <c r="F112" s="234" t="s">
        <v>3703</v>
      </c>
      <c r="G112" s="231"/>
      <c r="H112" s="235">
        <v>25.893000000000001</v>
      </c>
      <c r="I112" s="236"/>
      <c r="J112" s="231"/>
      <c r="K112" s="231"/>
      <c r="L112" s="237"/>
      <c r="M112" s="238"/>
      <c r="N112" s="239"/>
      <c r="O112" s="239"/>
      <c r="P112" s="239"/>
      <c r="Q112" s="239"/>
      <c r="R112" s="239"/>
      <c r="S112" s="239"/>
      <c r="T112" s="24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1" t="s">
        <v>161</v>
      </c>
      <c r="AU112" s="241" t="s">
        <v>83</v>
      </c>
      <c r="AV112" s="13" t="s">
        <v>83</v>
      </c>
      <c r="AW112" s="13" t="s">
        <v>4</v>
      </c>
      <c r="AX112" s="13" t="s">
        <v>81</v>
      </c>
      <c r="AY112" s="241" t="s">
        <v>150</v>
      </c>
    </row>
    <row r="113" s="2" customFormat="1" ht="24.15" customHeight="1">
      <c r="A113" s="38"/>
      <c r="B113" s="39"/>
      <c r="C113" s="212" t="s">
        <v>151</v>
      </c>
      <c r="D113" s="212" t="s">
        <v>153</v>
      </c>
      <c r="E113" s="213" t="s">
        <v>3704</v>
      </c>
      <c r="F113" s="214" t="s">
        <v>3705</v>
      </c>
      <c r="G113" s="215" t="s">
        <v>178</v>
      </c>
      <c r="H113" s="216">
        <v>25.422000000000001</v>
      </c>
      <c r="I113" s="217"/>
      <c r="J113" s="218">
        <f>ROUND(I113*H113,2)</f>
        <v>0</v>
      </c>
      <c r="K113" s="214" t="s">
        <v>157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81</v>
      </c>
      <c r="AT113" s="223" t="s">
        <v>153</v>
      </c>
      <c r="AU113" s="223" t="s">
        <v>83</v>
      </c>
      <c r="AY113" s="17" t="s">
        <v>150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81</v>
      </c>
      <c r="BM113" s="223" t="s">
        <v>3706</v>
      </c>
    </row>
    <row r="114" s="2" customFormat="1">
      <c r="A114" s="38"/>
      <c r="B114" s="39"/>
      <c r="C114" s="40"/>
      <c r="D114" s="225" t="s">
        <v>159</v>
      </c>
      <c r="E114" s="40"/>
      <c r="F114" s="226" t="s">
        <v>3707</v>
      </c>
      <c r="G114" s="40"/>
      <c r="H114" s="40"/>
      <c r="I114" s="227"/>
      <c r="J114" s="40"/>
      <c r="K114" s="40"/>
      <c r="L114" s="44"/>
      <c r="M114" s="228"/>
      <c r="N114" s="229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159</v>
      </c>
      <c r="AU114" s="17" t="s">
        <v>83</v>
      </c>
    </row>
    <row r="115" s="12" customFormat="1" ht="22.8" customHeight="1">
      <c r="A115" s="12"/>
      <c r="B115" s="196"/>
      <c r="C115" s="197"/>
      <c r="D115" s="198" t="s">
        <v>72</v>
      </c>
      <c r="E115" s="210" t="s">
        <v>336</v>
      </c>
      <c r="F115" s="210" t="s">
        <v>3708</v>
      </c>
      <c r="G115" s="197"/>
      <c r="H115" s="197"/>
      <c r="I115" s="200"/>
      <c r="J115" s="211">
        <f>BK115</f>
        <v>0</v>
      </c>
      <c r="K115" s="197"/>
      <c r="L115" s="202"/>
      <c r="M115" s="203"/>
      <c r="N115" s="204"/>
      <c r="O115" s="204"/>
      <c r="P115" s="205">
        <f>SUM(P116:P121)</f>
        <v>0</v>
      </c>
      <c r="Q115" s="204"/>
      <c r="R115" s="205">
        <f>SUM(R116:R121)</f>
        <v>1.2</v>
      </c>
      <c r="S115" s="204"/>
      <c r="T115" s="206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7" t="s">
        <v>83</v>
      </c>
      <c r="AT115" s="208" t="s">
        <v>72</v>
      </c>
      <c r="AU115" s="208" t="s">
        <v>81</v>
      </c>
      <c r="AY115" s="207" t="s">
        <v>150</v>
      </c>
      <c r="BK115" s="209">
        <f>SUM(BK116:BK121)</f>
        <v>0</v>
      </c>
    </row>
    <row r="116" s="2" customFormat="1" ht="16.5" customHeight="1">
      <c r="A116" s="38"/>
      <c r="B116" s="39"/>
      <c r="C116" s="212" t="s">
        <v>212</v>
      </c>
      <c r="D116" s="212" t="s">
        <v>153</v>
      </c>
      <c r="E116" s="213" t="s">
        <v>3709</v>
      </c>
      <c r="F116" s="214" t="s">
        <v>3710</v>
      </c>
      <c r="G116" s="215" t="s">
        <v>156</v>
      </c>
      <c r="H116" s="216">
        <v>3000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0.00013999999999999999</v>
      </c>
      <c r="R116" s="221">
        <f>Q116*H116</f>
        <v>0.41999999999999998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81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81</v>
      </c>
      <c r="BM116" s="223" t="s">
        <v>3711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3712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 ht="16.5" customHeight="1">
      <c r="A118" s="38"/>
      <c r="B118" s="39"/>
      <c r="C118" s="212" t="s">
        <v>217</v>
      </c>
      <c r="D118" s="212" t="s">
        <v>153</v>
      </c>
      <c r="E118" s="213" t="s">
        <v>3713</v>
      </c>
      <c r="F118" s="214" t="s">
        <v>3714</v>
      </c>
      <c r="G118" s="215" t="s">
        <v>156</v>
      </c>
      <c r="H118" s="216">
        <v>3000</v>
      </c>
      <c r="I118" s="217"/>
      <c r="J118" s="218">
        <f>ROUND(I118*H118,2)</f>
        <v>0</v>
      </c>
      <c r="K118" s="214" t="s">
        <v>157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0.00017000000000000001</v>
      </c>
      <c r="R118" s="221">
        <f>Q118*H118</f>
        <v>0.51000000000000001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208</v>
      </c>
      <c r="AT118" s="223" t="s">
        <v>153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208</v>
      </c>
      <c r="BM118" s="223" t="s">
        <v>3715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3716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2" customFormat="1" ht="16.5" customHeight="1">
      <c r="A120" s="38"/>
      <c r="B120" s="39"/>
      <c r="C120" s="212" t="s">
        <v>8</v>
      </c>
      <c r="D120" s="212" t="s">
        <v>153</v>
      </c>
      <c r="E120" s="213" t="s">
        <v>3717</v>
      </c>
      <c r="F120" s="214" t="s">
        <v>3718</v>
      </c>
      <c r="G120" s="215" t="s">
        <v>156</v>
      </c>
      <c r="H120" s="216">
        <v>3000</v>
      </c>
      <c r="I120" s="217"/>
      <c r="J120" s="218">
        <f>ROUND(I120*H120,2)</f>
        <v>0</v>
      </c>
      <c r="K120" s="214" t="s">
        <v>157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9.0000000000000006E-05</v>
      </c>
      <c r="R120" s="221">
        <f>Q120*H120</f>
        <v>0.27000000000000002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81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81</v>
      </c>
      <c r="BM120" s="223" t="s">
        <v>3719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3720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83</v>
      </c>
    </row>
    <row r="122" s="12" customFormat="1" ht="25.92" customHeight="1">
      <c r="A122" s="12"/>
      <c r="B122" s="196"/>
      <c r="C122" s="197"/>
      <c r="D122" s="198" t="s">
        <v>72</v>
      </c>
      <c r="E122" s="199" t="s">
        <v>218</v>
      </c>
      <c r="F122" s="199" t="s">
        <v>348</v>
      </c>
      <c r="G122" s="197"/>
      <c r="H122" s="197"/>
      <c r="I122" s="200"/>
      <c r="J122" s="201">
        <f>BK122</f>
        <v>0</v>
      </c>
      <c r="K122" s="197"/>
      <c r="L122" s="202"/>
      <c r="M122" s="203"/>
      <c r="N122" s="204"/>
      <c r="O122" s="204"/>
      <c r="P122" s="205">
        <f>P123</f>
        <v>0</v>
      </c>
      <c r="Q122" s="204"/>
      <c r="R122" s="205">
        <f>R123</f>
        <v>0</v>
      </c>
      <c r="S122" s="204"/>
      <c r="T122" s="206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168</v>
      </c>
      <c r="AT122" s="208" t="s">
        <v>72</v>
      </c>
      <c r="AU122" s="208" t="s">
        <v>73</v>
      </c>
      <c r="AY122" s="207" t="s">
        <v>150</v>
      </c>
      <c r="BK122" s="209">
        <f>BK123</f>
        <v>0</v>
      </c>
    </row>
    <row r="123" s="12" customFormat="1" ht="22.8" customHeight="1">
      <c r="A123" s="12"/>
      <c r="B123" s="196"/>
      <c r="C123" s="197"/>
      <c r="D123" s="198" t="s">
        <v>72</v>
      </c>
      <c r="E123" s="210" t="s">
        <v>349</v>
      </c>
      <c r="F123" s="210" t="s">
        <v>350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SUM(P124:P125)</f>
        <v>0</v>
      </c>
      <c r="Q123" s="204"/>
      <c r="R123" s="205">
        <f>SUM(R124:R125)</f>
        <v>0</v>
      </c>
      <c r="S123" s="204"/>
      <c r="T123" s="20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168</v>
      </c>
      <c r="AT123" s="208" t="s">
        <v>72</v>
      </c>
      <c r="AU123" s="208" t="s">
        <v>81</v>
      </c>
      <c r="AY123" s="207" t="s">
        <v>150</v>
      </c>
      <c r="BK123" s="209">
        <f>SUM(BK124:BK125)</f>
        <v>0</v>
      </c>
    </row>
    <row r="124" s="2" customFormat="1" ht="16.5" customHeight="1">
      <c r="A124" s="38"/>
      <c r="B124" s="39"/>
      <c r="C124" s="212" t="s">
        <v>229</v>
      </c>
      <c r="D124" s="212" t="s">
        <v>153</v>
      </c>
      <c r="E124" s="213" t="s">
        <v>3721</v>
      </c>
      <c r="F124" s="214" t="s">
        <v>3722</v>
      </c>
      <c r="G124" s="215" t="s">
        <v>265</v>
      </c>
      <c r="H124" s="216">
        <v>48</v>
      </c>
      <c r="I124" s="217"/>
      <c r="J124" s="218">
        <f>ROUND(I124*H124,2)</f>
        <v>0</v>
      </c>
      <c r="K124" s="214" t="s">
        <v>157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354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354</v>
      </c>
      <c r="BM124" s="223" t="s">
        <v>3723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3724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12" customFormat="1" ht="25.92" customHeight="1">
      <c r="A126" s="12"/>
      <c r="B126" s="196"/>
      <c r="C126" s="197"/>
      <c r="D126" s="198" t="s">
        <v>72</v>
      </c>
      <c r="E126" s="199" t="s">
        <v>1691</v>
      </c>
      <c r="F126" s="199" t="s">
        <v>1692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SUM(P127:P134)</f>
        <v>0</v>
      </c>
      <c r="Q126" s="204"/>
      <c r="R126" s="205">
        <f>SUM(R127:R134)</f>
        <v>0</v>
      </c>
      <c r="S126" s="204"/>
      <c r="T126" s="206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175</v>
      </c>
      <c r="AT126" s="208" t="s">
        <v>72</v>
      </c>
      <c r="AU126" s="208" t="s">
        <v>73</v>
      </c>
      <c r="AY126" s="207" t="s">
        <v>150</v>
      </c>
      <c r="BK126" s="209">
        <f>SUM(BK127:BK134)</f>
        <v>0</v>
      </c>
    </row>
    <row r="127" s="2" customFormat="1" ht="24.15" customHeight="1">
      <c r="A127" s="38"/>
      <c r="B127" s="39"/>
      <c r="C127" s="212" t="s">
        <v>232</v>
      </c>
      <c r="D127" s="212" t="s">
        <v>153</v>
      </c>
      <c r="E127" s="213" t="s">
        <v>3725</v>
      </c>
      <c r="F127" s="214" t="s">
        <v>3726</v>
      </c>
      <c r="G127" s="215" t="s">
        <v>1696</v>
      </c>
      <c r="H127" s="216">
        <v>400</v>
      </c>
      <c r="I127" s="217"/>
      <c r="J127" s="218">
        <f>ROUND(I127*H127,2)</f>
        <v>0</v>
      </c>
      <c r="K127" s="214" t="s">
        <v>157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1705</v>
      </c>
      <c r="AT127" s="223" t="s">
        <v>153</v>
      </c>
      <c r="AU127" s="223" t="s">
        <v>81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1705</v>
      </c>
      <c r="BM127" s="223" t="s">
        <v>3727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3728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81</v>
      </c>
    </row>
    <row r="129" s="2" customFormat="1" ht="24.15" customHeight="1">
      <c r="A129" s="38"/>
      <c r="B129" s="39"/>
      <c r="C129" s="212" t="s">
        <v>238</v>
      </c>
      <c r="D129" s="212" t="s">
        <v>153</v>
      </c>
      <c r="E129" s="213" t="s">
        <v>3729</v>
      </c>
      <c r="F129" s="214" t="s">
        <v>3730</v>
      </c>
      <c r="G129" s="215" t="s">
        <v>1696</v>
      </c>
      <c r="H129" s="216">
        <v>600</v>
      </c>
      <c r="I129" s="217"/>
      <c r="J129" s="218">
        <f>ROUND(I129*H129,2)</f>
        <v>0</v>
      </c>
      <c r="K129" s="214" t="s">
        <v>157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1705</v>
      </c>
      <c r="AT129" s="223" t="s">
        <v>153</v>
      </c>
      <c r="AU129" s="223" t="s">
        <v>81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1705</v>
      </c>
      <c r="BM129" s="223" t="s">
        <v>3731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3732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81</v>
      </c>
    </row>
    <row r="131" s="2" customFormat="1" ht="16.5" customHeight="1">
      <c r="A131" s="38"/>
      <c r="B131" s="39"/>
      <c r="C131" s="212" t="s">
        <v>208</v>
      </c>
      <c r="D131" s="212" t="s">
        <v>153</v>
      </c>
      <c r="E131" s="213" t="s">
        <v>1694</v>
      </c>
      <c r="F131" s="214" t="s">
        <v>1695</v>
      </c>
      <c r="G131" s="215" t="s">
        <v>1696</v>
      </c>
      <c r="H131" s="216">
        <v>100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1705</v>
      </c>
      <c r="AT131" s="223" t="s">
        <v>153</v>
      </c>
      <c r="AU131" s="223" t="s">
        <v>81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1705</v>
      </c>
      <c r="BM131" s="223" t="s">
        <v>3733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1698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81</v>
      </c>
    </row>
    <row r="133" s="2" customFormat="1" ht="21.75" customHeight="1">
      <c r="A133" s="38"/>
      <c r="B133" s="39"/>
      <c r="C133" s="212" t="s">
        <v>250</v>
      </c>
      <c r="D133" s="212" t="s">
        <v>153</v>
      </c>
      <c r="E133" s="213" t="s">
        <v>3734</v>
      </c>
      <c r="F133" s="214" t="s">
        <v>3735</v>
      </c>
      <c r="G133" s="215" t="s">
        <v>1696</v>
      </c>
      <c r="H133" s="216">
        <v>100</v>
      </c>
      <c r="I133" s="217"/>
      <c r="J133" s="218">
        <f>ROUND(I133*H133,2)</f>
        <v>0</v>
      </c>
      <c r="K133" s="214" t="s">
        <v>157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1705</v>
      </c>
      <c r="AT133" s="223" t="s">
        <v>153</v>
      </c>
      <c r="AU133" s="223" t="s">
        <v>81</v>
      </c>
      <c r="AY133" s="17" t="s">
        <v>150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1705</v>
      </c>
      <c r="BM133" s="223" t="s">
        <v>3736</v>
      </c>
    </row>
    <row r="134" s="2" customFormat="1">
      <c r="A134" s="38"/>
      <c r="B134" s="39"/>
      <c r="C134" s="40"/>
      <c r="D134" s="225" t="s">
        <v>159</v>
      </c>
      <c r="E134" s="40"/>
      <c r="F134" s="226" t="s">
        <v>3737</v>
      </c>
      <c r="G134" s="40"/>
      <c r="H134" s="40"/>
      <c r="I134" s="227"/>
      <c r="J134" s="40"/>
      <c r="K134" s="40"/>
      <c r="L134" s="44"/>
      <c r="M134" s="261"/>
      <c r="N134" s="262"/>
      <c r="O134" s="255"/>
      <c r="P134" s="255"/>
      <c r="Q134" s="255"/>
      <c r="R134" s="255"/>
      <c r="S134" s="255"/>
      <c r="T134" s="26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159</v>
      </c>
      <c r="AU134" s="17" t="s">
        <v>81</v>
      </c>
    </row>
    <row r="135" s="2" customFormat="1" ht="6.96" customHeight="1">
      <c r="A135" s="38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2kjMidxpU1/roz4nozXEzPlYY70jJOdrGeWKytVLZW4VSKSJ4pwGq/reqRQ43nousouOcVWGAims86rBjBSMww==" hashValue="AVzU1m39xQIVbRQtfUgPm5pC+fCRQDfldAfLm07GIIvMQjbaxK32rcWyaMX4fhWIo11iVLQ5GkNEW4ek/BWRyg==" algorithmName="SHA-512" password="CC35"/>
  <autoFilter ref="C92:K1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0" r:id="rId1" display="https://podminky.urs.cz/item/CS_URS_2024_01/767590110"/>
    <hyperlink ref="F105" r:id="rId2" display="https://podminky.urs.cz/item/CS_URS_2024_01/767832112"/>
    <hyperlink ref="F108" r:id="rId3" display="https://podminky.urs.cz/item/CS_URS_2024_01/767834112"/>
    <hyperlink ref="F110" r:id="rId4" display="https://podminky.urs.cz/item/CS_URS_2024_01/767995113"/>
    <hyperlink ref="F114" r:id="rId5" display="https://podminky.urs.cz/item/CS_URS_2024_01/998767111"/>
    <hyperlink ref="F117" r:id="rId6" display="https://podminky.urs.cz/item/CS_URS_2024_01/783344201"/>
    <hyperlink ref="F119" r:id="rId7" display="https://podminky.urs.cz/item/CS_URS_2024_01/783325101"/>
    <hyperlink ref="F121" r:id="rId8" display="https://podminky.urs.cz/item/CS_URS_2024_01/783347101"/>
    <hyperlink ref="F125" r:id="rId9" display="https://podminky.urs.cz/item/CS_URS_2024_01/230120113"/>
    <hyperlink ref="F128" r:id="rId10" display="https://podminky.urs.cz/item/CS_URS_2024_01/HZS3121"/>
    <hyperlink ref="F130" r:id="rId11" display="https://podminky.urs.cz/item/CS_URS_2024_01/HZS3122"/>
    <hyperlink ref="F132" r:id="rId12" display="https://podminky.urs.cz/item/CS_URS_2024_01/HZS4132"/>
    <hyperlink ref="F134" r:id="rId13" display="https://podminky.urs.cz/item/CS_URS_2024_01/HZS4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83</v>
      </c>
    </row>
    <row r="4" s="1" customFormat="1" ht="24.96" customHeight="1">
      <c r="B4" s="20"/>
      <c r="D4" s="140" t="s">
        <v>117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16.5" customHeight="1">
      <c r="B7" s="20"/>
      <c r="E7" s="143" t="str">
        <f>'Rekapitulace stavby'!K6</f>
        <v>Revitalizace CZT Liberec - GreenNet III- D10 Úprava zdroje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118</v>
      </c>
      <c r="E8" s="38"/>
      <c r="F8" s="38"/>
      <c r="G8" s="38"/>
      <c r="H8" s="38"/>
      <c r="I8" s="38"/>
      <c r="J8" s="38"/>
      <c r="K8" s="38"/>
      <c r="L8" s="14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449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33" t="s">
        <v>19</v>
      </c>
      <c r="G11" s="38"/>
      <c r="H11" s="38"/>
      <c r="I11" s="142" t="s">
        <v>20</v>
      </c>
      <c r="J11" s="133" t="s">
        <v>19</v>
      </c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21</v>
      </c>
      <c r="E12" s="38"/>
      <c r="F12" s="133" t="s">
        <v>22</v>
      </c>
      <c r="G12" s="38"/>
      <c r="H12" s="38"/>
      <c r="I12" s="142" t="s">
        <v>23</v>
      </c>
      <c r="J12" s="146" t="str">
        <f>'Rekapitulace stavby'!AN8</f>
        <v>21. 6. 2024</v>
      </c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25</v>
      </c>
      <c r="E14" s="38"/>
      <c r="F14" s="38"/>
      <c r="G14" s="38"/>
      <c r="H14" s="38"/>
      <c r="I14" s="142" t="s">
        <v>26</v>
      </c>
      <c r="J14" s="133" t="s">
        <v>27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3" t="s">
        <v>28</v>
      </c>
      <c r="F15" s="38"/>
      <c r="G15" s="38"/>
      <c r="H15" s="38"/>
      <c r="I15" s="142" t="s">
        <v>29</v>
      </c>
      <c r="J15" s="133" t="s">
        <v>19</v>
      </c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30</v>
      </c>
      <c r="E17" s="38"/>
      <c r="F17" s="38"/>
      <c r="G17" s="38"/>
      <c r="H17" s="38"/>
      <c r="I17" s="142" t="s">
        <v>26</v>
      </c>
      <c r="J17" s="33" t="str">
        <f>'Rekapitulace stavby'!AN13</f>
        <v>Vyplň údaj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3"/>
      <c r="G18" s="133"/>
      <c r="H18" s="133"/>
      <c r="I18" s="142" t="s">
        <v>29</v>
      </c>
      <c r="J18" s="33" t="str">
        <f>'Rekapitulace stavby'!AN14</f>
        <v>Vyplň údaj</v>
      </c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32</v>
      </c>
      <c r="E20" s="38"/>
      <c r="F20" s="38"/>
      <c r="G20" s="38"/>
      <c r="H20" s="38"/>
      <c r="I20" s="142" t="s">
        <v>26</v>
      </c>
      <c r="J20" s="133" t="s">
        <v>33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3" t="s">
        <v>34</v>
      </c>
      <c r="F21" s="38"/>
      <c r="G21" s="38"/>
      <c r="H21" s="38"/>
      <c r="I21" s="142" t="s">
        <v>29</v>
      </c>
      <c r="J21" s="133" t="s">
        <v>19</v>
      </c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36</v>
      </c>
      <c r="E23" s="38"/>
      <c r="F23" s="38"/>
      <c r="G23" s="38"/>
      <c r="H23" s="38"/>
      <c r="I23" s="142" t="s">
        <v>26</v>
      </c>
      <c r="J23" s="133" t="s">
        <v>33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3" t="s">
        <v>34</v>
      </c>
      <c r="F24" s="38"/>
      <c r="G24" s="38"/>
      <c r="H24" s="38"/>
      <c r="I24" s="142" t="s">
        <v>29</v>
      </c>
      <c r="J24" s="133" t="s">
        <v>19</v>
      </c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37</v>
      </c>
      <c r="E26" s="38"/>
      <c r="F26" s="38"/>
      <c r="G26" s="38"/>
      <c r="H26" s="38"/>
      <c r="I26" s="38"/>
      <c r="J26" s="38"/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19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14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39</v>
      </c>
      <c r="E30" s="38"/>
      <c r="F30" s="38"/>
      <c r="G30" s="38"/>
      <c r="H30" s="38"/>
      <c r="I30" s="38"/>
      <c r="J30" s="153">
        <f>ROUND(J86, 2)</f>
        <v>0</v>
      </c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41</v>
      </c>
      <c r="G32" s="38"/>
      <c r="H32" s="38"/>
      <c r="I32" s="154" t="s">
        <v>40</v>
      </c>
      <c r="J32" s="154" t="s">
        <v>42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43</v>
      </c>
      <c r="E33" s="142" t="s">
        <v>44</v>
      </c>
      <c r="F33" s="156">
        <f>ROUND((SUM(BE86:BE144)),  2)</f>
        <v>0</v>
      </c>
      <c r="G33" s="38"/>
      <c r="H33" s="38"/>
      <c r="I33" s="157">
        <v>0.20999999999999999</v>
      </c>
      <c r="J33" s="156">
        <f>ROUND(((SUM(BE86:BE144))*I33),  2)</f>
        <v>0</v>
      </c>
      <c r="K33" s="38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56">
        <f>ROUND((SUM(BF86:BF144)),  2)</f>
        <v>0</v>
      </c>
      <c r="G34" s="38"/>
      <c r="H34" s="38"/>
      <c r="I34" s="157">
        <v>0.12</v>
      </c>
      <c r="J34" s="156">
        <f>ROUND(((SUM(BF86:BF144))*I34),  2)</f>
        <v>0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56">
        <f>ROUND((SUM(BG86:BG144)),  2)</f>
        <v>0</v>
      </c>
      <c r="G35" s="38"/>
      <c r="H35" s="38"/>
      <c r="I35" s="157">
        <v>0.20999999999999999</v>
      </c>
      <c r="J35" s="156">
        <f>0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56">
        <f>ROUND((SUM(BH86:BH144)),  2)</f>
        <v>0</v>
      </c>
      <c r="G36" s="38"/>
      <c r="H36" s="38"/>
      <c r="I36" s="157">
        <v>0.12</v>
      </c>
      <c r="J36" s="156">
        <f>0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56">
        <f>ROUND((SUM(BI86:BI144)),  2)</f>
        <v>0</v>
      </c>
      <c r="G37" s="38"/>
      <c r="H37" s="38"/>
      <c r="I37" s="157">
        <v>0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8"/>
      <c r="D39" s="159" t="s">
        <v>49</v>
      </c>
      <c r="E39" s="160"/>
      <c r="F39" s="160"/>
      <c r="G39" s="161" t="s">
        <v>50</v>
      </c>
      <c r="H39" s="162" t="s">
        <v>51</v>
      </c>
      <c r="I39" s="160"/>
      <c r="J39" s="163">
        <f>SUM(J30:J37)</f>
        <v>0</v>
      </c>
      <c r="K39" s="164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120</v>
      </c>
      <c r="D45" s="40"/>
      <c r="E45" s="40"/>
      <c r="F45" s="40"/>
      <c r="G45" s="40"/>
      <c r="H45" s="40"/>
      <c r="I45" s="40"/>
      <c r="J45" s="40"/>
      <c r="K45" s="40"/>
      <c r="L45" s="14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9" t="str">
        <f>E7</f>
        <v>Revitalizace CZT Liberec - GreenNet III- D10 Úprava zdroje</v>
      </c>
      <c r="F48" s="32"/>
      <c r="G48" s="32"/>
      <c r="H48" s="32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118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4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Liberec</v>
      </c>
      <c r="G52" s="40"/>
      <c r="H52" s="40"/>
      <c r="I52" s="32" t="s">
        <v>23</v>
      </c>
      <c r="J52" s="72" t="str">
        <f>IF(J12="","",J12)</f>
        <v>21. 6. 2024</v>
      </c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Teplárna Liberec, a.s.</v>
      </c>
      <c r="G54" s="40"/>
      <c r="H54" s="40"/>
      <c r="I54" s="32" t="s">
        <v>32</v>
      </c>
      <c r="J54" s="36" t="str">
        <f>E21</f>
        <v>SITEZ s.r.o.</v>
      </c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30</v>
      </c>
      <c r="D55" s="40"/>
      <c r="E55" s="40"/>
      <c r="F55" s="27" t="str">
        <f>IF(E18="","",E18)</f>
        <v>Vyplň údaj</v>
      </c>
      <c r="G55" s="40"/>
      <c r="H55" s="40"/>
      <c r="I55" s="32" t="s">
        <v>36</v>
      </c>
      <c r="J55" s="36" t="str">
        <f>E24</f>
        <v>SITEZ s.r.o.</v>
      </c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0" t="s">
        <v>121</v>
      </c>
      <c r="D57" s="171"/>
      <c r="E57" s="171"/>
      <c r="F57" s="171"/>
      <c r="G57" s="171"/>
      <c r="H57" s="171"/>
      <c r="I57" s="171"/>
      <c r="J57" s="172" t="s">
        <v>122</v>
      </c>
      <c r="K57" s="171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3" t="s">
        <v>71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123</v>
      </c>
    </row>
    <row r="60" s="9" customFormat="1" ht="24.96" customHeight="1">
      <c r="A60" s="9"/>
      <c r="B60" s="174"/>
      <c r="C60" s="175"/>
      <c r="D60" s="176" t="s">
        <v>449</v>
      </c>
      <c r="E60" s="177"/>
      <c r="F60" s="177"/>
      <c r="G60" s="177"/>
      <c r="H60" s="177"/>
      <c r="I60" s="177"/>
      <c r="J60" s="178">
        <f>J87</f>
        <v>0</v>
      </c>
      <c r="K60" s="175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25"/>
      <c r="D61" s="181" t="s">
        <v>3738</v>
      </c>
      <c r="E61" s="182"/>
      <c r="F61" s="182"/>
      <c r="G61" s="182"/>
      <c r="H61" s="182"/>
      <c r="I61" s="182"/>
      <c r="J61" s="183">
        <f>J88</f>
        <v>0</v>
      </c>
      <c r="K61" s="125"/>
      <c r="L61" s="18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25"/>
      <c r="D62" s="181" t="s">
        <v>3739</v>
      </c>
      <c r="E62" s="182"/>
      <c r="F62" s="182"/>
      <c r="G62" s="182"/>
      <c r="H62" s="182"/>
      <c r="I62" s="182"/>
      <c r="J62" s="183">
        <f>J110</f>
        <v>0</v>
      </c>
      <c r="K62" s="125"/>
      <c r="L62" s="18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25"/>
      <c r="D63" s="181" t="s">
        <v>3740</v>
      </c>
      <c r="E63" s="182"/>
      <c r="F63" s="182"/>
      <c r="G63" s="182"/>
      <c r="H63" s="182"/>
      <c r="I63" s="182"/>
      <c r="J63" s="183">
        <f>J113</f>
        <v>0</v>
      </c>
      <c r="K63" s="125"/>
      <c r="L63" s="18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25"/>
      <c r="D64" s="181" t="s">
        <v>450</v>
      </c>
      <c r="E64" s="182"/>
      <c r="F64" s="182"/>
      <c r="G64" s="182"/>
      <c r="H64" s="182"/>
      <c r="I64" s="182"/>
      <c r="J64" s="183">
        <f>J126</f>
        <v>0</v>
      </c>
      <c r="K64" s="125"/>
      <c r="L64" s="18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25"/>
      <c r="D65" s="181" t="s">
        <v>3741</v>
      </c>
      <c r="E65" s="182"/>
      <c r="F65" s="182"/>
      <c r="G65" s="182"/>
      <c r="H65" s="182"/>
      <c r="I65" s="182"/>
      <c r="J65" s="183">
        <f>J134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3742</v>
      </c>
      <c r="E66" s="182"/>
      <c r="F66" s="182"/>
      <c r="G66" s="182"/>
      <c r="H66" s="182"/>
      <c r="I66" s="182"/>
      <c r="J66" s="183">
        <f>J141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4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4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135</v>
      </c>
      <c r="D73" s="40"/>
      <c r="E73" s="40"/>
      <c r="F73" s="40"/>
      <c r="G73" s="40"/>
      <c r="H73" s="40"/>
      <c r="I73" s="40"/>
      <c r="J73" s="40"/>
      <c r="K73" s="40"/>
      <c r="L73" s="14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4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4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9" t="str">
        <f>E7</f>
        <v>Revitalizace CZT Liberec - GreenNet III- D10 Úprava zdroje</v>
      </c>
      <c r="F76" s="32"/>
      <c r="G76" s="32"/>
      <c r="H76" s="32"/>
      <c r="I76" s="40"/>
      <c r="J76" s="40"/>
      <c r="K76" s="40"/>
      <c r="L76" s="14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118</v>
      </c>
      <c r="D77" s="40"/>
      <c r="E77" s="40"/>
      <c r="F77" s="40"/>
      <c r="G77" s="40"/>
      <c r="H77" s="40"/>
      <c r="I77" s="40"/>
      <c r="J77" s="40"/>
      <c r="K77" s="40"/>
      <c r="L77" s="14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VRN - Vedlejší rozpočtové náklady</v>
      </c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Liberec</v>
      </c>
      <c r="G80" s="40"/>
      <c r="H80" s="40"/>
      <c r="I80" s="32" t="s">
        <v>23</v>
      </c>
      <c r="J80" s="72" t="str">
        <f>IF(J12="","",J12)</f>
        <v>21. 6. 2024</v>
      </c>
      <c r="K80" s="4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4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Teplárna Liberec, a.s.</v>
      </c>
      <c r="G82" s="40"/>
      <c r="H82" s="40"/>
      <c r="I82" s="32" t="s">
        <v>32</v>
      </c>
      <c r="J82" s="36" t="str">
        <f>E21</f>
        <v>SITEZ s.r.o.</v>
      </c>
      <c r="K82" s="40"/>
      <c r="L82" s="14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30</v>
      </c>
      <c r="D83" s="40"/>
      <c r="E83" s="40"/>
      <c r="F83" s="27" t="str">
        <f>IF(E18="","",E18)</f>
        <v>Vyplň údaj</v>
      </c>
      <c r="G83" s="40"/>
      <c r="H83" s="40"/>
      <c r="I83" s="32" t="s">
        <v>36</v>
      </c>
      <c r="J83" s="36" t="str">
        <f>E24</f>
        <v>SITEZ s.r.o.</v>
      </c>
      <c r="K83" s="40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85"/>
      <c r="B85" s="186"/>
      <c r="C85" s="187" t="s">
        <v>136</v>
      </c>
      <c r="D85" s="188" t="s">
        <v>58</v>
      </c>
      <c r="E85" s="188" t="s">
        <v>54</v>
      </c>
      <c r="F85" s="188" t="s">
        <v>55</v>
      </c>
      <c r="G85" s="188" t="s">
        <v>137</v>
      </c>
      <c r="H85" s="188" t="s">
        <v>138</v>
      </c>
      <c r="I85" s="188" t="s">
        <v>139</v>
      </c>
      <c r="J85" s="188" t="s">
        <v>122</v>
      </c>
      <c r="K85" s="189" t="s">
        <v>140</v>
      </c>
      <c r="L85" s="190"/>
      <c r="M85" s="92" t="s">
        <v>19</v>
      </c>
      <c r="N85" s="93" t="s">
        <v>43</v>
      </c>
      <c r="O85" s="93" t="s">
        <v>141</v>
      </c>
      <c r="P85" s="93" t="s">
        <v>142</v>
      </c>
      <c r="Q85" s="93" t="s">
        <v>143</v>
      </c>
      <c r="R85" s="93" t="s">
        <v>144</v>
      </c>
      <c r="S85" s="93" t="s">
        <v>145</v>
      </c>
      <c r="T85" s="94" t="s">
        <v>146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38"/>
      <c r="B86" s="39"/>
      <c r="C86" s="99" t="s">
        <v>147</v>
      </c>
      <c r="D86" s="40"/>
      <c r="E86" s="40"/>
      <c r="F86" s="40"/>
      <c r="G86" s="40"/>
      <c r="H86" s="40"/>
      <c r="I86" s="40"/>
      <c r="J86" s="191">
        <f>BK86</f>
        <v>0</v>
      </c>
      <c r="K86" s="40"/>
      <c r="L86" s="44"/>
      <c r="M86" s="95"/>
      <c r="N86" s="192"/>
      <c r="O86" s="96"/>
      <c r="P86" s="193">
        <f>P87</f>
        <v>0</v>
      </c>
      <c r="Q86" s="96"/>
      <c r="R86" s="193">
        <f>R87</f>
        <v>0</v>
      </c>
      <c r="S86" s="96"/>
      <c r="T86" s="194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72</v>
      </c>
      <c r="AU86" s="17" t="s">
        <v>123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72</v>
      </c>
      <c r="E87" s="199" t="s">
        <v>113</v>
      </c>
      <c r="F87" s="199" t="s">
        <v>114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P88+P110+P113+P126+P134+P141</f>
        <v>0</v>
      </c>
      <c r="Q87" s="204"/>
      <c r="R87" s="205">
        <f>R88+R110+R113+R126+R134+R141</f>
        <v>0</v>
      </c>
      <c r="S87" s="204"/>
      <c r="T87" s="206">
        <f>T88+T110+T113+T126+T134+T141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181</v>
      </c>
      <c r="AT87" s="208" t="s">
        <v>72</v>
      </c>
      <c r="AU87" s="208" t="s">
        <v>73</v>
      </c>
      <c r="AY87" s="207" t="s">
        <v>150</v>
      </c>
      <c r="BK87" s="209">
        <f>BK88+BK110+BK113+BK126+BK134+BK141</f>
        <v>0</v>
      </c>
    </row>
    <row r="88" s="12" customFormat="1" ht="22.8" customHeight="1">
      <c r="A88" s="12"/>
      <c r="B88" s="196"/>
      <c r="C88" s="197"/>
      <c r="D88" s="198" t="s">
        <v>72</v>
      </c>
      <c r="E88" s="210" t="s">
        <v>3743</v>
      </c>
      <c r="F88" s="210" t="s">
        <v>3744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SUM(P89:P109)</f>
        <v>0</v>
      </c>
      <c r="Q88" s="204"/>
      <c r="R88" s="205">
        <f>SUM(R89:R109)</f>
        <v>0</v>
      </c>
      <c r="S88" s="204"/>
      <c r="T88" s="206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181</v>
      </c>
      <c r="AT88" s="208" t="s">
        <v>72</v>
      </c>
      <c r="AU88" s="208" t="s">
        <v>81</v>
      </c>
      <c r="AY88" s="207" t="s">
        <v>150</v>
      </c>
      <c r="BK88" s="209">
        <f>SUM(BK89:BK109)</f>
        <v>0</v>
      </c>
    </row>
    <row r="89" s="2" customFormat="1" ht="16.5" customHeight="1">
      <c r="A89" s="38"/>
      <c r="B89" s="39"/>
      <c r="C89" s="212" t="s">
        <v>81</v>
      </c>
      <c r="D89" s="212" t="s">
        <v>153</v>
      </c>
      <c r="E89" s="213" t="s">
        <v>3745</v>
      </c>
      <c r="F89" s="214" t="s">
        <v>3746</v>
      </c>
      <c r="G89" s="215" t="s">
        <v>1714</v>
      </c>
      <c r="H89" s="216">
        <v>1</v>
      </c>
      <c r="I89" s="217"/>
      <c r="J89" s="218">
        <f>ROUND(I89*H89,2)</f>
        <v>0</v>
      </c>
      <c r="K89" s="214" t="s">
        <v>157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3" t="s">
        <v>1715</v>
      </c>
      <c r="AT89" s="223" t="s">
        <v>153</v>
      </c>
      <c r="AU89" s="223" t="s">
        <v>83</v>
      </c>
      <c r="AY89" s="17" t="s">
        <v>150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1715</v>
      </c>
      <c r="BM89" s="223" t="s">
        <v>3747</v>
      </c>
    </row>
    <row r="90" s="2" customFormat="1">
      <c r="A90" s="38"/>
      <c r="B90" s="39"/>
      <c r="C90" s="40"/>
      <c r="D90" s="225" t="s">
        <v>159</v>
      </c>
      <c r="E90" s="40"/>
      <c r="F90" s="226" t="s">
        <v>3748</v>
      </c>
      <c r="G90" s="40"/>
      <c r="H90" s="40"/>
      <c r="I90" s="227"/>
      <c r="J90" s="40"/>
      <c r="K90" s="40"/>
      <c r="L90" s="44"/>
      <c r="M90" s="228"/>
      <c r="N90" s="229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159</v>
      </c>
      <c r="AU90" s="17" t="s">
        <v>83</v>
      </c>
    </row>
    <row r="91" s="2" customFormat="1">
      <c r="A91" s="38"/>
      <c r="B91" s="39"/>
      <c r="C91" s="40"/>
      <c r="D91" s="232" t="s">
        <v>246</v>
      </c>
      <c r="E91" s="40"/>
      <c r="F91" s="252" t="s">
        <v>3749</v>
      </c>
      <c r="G91" s="40"/>
      <c r="H91" s="40"/>
      <c r="I91" s="227"/>
      <c r="J91" s="40"/>
      <c r="K91" s="40"/>
      <c r="L91" s="44"/>
      <c r="M91" s="228"/>
      <c r="N91" s="229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246</v>
      </c>
      <c r="AU91" s="17" t="s">
        <v>83</v>
      </c>
    </row>
    <row r="92" s="2" customFormat="1" ht="16.5" customHeight="1">
      <c r="A92" s="38"/>
      <c r="B92" s="39"/>
      <c r="C92" s="212" t="s">
        <v>83</v>
      </c>
      <c r="D92" s="212" t="s">
        <v>153</v>
      </c>
      <c r="E92" s="213" t="s">
        <v>3750</v>
      </c>
      <c r="F92" s="214" t="s">
        <v>3751</v>
      </c>
      <c r="G92" s="215" t="s">
        <v>1714</v>
      </c>
      <c r="H92" s="216">
        <v>1</v>
      </c>
      <c r="I92" s="217"/>
      <c r="J92" s="218">
        <f>ROUND(I92*H92,2)</f>
        <v>0</v>
      </c>
      <c r="K92" s="214" t="s">
        <v>157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3" t="s">
        <v>1715</v>
      </c>
      <c r="AT92" s="223" t="s">
        <v>153</v>
      </c>
      <c r="AU92" s="223" t="s">
        <v>83</v>
      </c>
      <c r="AY92" s="17" t="s">
        <v>150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1715</v>
      </c>
      <c r="BM92" s="223" t="s">
        <v>3752</v>
      </c>
    </row>
    <row r="93" s="2" customFormat="1">
      <c r="A93" s="38"/>
      <c r="B93" s="39"/>
      <c r="C93" s="40"/>
      <c r="D93" s="225" t="s">
        <v>159</v>
      </c>
      <c r="E93" s="40"/>
      <c r="F93" s="226" t="s">
        <v>3753</v>
      </c>
      <c r="G93" s="40"/>
      <c r="H93" s="40"/>
      <c r="I93" s="227"/>
      <c r="J93" s="40"/>
      <c r="K93" s="40"/>
      <c r="L93" s="44"/>
      <c r="M93" s="228"/>
      <c r="N93" s="229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159</v>
      </c>
      <c r="AU93" s="17" t="s">
        <v>83</v>
      </c>
    </row>
    <row r="94" s="2" customFormat="1" ht="16.5" customHeight="1">
      <c r="A94" s="38"/>
      <c r="B94" s="39"/>
      <c r="C94" s="212" t="s">
        <v>168</v>
      </c>
      <c r="D94" s="212" t="s">
        <v>153</v>
      </c>
      <c r="E94" s="213" t="s">
        <v>3754</v>
      </c>
      <c r="F94" s="214" t="s">
        <v>3755</v>
      </c>
      <c r="G94" s="215" t="s">
        <v>1714</v>
      </c>
      <c r="H94" s="216">
        <v>1</v>
      </c>
      <c r="I94" s="217"/>
      <c r="J94" s="218">
        <f>ROUND(I94*H94,2)</f>
        <v>0</v>
      </c>
      <c r="K94" s="214" t="s">
        <v>157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3" t="s">
        <v>1715</v>
      </c>
      <c r="AT94" s="223" t="s">
        <v>153</v>
      </c>
      <c r="AU94" s="223" t="s">
        <v>83</v>
      </c>
      <c r="AY94" s="17" t="s">
        <v>150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1715</v>
      </c>
      <c r="BM94" s="223" t="s">
        <v>3756</v>
      </c>
    </row>
    <row r="95" s="2" customFormat="1">
      <c r="A95" s="38"/>
      <c r="B95" s="39"/>
      <c r="C95" s="40"/>
      <c r="D95" s="225" t="s">
        <v>159</v>
      </c>
      <c r="E95" s="40"/>
      <c r="F95" s="226" t="s">
        <v>3757</v>
      </c>
      <c r="G95" s="40"/>
      <c r="H95" s="40"/>
      <c r="I95" s="227"/>
      <c r="J95" s="40"/>
      <c r="K95" s="40"/>
      <c r="L95" s="44"/>
      <c r="M95" s="228"/>
      <c r="N95" s="229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159</v>
      </c>
      <c r="AU95" s="17" t="s">
        <v>83</v>
      </c>
    </row>
    <row r="96" s="2" customFormat="1">
      <c r="A96" s="38"/>
      <c r="B96" s="39"/>
      <c r="C96" s="40"/>
      <c r="D96" s="232" t="s">
        <v>246</v>
      </c>
      <c r="E96" s="40"/>
      <c r="F96" s="252" t="s">
        <v>3758</v>
      </c>
      <c r="G96" s="40"/>
      <c r="H96" s="40"/>
      <c r="I96" s="227"/>
      <c r="J96" s="40"/>
      <c r="K96" s="40"/>
      <c r="L96" s="44"/>
      <c r="M96" s="228"/>
      <c r="N96" s="229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246</v>
      </c>
      <c r="AU96" s="17" t="s">
        <v>83</v>
      </c>
    </row>
    <row r="97" s="2" customFormat="1" ht="16.5" customHeight="1">
      <c r="A97" s="38"/>
      <c r="B97" s="39"/>
      <c r="C97" s="212" t="s">
        <v>175</v>
      </c>
      <c r="D97" s="212" t="s">
        <v>153</v>
      </c>
      <c r="E97" s="213" t="s">
        <v>3759</v>
      </c>
      <c r="F97" s="214" t="s">
        <v>3760</v>
      </c>
      <c r="G97" s="215" t="s">
        <v>1714</v>
      </c>
      <c r="H97" s="216">
        <v>1</v>
      </c>
      <c r="I97" s="217"/>
      <c r="J97" s="218">
        <f>ROUND(I97*H97,2)</f>
        <v>0</v>
      </c>
      <c r="K97" s="214" t="s">
        <v>157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3" t="s">
        <v>1715</v>
      </c>
      <c r="AT97" s="223" t="s">
        <v>153</v>
      </c>
      <c r="AU97" s="223" t="s">
        <v>83</v>
      </c>
      <c r="AY97" s="17" t="s">
        <v>150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1715</v>
      </c>
      <c r="BM97" s="223" t="s">
        <v>3761</v>
      </c>
    </row>
    <row r="98" s="2" customFormat="1">
      <c r="A98" s="38"/>
      <c r="B98" s="39"/>
      <c r="C98" s="40"/>
      <c r="D98" s="225" t="s">
        <v>159</v>
      </c>
      <c r="E98" s="40"/>
      <c r="F98" s="226" t="s">
        <v>3762</v>
      </c>
      <c r="G98" s="40"/>
      <c r="H98" s="40"/>
      <c r="I98" s="227"/>
      <c r="J98" s="40"/>
      <c r="K98" s="40"/>
      <c r="L98" s="44"/>
      <c r="M98" s="228"/>
      <c r="N98" s="229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159</v>
      </c>
      <c r="AU98" s="17" t="s">
        <v>83</v>
      </c>
    </row>
    <row r="99" s="2" customFormat="1" ht="16.5" customHeight="1">
      <c r="A99" s="38"/>
      <c r="B99" s="39"/>
      <c r="C99" s="212" t="s">
        <v>181</v>
      </c>
      <c r="D99" s="212" t="s">
        <v>153</v>
      </c>
      <c r="E99" s="213" t="s">
        <v>3763</v>
      </c>
      <c r="F99" s="214" t="s">
        <v>3764</v>
      </c>
      <c r="G99" s="215" t="s">
        <v>1714</v>
      </c>
      <c r="H99" s="216">
        <v>1</v>
      </c>
      <c r="I99" s="217"/>
      <c r="J99" s="218">
        <f>ROUND(I99*H99,2)</f>
        <v>0</v>
      </c>
      <c r="K99" s="214" t="s">
        <v>157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3" t="s">
        <v>1715</v>
      </c>
      <c r="AT99" s="223" t="s">
        <v>153</v>
      </c>
      <c r="AU99" s="223" t="s">
        <v>83</v>
      </c>
      <c r="AY99" s="17" t="s">
        <v>150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1715</v>
      </c>
      <c r="BM99" s="223" t="s">
        <v>3765</v>
      </c>
    </row>
    <row r="100" s="2" customFormat="1">
      <c r="A100" s="38"/>
      <c r="B100" s="39"/>
      <c r="C100" s="40"/>
      <c r="D100" s="225" t="s">
        <v>159</v>
      </c>
      <c r="E100" s="40"/>
      <c r="F100" s="226" t="s">
        <v>3766</v>
      </c>
      <c r="G100" s="40"/>
      <c r="H100" s="40"/>
      <c r="I100" s="227"/>
      <c r="J100" s="40"/>
      <c r="K100" s="40"/>
      <c r="L100" s="44"/>
      <c r="M100" s="228"/>
      <c r="N100" s="229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159</v>
      </c>
      <c r="AU100" s="17" t="s">
        <v>83</v>
      </c>
    </row>
    <row r="101" s="2" customFormat="1" ht="16.5" customHeight="1">
      <c r="A101" s="38"/>
      <c r="B101" s="39"/>
      <c r="C101" s="212" t="s">
        <v>186</v>
      </c>
      <c r="D101" s="212" t="s">
        <v>153</v>
      </c>
      <c r="E101" s="213" t="s">
        <v>3767</v>
      </c>
      <c r="F101" s="214" t="s">
        <v>3768</v>
      </c>
      <c r="G101" s="215" t="s">
        <v>1714</v>
      </c>
      <c r="H101" s="216">
        <v>1</v>
      </c>
      <c r="I101" s="217"/>
      <c r="J101" s="218">
        <f>ROUND(I101*H101,2)</f>
        <v>0</v>
      </c>
      <c r="K101" s="214" t="s">
        <v>157</v>
      </c>
      <c r="L101" s="44"/>
      <c r="M101" s="219" t="s">
        <v>19</v>
      </c>
      <c r="N101" s="220" t="s">
        <v>44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3" t="s">
        <v>1715</v>
      </c>
      <c r="AT101" s="223" t="s">
        <v>153</v>
      </c>
      <c r="AU101" s="223" t="s">
        <v>83</v>
      </c>
      <c r="AY101" s="17" t="s">
        <v>150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1715</v>
      </c>
      <c r="BM101" s="223" t="s">
        <v>3769</v>
      </c>
    </row>
    <row r="102" s="2" customFormat="1">
      <c r="A102" s="38"/>
      <c r="B102" s="39"/>
      <c r="C102" s="40"/>
      <c r="D102" s="225" t="s">
        <v>159</v>
      </c>
      <c r="E102" s="40"/>
      <c r="F102" s="226" t="s">
        <v>3770</v>
      </c>
      <c r="G102" s="40"/>
      <c r="H102" s="40"/>
      <c r="I102" s="227"/>
      <c r="J102" s="40"/>
      <c r="K102" s="40"/>
      <c r="L102" s="44"/>
      <c r="M102" s="228"/>
      <c r="N102" s="229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159</v>
      </c>
      <c r="AU102" s="17" t="s">
        <v>83</v>
      </c>
    </row>
    <row r="103" s="2" customFormat="1">
      <c r="A103" s="38"/>
      <c r="B103" s="39"/>
      <c r="C103" s="40"/>
      <c r="D103" s="232" t="s">
        <v>246</v>
      </c>
      <c r="E103" s="40"/>
      <c r="F103" s="252" t="s">
        <v>3771</v>
      </c>
      <c r="G103" s="40"/>
      <c r="H103" s="40"/>
      <c r="I103" s="227"/>
      <c r="J103" s="40"/>
      <c r="K103" s="40"/>
      <c r="L103" s="44"/>
      <c r="M103" s="228"/>
      <c r="N103" s="229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246</v>
      </c>
      <c r="AU103" s="17" t="s">
        <v>83</v>
      </c>
    </row>
    <row r="104" s="2" customFormat="1" ht="16.5" customHeight="1">
      <c r="A104" s="38"/>
      <c r="B104" s="39"/>
      <c r="C104" s="212" t="s">
        <v>191</v>
      </c>
      <c r="D104" s="212" t="s">
        <v>153</v>
      </c>
      <c r="E104" s="213" t="s">
        <v>3772</v>
      </c>
      <c r="F104" s="214" t="s">
        <v>3773</v>
      </c>
      <c r="G104" s="215" t="s">
        <v>1714</v>
      </c>
      <c r="H104" s="216">
        <v>1</v>
      </c>
      <c r="I104" s="217"/>
      <c r="J104" s="218">
        <f>ROUND(I104*H104,2)</f>
        <v>0</v>
      </c>
      <c r="K104" s="214" t="s">
        <v>157</v>
      </c>
      <c r="L104" s="44"/>
      <c r="M104" s="219" t="s">
        <v>19</v>
      </c>
      <c r="N104" s="220" t="s">
        <v>44</v>
      </c>
      <c r="O104" s="84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1715</v>
      </c>
      <c r="AT104" s="223" t="s">
        <v>153</v>
      </c>
      <c r="AU104" s="223" t="s">
        <v>83</v>
      </c>
      <c r="AY104" s="17" t="s">
        <v>150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1715</v>
      </c>
      <c r="BM104" s="223" t="s">
        <v>3774</v>
      </c>
    </row>
    <row r="105" s="2" customFormat="1">
      <c r="A105" s="38"/>
      <c r="B105" s="39"/>
      <c r="C105" s="40"/>
      <c r="D105" s="225" t="s">
        <v>159</v>
      </c>
      <c r="E105" s="40"/>
      <c r="F105" s="226" t="s">
        <v>3775</v>
      </c>
      <c r="G105" s="40"/>
      <c r="H105" s="40"/>
      <c r="I105" s="227"/>
      <c r="J105" s="40"/>
      <c r="K105" s="40"/>
      <c r="L105" s="44"/>
      <c r="M105" s="228"/>
      <c r="N105" s="229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159</v>
      </c>
      <c r="AU105" s="17" t="s">
        <v>83</v>
      </c>
    </row>
    <row r="106" s="2" customFormat="1">
      <c r="A106" s="38"/>
      <c r="B106" s="39"/>
      <c r="C106" s="40"/>
      <c r="D106" s="232" t="s">
        <v>246</v>
      </c>
      <c r="E106" s="40"/>
      <c r="F106" s="252" t="s">
        <v>3771</v>
      </c>
      <c r="G106" s="40"/>
      <c r="H106" s="40"/>
      <c r="I106" s="227"/>
      <c r="J106" s="40"/>
      <c r="K106" s="40"/>
      <c r="L106" s="44"/>
      <c r="M106" s="228"/>
      <c r="N106" s="229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246</v>
      </c>
      <c r="AU106" s="17" t="s">
        <v>83</v>
      </c>
    </row>
    <row r="107" s="2" customFormat="1" ht="16.5" customHeight="1">
      <c r="A107" s="38"/>
      <c r="B107" s="39"/>
      <c r="C107" s="212" t="s">
        <v>196</v>
      </c>
      <c r="D107" s="212" t="s">
        <v>153</v>
      </c>
      <c r="E107" s="213" t="s">
        <v>3776</v>
      </c>
      <c r="F107" s="214" t="s">
        <v>3777</v>
      </c>
      <c r="G107" s="215" t="s">
        <v>1714</v>
      </c>
      <c r="H107" s="216">
        <v>1</v>
      </c>
      <c r="I107" s="217"/>
      <c r="J107" s="218">
        <f>ROUND(I107*H107,2)</f>
        <v>0</v>
      </c>
      <c r="K107" s="214" t="s">
        <v>157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1715</v>
      </c>
      <c r="AT107" s="223" t="s">
        <v>153</v>
      </c>
      <c r="AU107" s="223" t="s">
        <v>83</v>
      </c>
      <c r="AY107" s="17" t="s">
        <v>150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1715</v>
      </c>
      <c r="BM107" s="223" t="s">
        <v>3778</v>
      </c>
    </row>
    <row r="108" s="2" customFormat="1">
      <c r="A108" s="38"/>
      <c r="B108" s="39"/>
      <c r="C108" s="40"/>
      <c r="D108" s="225" t="s">
        <v>159</v>
      </c>
      <c r="E108" s="40"/>
      <c r="F108" s="226" t="s">
        <v>3779</v>
      </c>
      <c r="G108" s="40"/>
      <c r="H108" s="40"/>
      <c r="I108" s="227"/>
      <c r="J108" s="40"/>
      <c r="K108" s="40"/>
      <c r="L108" s="44"/>
      <c r="M108" s="228"/>
      <c r="N108" s="229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159</v>
      </c>
      <c r="AU108" s="17" t="s">
        <v>83</v>
      </c>
    </row>
    <row r="109" s="2" customFormat="1">
      <c r="A109" s="38"/>
      <c r="B109" s="39"/>
      <c r="C109" s="40"/>
      <c r="D109" s="232" t="s">
        <v>246</v>
      </c>
      <c r="E109" s="40"/>
      <c r="F109" s="252" t="s">
        <v>3780</v>
      </c>
      <c r="G109" s="40"/>
      <c r="H109" s="40"/>
      <c r="I109" s="227"/>
      <c r="J109" s="40"/>
      <c r="K109" s="40"/>
      <c r="L109" s="44"/>
      <c r="M109" s="228"/>
      <c r="N109" s="229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246</v>
      </c>
      <c r="AU109" s="17" t="s">
        <v>83</v>
      </c>
    </row>
    <row r="110" s="12" customFormat="1" ht="22.8" customHeight="1">
      <c r="A110" s="12"/>
      <c r="B110" s="196"/>
      <c r="C110" s="197"/>
      <c r="D110" s="198" t="s">
        <v>72</v>
      </c>
      <c r="E110" s="210" t="s">
        <v>3781</v>
      </c>
      <c r="F110" s="210" t="s">
        <v>3782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SUM(P111:P112)</f>
        <v>0</v>
      </c>
      <c r="Q110" s="204"/>
      <c r="R110" s="205">
        <f>SUM(R111:R112)</f>
        <v>0</v>
      </c>
      <c r="S110" s="204"/>
      <c r="T110" s="206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181</v>
      </c>
      <c r="AT110" s="208" t="s">
        <v>72</v>
      </c>
      <c r="AU110" s="208" t="s">
        <v>81</v>
      </c>
      <c r="AY110" s="207" t="s">
        <v>150</v>
      </c>
      <c r="BK110" s="209">
        <f>SUM(BK111:BK112)</f>
        <v>0</v>
      </c>
    </row>
    <row r="111" s="2" customFormat="1" ht="16.5" customHeight="1">
      <c r="A111" s="38"/>
      <c r="B111" s="39"/>
      <c r="C111" s="212" t="s">
        <v>151</v>
      </c>
      <c r="D111" s="212" t="s">
        <v>153</v>
      </c>
      <c r="E111" s="213" t="s">
        <v>3783</v>
      </c>
      <c r="F111" s="214" t="s">
        <v>3782</v>
      </c>
      <c r="G111" s="215" t="s">
        <v>1714</v>
      </c>
      <c r="H111" s="216">
        <v>1</v>
      </c>
      <c r="I111" s="217"/>
      <c r="J111" s="218">
        <f>ROUND(I111*H111,2)</f>
        <v>0</v>
      </c>
      <c r="K111" s="214" t="s">
        <v>157</v>
      </c>
      <c r="L111" s="44"/>
      <c r="M111" s="219" t="s">
        <v>19</v>
      </c>
      <c r="N111" s="220" t="s">
        <v>44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1715</v>
      </c>
      <c r="AT111" s="223" t="s">
        <v>153</v>
      </c>
      <c r="AU111" s="223" t="s">
        <v>83</v>
      </c>
      <c r="AY111" s="17" t="s">
        <v>150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1715</v>
      </c>
      <c r="BM111" s="223" t="s">
        <v>3784</v>
      </c>
    </row>
    <row r="112" s="2" customFormat="1">
      <c r="A112" s="38"/>
      <c r="B112" s="39"/>
      <c r="C112" s="40"/>
      <c r="D112" s="225" t="s">
        <v>159</v>
      </c>
      <c r="E112" s="40"/>
      <c r="F112" s="226" t="s">
        <v>3785</v>
      </c>
      <c r="G112" s="40"/>
      <c r="H112" s="40"/>
      <c r="I112" s="227"/>
      <c r="J112" s="40"/>
      <c r="K112" s="40"/>
      <c r="L112" s="44"/>
      <c r="M112" s="228"/>
      <c r="N112" s="229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159</v>
      </c>
      <c r="AU112" s="17" t="s">
        <v>83</v>
      </c>
    </row>
    <row r="113" s="12" customFormat="1" ht="22.8" customHeight="1">
      <c r="A113" s="12"/>
      <c r="B113" s="196"/>
      <c r="C113" s="197"/>
      <c r="D113" s="198" t="s">
        <v>72</v>
      </c>
      <c r="E113" s="210" t="s">
        <v>3786</v>
      </c>
      <c r="F113" s="210" t="s">
        <v>3787</v>
      </c>
      <c r="G113" s="197"/>
      <c r="H113" s="197"/>
      <c r="I113" s="200"/>
      <c r="J113" s="211">
        <f>BK113</f>
        <v>0</v>
      </c>
      <c r="K113" s="197"/>
      <c r="L113" s="202"/>
      <c r="M113" s="203"/>
      <c r="N113" s="204"/>
      <c r="O113" s="204"/>
      <c r="P113" s="205">
        <f>SUM(P114:P125)</f>
        <v>0</v>
      </c>
      <c r="Q113" s="204"/>
      <c r="R113" s="205">
        <f>SUM(R114:R125)</f>
        <v>0</v>
      </c>
      <c r="S113" s="204"/>
      <c r="T113" s="206">
        <f>SUM(T114:T125)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7" t="s">
        <v>181</v>
      </c>
      <c r="AT113" s="208" t="s">
        <v>72</v>
      </c>
      <c r="AU113" s="208" t="s">
        <v>81</v>
      </c>
      <c r="AY113" s="207" t="s">
        <v>150</v>
      </c>
      <c r="BK113" s="209">
        <f>SUM(BK114:BK125)</f>
        <v>0</v>
      </c>
    </row>
    <row r="114" s="2" customFormat="1" ht="16.5" customHeight="1">
      <c r="A114" s="38"/>
      <c r="B114" s="39"/>
      <c r="C114" s="212" t="s">
        <v>212</v>
      </c>
      <c r="D114" s="212" t="s">
        <v>153</v>
      </c>
      <c r="E114" s="213" t="s">
        <v>3788</v>
      </c>
      <c r="F114" s="214" t="s">
        <v>3789</v>
      </c>
      <c r="G114" s="215" t="s">
        <v>3790</v>
      </c>
      <c r="H114" s="216">
        <v>1</v>
      </c>
      <c r="I114" s="217"/>
      <c r="J114" s="218">
        <f>ROUND(I114*H114,2)</f>
        <v>0</v>
      </c>
      <c r="K114" s="214" t="s">
        <v>157</v>
      </c>
      <c r="L114" s="44"/>
      <c r="M114" s="219" t="s">
        <v>19</v>
      </c>
      <c r="N114" s="220" t="s">
        <v>44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1715</v>
      </c>
      <c r="AT114" s="223" t="s">
        <v>153</v>
      </c>
      <c r="AU114" s="223" t="s">
        <v>83</v>
      </c>
      <c r="AY114" s="17" t="s">
        <v>150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1715</v>
      </c>
      <c r="BM114" s="223" t="s">
        <v>3791</v>
      </c>
    </row>
    <row r="115" s="2" customFormat="1">
      <c r="A115" s="38"/>
      <c r="B115" s="39"/>
      <c r="C115" s="40"/>
      <c r="D115" s="225" t="s">
        <v>159</v>
      </c>
      <c r="E115" s="40"/>
      <c r="F115" s="226" t="s">
        <v>3792</v>
      </c>
      <c r="G115" s="40"/>
      <c r="H115" s="40"/>
      <c r="I115" s="227"/>
      <c r="J115" s="40"/>
      <c r="K115" s="40"/>
      <c r="L115" s="44"/>
      <c r="M115" s="228"/>
      <c r="N115" s="229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159</v>
      </c>
      <c r="AU115" s="17" t="s">
        <v>83</v>
      </c>
    </row>
    <row r="116" s="2" customFormat="1" ht="16.5" customHeight="1">
      <c r="A116" s="38"/>
      <c r="B116" s="39"/>
      <c r="C116" s="212" t="s">
        <v>217</v>
      </c>
      <c r="D116" s="212" t="s">
        <v>153</v>
      </c>
      <c r="E116" s="213" t="s">
        <v>3793</v>
      </c>
      <c r="F116" s="214" t="s">
        <v>3794</v>
      </c>
      <c r="G116" s="215" t="s">
        <v>3790</v>
      </c>
      <c r="H116" s="216">
        <v>1</v>
      </c>
      <c r="I116" s="217"/>
      <c r="J116" s="218">
        <f>ROUND(I116*H116,2)</f>
        <v>0</v>
      </c>
      <c r="K116" s="214" t="s">
        <v>157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1715</v>
      </c>
      <c r="AT116" s="223" t="s">
        <v>153</v>
      </c>
      <c r="AU116" s="223" t="s">
        <v>83</v>
      </c>
      <c r="AY116" s="17" t="s">
        <v>150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1715</v>
      </c>
      <c r="BM116" s="223" t="s">
        <v>3795</v>
      </c>
    </row>
    <row r="117" s="2" customFormat="1">
      <c r="A117" s="38"/>
      <c r="B117" s="39"/>
      <c r="C117" s="40"/>
      <c r="D117" s="225" t="s">
        <v>159</v>
      </c>
      <c r="E117" s="40"/>
      <c r="F117" s="226" t="s">
        <v>3796</v>
      </c>
      <c r="G117" s="40"/>
      <c r="H117" s="40"/>
      <c r="I117" s="227"/>
      <c r="J117" s="40"/>
      <c r="K117" s="40"/>
      <c r="L117" s="44"/>
      <c r="M117" s="228"/>
      <c r="N117" s="229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159</v>
      </c>
      <c r="AU117" s="17" t="s">
        <v>83</v>
      </c>
    </row>
    <row r="118" s="2" customFormat="1" ht="16.5" customHeight="1">
      <c r="A118" s="38"/>
      <c r="B118" s="39"/>
      <c r="C118" s="212" t="s">
        <v>8</v>
      </c>
      <c r="D118" s="212" t="s">
        <v>153</v>
      </c>
      <c r="E118" s="213" t="s">
        <v>3797</v>
      </c>
      <c r="F118" s="214" t="s">
        <v>3798</v>
      </c>
      <c r="G118" s="215" t="s">
        <v>3790</v>
      </c>
      <c r="H118" s="216">
        <v>1</v>
      </c>
      <c r="I118" s="217"/>
      <c r="J118" s="218">
        <f>ROUND(I118*H118,2)</f>
        <v>0</v>
      </c>
      <c r="K118" s="214" t="s">
        <v>157</v>
      </c>
      <c r="L118" s="44"/>
      <c r="M118" s="219" t="s">
        <v>19</v>
      </c>
      <c r="N118" s="220" t="s">
        <v>44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1715</v>
      </c>
      <c r="AT118" s="223" t="s">
        <v>153</v>
      </c>
      <c r="AU118" s="223" t="s">
        <v>83</v>
      </c>
      <c r="AY118" s="17" t="s">
        <v>150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1715</v>
      </c>
      <c r="BM118" s="223" t="s">
        <v>3799</v>
      </c>
    </row>
    <row r="119" s="2" customFormat="1">
      <c r="A119" s="38"/>
      <c r="B119" s="39"/>
      <c r="C119" s="40"/>
      <c r="D119" s="225" t="s">
        <v>159</v>
      </c>
      <c r="E119" s="40"/>
      <c r="F119" s="226" t="s">
        <v>3800</v>
      </c>
      <c r="G119" s="40"/>
      <c r="H119" s="40"/>
      <c r="I119" s="227"/>
      <c r="J119" s="40"/>
      <c r="K119" s="40"/>
      <c r="L119" s="44"/>
      <c r="M119" s="228"/>
      <c r="N119" s="229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159</v>
      </c>
      <c r="AU119" s="17" t="s">
        <v>83</v>
      </c>
    </row>
    <row r="120" s="2" customFormat="1" ht="16.5" customHeight="1">
      <c r="A120" s="38"/>
      <c r="B120" s="39"/>
      <c r="C120" s="212" t="s">
        <v>229</v>
      </c>
      <c r="D120" s="212" t="s">
        <v>153</v>
      </c>
      <c r="E120" s="213" t="s">
        <v>3801</v>
      </c>
      <c r="F120" s="214" t="s">
        <v>3802</v>
      </c>
      <c r="G120" s="215" t="s">
        <v>207</v>
      </c>
      <c r="H120" s="216">
        <v>100</v>
      </c>
      <c r="I120" s="217"/>
      <c r="J120" s="218">
        <f>ROUND(I120*H120,2)</f>
        <v>0</v>
      </c>
      <c r="K120" s="214" t="s">
        <v>157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1715</v>
      </c>
      <c r="AT120" s="223" t="s">
        <v>153</v>
      </c>
      <c r="AU120" s="223" t="s">
        <v>83</v>
      </c>
      <c r="AY120" s="17" t="s">
        <v>150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1715</v>
      </c>
      <c r="BM120" s="223" t="s">
        <v>3803</v>
      </c>
    </row>
    <row r="121" s="2" customFormat="1">
      <c r="A121" s="38"/>
      <c r="B121" s="39"/>
      <c r="C121" s="40"/>
      <c r="D121" s="225" t="s">
        <v>159</v>
      </c>
      <c r="E121" s="40"/>
      <c r="F121" s="226" t="s">
        <v>3804</v>
      </c>
      <c r="G121" s="40"/>
      <c r="H121" s="40"/>
      <c r="I121" s="227"/>
      <c r="J121" s="40"/>
      <c r="K121" s="40"/>
      <c r="L121" s="44"/>
      <c r="M121" s="228"/>
      <c r="N121" s="229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159</v>
      </c>
      <c r="AU121" s="17" t="s">
        <v>83</v>
      </c>
    </row>
    <row r="122" s="2" customFormat="1" ht="16.5" customHeight="1">
      <c r="A122" s="38"/>
      <c r="B122" s="39"/>
      <c r="C122" s="212" t="s">
        <v>232</v>
      </c>
      <c r="D122" s="212" t="s">
        <v>153</v>
      </c>
      <c r="E122" s="213" t="s">
        <v>3805</v>
      </c>
      <c r="F122" s="214" t="s">
        <v>3806</v>
      </c>
      <c r="G122" s="215" t="s">
        <v>3790</v>
      </c>
      <c r="H122" s="216">
        <v>1</v>
      </c>
      <c r="I122" s="217"/>
      <c r="J122" s="218">
        <f>ROUND(I122*H122,2)</f>
        <v>0</v>
      </c>
      <c r="K122" s="214" t="s">
        <v>157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3" t="s">
        <v>1715</v>
      </c>
      <c r="AT122" s="223" t="s">
        <v>153</v>
      </c>
      <c r="AU122" s="223" t="s">
        <v>83</v>
      </c>
      <c r="AY122" s="17" t="s">
        <v>150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1715</v>
      </c>
      <c r="BM122" s="223" t="s">
        <v>3807</v>
      </c>
    </row>
    <row r="123" s="2" customFormat="1">
      <c r="A123" s="38"/>
      <c r="B123" s="39"/>
      <c r="C123" s="40"/>
      <c r="D123" s="225" t="s">
        <v>159</v>
      </c>
      <c r="E123" s="40"/>
      <c r="F123" s="226" t="s">
        <v>3808</v>
      </c>
      <c r="G123" s="40"/>
      <c r="H123" s="40"/>
      <c r="I123" s="227"/>
      <c r="J123" s="40"/>
      <c r="K123" s="40"/>
      <c r="L123" s="44"/>
      <c r="M123" s="228"/>
      <c r="N123" s="229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159</v>
      </c>
      <c r="AU123" s="17" t="s">
        <v>83</v>
      </c>
    </row>
    <row r="124" s="2" customFormat="1" ht="16.5" customHeight="1">
      <c r="A124" s="38"/>
      <c r="B124" s="39"/>
      <c r="C124" s="212" t="s">
        <v>238</v>
      </c>
      <c r="D124" s="212" t="s">
        <v>153</v>
      </c>
      <c r="E124" s="213" t="s">
        <v>3809</v>
      </c>
      <c r="F124" s="214" t="s">
        <v>3810</v>
      </c>
      <c r="G124" s="215" t="s">
        <v>3790</v>
      </c>
      <c r="H124" s="216">
        <v>1</v>
      </c>
      <c r="I124" s="217"/>
      <c r="J124" s="218">
        <f>ROUND(I124*H124,2)</f>
        <v>0</v>
      </c>
      <c r="K124" s="214" t="s">
        <v>157</v>
      </c>
      <c r="L124" s="44"/>
      <c r="M124" s="219" t="s">
        <v>19</v>
      </c>
      <c r="N124" s="220" t="s">
        <v>44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1715</v>
      </c>
      <c r="AT124" s="223" t="s">
        <v>153</v>
      </c>
      <c r="AU124" s="223" t="s">
        <v>83</v>
      </c>
      <c r="AY124" s="17" t="s">
        <v>150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1715</v>
      </c>
      <c r="BM124" s="223" t="s">
        <v>3811</v>
      </c>
    </row>
    <row r="125" s="2" customFormat="1">
      <c r="A125" s="38"/>
      <c r="B125" s="39"/>
      <c r="C125" s="40"/>
      <c r="D125" s="225" t="s">
        <v>159</v>
      </c>
      <c r="E125" s="40"/>
      <c r="F125" s="226" t="s">
        <v>3812</v>
      </c>
      <c r="G125" s="40"/>
      <c r="H125" s="40"/>
      <c r="I125" s="227"/>
      <c r="J125" s="40"/>
      <c r="K125" s="40"/>
      <c r="L125" s="44"/>
      <c r="M125" s="228"/>
      <c r="N125" s="229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159</v>
      </c>
      <c r="AU125" s="17" t="s">
        <v>83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1709</v>
      </c>
      <c r="F126" s="210" t="s">
        <v>1710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SUM(P127:P133)</f>
        <v>0</v>
      </c>
      <c r="Q126" s="204"/>
      <c r="R126" s="205">
        <f>SUM(R127:R133)</f>
        <v>0</v>
      </c>
      <c r="S126" s="204"/>
      <c r="T126" s="206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181</v>
      </c>
      <c r="AT126" s="208" t="s">
        <v>72</v>
      </c>
      <c r="AU126" s="208" t="s">
        <v>81</v>
      </c>
      <c r="AY126" s="207" t="s">
        <v>150</v>
      </c>
      <c r="BK126" s="209">
        <f>SUM(BK127:BK133)</f>
        <v>0</v>
      </c>
    </row>
    <row r="127" s="2" customFormat="1" ht="16.5" customHeight="1">
      <c r="A127" s="38"/>
      <c r="B127" s="39"/>
      <c r="C127" s="212" t="s">
        <v>208</v>
      </c>
      <c r="D127" s="212" t="s">
        <v>153</v>
      </c>
      <c r="E127" s="213" t="s">
        <v>3813</v>
      </c>
      <c r="F127" s="214" t="s">
        <v>3814</v>
      </c>
      <c r="G127" s="215" t="s">
        <v>1714</v>
      </c>
      <c r="H127" s="216">
        <v>1</v>
      </c>
      <c r="I127" s="217"/>
      <c r="J127" s="218">
        <f>ROUND(I127*H127,2)</f>
        <v>0</v>
      </c>
      <c r="K127" s="214" t="s">
        <v>157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1715</v>
      </c>
      <c r="AT127" s="223" t="s">
        <v>153</v>
      </c>
      <c r="AU127" s="223" t="s">
        <v>83</v>
      </c>
      <c r="AY127" s="17" t="s">
        <v>150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1715</v>
      </c>
      <c r="BM127" s="223" t="s">
        <v>3815</v>
      </c>
    </row>
    <row r="128" s="2" customFormat="1">
      <c r="A128" s="38"/>
      <c r="B128" s="39"/>
      <c r="C128" s="40"/>
      <c r="D128" s="225" t="s">
        <v>159</v>
      </c>
      <c r="E128" s="40"/>
      <c r="F128" s="226" t="s">
        <v>3816</v>
      </c>
      <c r="G128" s="40"/>
      <c r="H128" s="40"/>
      <c r="I128" s="227"/>
      <c r="J128" s="40"/>
      <c r="K128" s="40"/>
      <c r="L128" s="44"/>
      <c r="M128" s="228"/>
      <c r="N128" s="229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159</v>
      </c>
      <c r="AU128" s="17" t="s">
        <v>83</v>
      </c>
    </row>
    <row r="129" s="2" customFormat="1" ht="16.5" customHeight="1">
      <c r="A129" s="38"/>
      <c r="B129" s="39"/>
      <c r="C129" s="212" t="s">
        <v>250</v>
      </c>
      <c r="D129" s="212" t="s">
        <v>153</v>
      </c>
      <c r="E129" s="213" t="s">
        <v>3817</v>
      </c>
      <c r="F129" s="214" t="s">
        <v>3818</v>
      </c>
      <c r="G129" s="215" t="s">
        <v>1714</v>
      </c>
      <c r="H129" s="216">
        <v>1</v>
      </c>
      <c r="I129" s="217"/>
      <c r="J129" s="218">
        <f>ROUND(I129*H129,2)</f>
        <v>0</v>
      </c>
      <c r="K129" s="214" t="s">
        <v>157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1715</v>
      </c>
      <c r="AT129" s="223" t="s">
        <v>153</v>
      </c>
      <c r="AU129" s="223" t="s">
        <v>83</v>
      </c>
      <c r="AY129" s="17" t="s">
        <v>150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1715</v>
      </c>
      <c r="BM129" s="223" t="s">
        <v>3819</v>
      </c>
    </row>
    <row r="130" s="2" customFormat="1">
      <c r="A130" s="38"/>
      <c r="B130" s="39"/>
      <c r="C130" s="40"/>
      <c r="D130" s="225" t="s">
        <v>159</v>
      </c>
      <c r="E130" s="40"/>
      <c r="F130" s="226" t="s">
        <v>3820</v>
      </c>
      <c r="G130" s="40"/>
      <c r="H130" s="40"/>
      <c r="I130" s="227"/>
      <c r="J130" s="40"/>
      <c r="K130" s="40"/>
      <c r="L130" s="44"/>
      <c r="M130" s="228"/>
      <c r="N130" s="229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159</v>
      </c>
      <c r="AU130" s="17" t="s">
        <v>83</v>
      </c>
    </row>
    <row r="131" s="2" customFormat="1" ht="16.5" customHeight="1">
      <c r="A131" s="38"/>
      <c r="B131" s="39"/>
      <c r="C131" s="212" t="s">
        <v>257</v>
      </c>
      <c r="D131" s="212" t="s">
        <v>153</v>
      </c>
      <c r="E131" s="213" t="s">
        <v>3821</v>
      </c>
      <c r="F131" s="214" t="s">
        <v>3822</v>
      </c>
      <c r="G131" s="215" t="s">
        <v>1714</v>
      </c>
      <c r="H131" s="216">
        <v>1</v>
      </c>
      <c r="I131" s="217"/>
      <c r="J131" s="218">
        <f>ROUND(I131*H131,2)</f>
        <v>0</v>
      </c>
      <c r="K131" s="214" t="s">
        <v>157</v>
      </c>
      <c r="L131" s="44"/>
      <c r="M131" s="219" t="s">
        <v>19</v>
      </c>
      <c r="N131" s="220" t="s">
        <v>44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1715</v>
      </c>
      <c r="AT131" s="223" t="s">
        <v>153</v>
      </c>
      <c r="AU131" s="223" t="s">
        <v>83</v>
      </c>
      <c r="AY131" s="17" t="s">
        <v>150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1715</v>
      </c>
      <c r="BM131" s="223" t="s">
        <v>3823</v>
      </c>
    </row>
    <row r="132" s="2" customFormat="1">
      <c r="A132" s="38"/>
      <c r="B132" s="39"/>
      <c r="C132" s="40"/>
      <c r="D132" s="225" t="s">
        <v>159</v>
      </c>
      <c r="E132" s="40"/>
      <c r="F132" s="226" t="s">
        <v>3824</v>
      </c>
      <c r="G132" s="40"/>
      <c r="H132" s="40"/>
      <c r="I132" s="227"/>
      <c r="J132" s="40"/>
      <c r="K132" s="40"/>
      <c r="L132" s="44"/>
      <c r="M132" s="228"/>
      <c r="N132" s="229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159</v>
      </c>
      <c r="AU132" s="17" t="s">
        <v>83</v>
      </c>
    </row>
    <row r="133" s="2" customFormat="1">
      <c r="A133" s="38"/>
      <c r="B133" s="39"/>
      <c r="C133" s="40"/>
      <c r="D133" s="232" t="s">
        <v>246</v>
      </c>
      <c r="E133" s="40"/>
      <c r="F133" s="252" t="s">
        <v>3825</v>
      </c>
      <c r="G133" s="40"/>
      <c r="H133" s="40"/>
      <c r="I133" s="227"/>
      <c r="J133" s="40"/>
      <c r="K133" s="40"/>
      <c r="L133" s="44"/>
      <c r="M133" s="228"/>
      <c r="N133" s="229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246</v>
      </c>
      <c r="AU133" s="17" t="s">
        <v>83</v>
      </c>
    </row>
    <row r="134" s="12" customFormat="1" ht="22.8" customHeight="1">
      <c r="A134" s="12"/>
      <c r="B134" s="196"/>
      <c r="C134" s="197"/>
      <c r="D134" s="198" t="s">
        <v>72</v>
      </c>
      <c r="E134" s="210" t="s">
        <v>3826</v>
      </c>
      <c r="F134" s="210" t="s">
        <v>3827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SUM(P135:P140)</f>
        <v>0</v>
      </c>
      <c r="Q134" s="204"/>
      <c r="R134" s="205">
        <f>SUM(R135:R140)</f>
        <v>0</v>
      </c>
      <c r="S134" s="204"/>
      <c r="T134" s="206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181</v>
      </c>
      <c r="AT134" s="208" t="s">
        <v>72</v>
      </c>
      <c r="AU134" s="208" t="s">
        <v>81</v>
      </c>
      <c r="AY134" s="207" t="s">
        <v>150</v>
      </c>
      <c r="BK134" s="209">
        <f>SUM(BK135:BK140)</f>
        <v>0</v>
      </c>
    </row>
    <row r="135" s="2" customFormat="1" ht="16.5" customHeight="1">
      <c r="A135" s="38"/>
      <c r="B135" s="39"/>
      <c r="C135" s="212" t="s">
        <v>262</v>
      </c>
      <c r="D135" s="212" t="s">
        <v>153</v>
      </c>
      <c r="E135" s="213" t="s">
        <v>3828</v>
      </c>
      <c r="F135" s="214" t="s">
        <v>3827</v>
      </c>
      <c r="G135" s="215" t="s">
        <v>1714</v>
      </c>
      <c r="H135" s="216">
        <v>1</v>
      </c>
      <c r="I135" s="217"/>
      <c r="J135" s="218">
        <f>ROUND(I135*H135,2)</f>
        <v>0</v>
      </c>
      <c r="K135" s="214" t="s">
        <v>157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1715</v>
      </c>
      <c r="AT135" s="223" t="s">
        <v>153</v>
      </c>
      <c r="AU135" s="223" t="s">
        <v>83</v>
      </c>
      <c r="AY135" s="17" t="s">
        <v>150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1715</v>
      </c>
      <c r="BM135" s="223" t="s">
        <v>3829</v>
      </c>
    </row>
    <row r="136" s="2" customFormat="1">
      <c r="A136" s="38"/>
      <c r="B136" s="39"/>
      <c r="C136" s="40"/>
      <c r="D136" s="225" t="s">
        <v>159</v>
      </c>
      <c r="E136" s="40"/>
      <c r="F136" s="226" t="s">
        <v>3830</v>
      </c>
      <c r="G136" s="40"/>
      <c r="H136" s="40"/>
      <c r="I136" s="227"/>
      <c r="J136" s="40"/>
      <c r="K136" s="40"/>
      <c r="L136" s="44"/>
      <c r="M136" s="228"/>
      <c r="N136" s="229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159</v>
      </c>
      <c r="AU136" s="17" t="s">
        <v>83</v>
      </c>
    </row>
    <row r="137" s="2" customFormat="1">
      <c r="A137" s="38"/>
      <c r="B137" s="39"/>
      <c r="C137" s="40"/>
      <c r="D137" s="232" t="s">
        <v>246</v>
      </c>
      <c r="E137" s="40"/>
      <c r="F137" s="252" t="s">
        <v>3831</v>
      </c>
      <c r="G137" s="40"/>
      <c r="H137" s="40"/>
      <c r="I137" s="227"/>
      <c r="J137" s="40"/>
      <c r="K137" s="40"/>
      <c r="L137" s="44"/>
      <c r="M137" s="228"/>
      <c r="N137" s="229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246</v>
      </c>
      <c r="AU137" s="17" t="s">
        <v>83</v>
      </c>
    </row>
    <row r="138" s="2" customFormat="1" ht="16.5" customHeight="1">
      <c r="A138" s="38"/>
      <c r="B138" s="39"/>
      <c r="C138" s="212" t="s">
        <v>270</v>
      </c>
      <c r="D138" s="212" t="s">
        <v>153</v>
      </c>
      <c r="E138" s="213" t="s">
        <v>3832</v>
      </c>
      <c r="F138" s="214" t="s">
        <v>3833</v>
      </c>
      <c r="G138" s="215" t="s">
        <v>1714</v>
      </c>
      <c r="H138" s="216">
        <v>1</v>
      </c>
      <c r="I138" s="217"/>
      <c r="J138" s="218">
        <f>ROUND(I138*H138,2)</f>
        <v>0</v>
      </c>
      <c r="K138" s="214" t="s">
        <v>157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1715</v>
      </c>
      <c r="AT138" s="223" t="s">
        <v>153</v>
      </c>
      <c r="AU138" s="223" t="s">
        <v>83</v>
      </c>
      <c r="AY138" s="17" t="s">
        <v>150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1715</v>
      </c>
      <c r="BM138" s="223" t="s">
        <v>3834</v>
      </c>
    </row>
    <row r="139" s="2" customFormat="1">
      <c r="A139" s="38"/>
      <c r="B139" s="39"/>
      <c r="C139" s="40"/>
      <c r="D139" s="225" t="s">
        <v>159</v>
      </c>
      <c r="E139" s="40"/>
      <c r="F139" s="226" t="s">
        <v>3835</v>
      </c>
      <c r="G139" s="40"/>
      <c r="H139" s="40"/>
      <c r="I139" s="227"/>
      <c r="J139" s="40"/>
      <c r="K139" s="40"/>
      <c r="L139" s="44"/>
      <c r="M139" s="228"/>
      <c r="N139" s="229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159</v>
      </c>
      <c r="AU139" s="17" t="s">
        <v>83</v>
      </c>
    </row>
    <row r="140" s="2" customFormat="1">
      <c r="A140" s="38"/>
      <c r="B140" s="39"/>
      <c r="C140" s="40"/>
      <c r="D140" s="232" t="s">
        <v>246</v>
      </c>
      <c r="E140" s="40"/>
      <c r="F140" s="252" t="s">
        <v>3836</v>
      </c>
      <c r="G140" s="40"/>
      <c r="H140" s="40"/>
      <c r="I140" s="227"/>
      <c r="J140" s="40"/>
      <c r="K140" s="40"/>
      <c r="L140" s="44"/>
      <c r="M140" s="228"/>
      <c r="N140" s="229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246</v>
      </c>
      <c r="AU140" s="17" t="s">
        <v>83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3837</v>
      </c>
      <c r="F141" s="210" t="s">
        <v>2833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SUM(P142:P144)</f>
        <v>0</v>
      </c>
      <c r="Q141" s="204"/>
      <c r="R141" s="205">
        <f>SUM(R142:R144)</f>
        <v>0</v>
      </c>
      <c r="S141" s="204"/>
      <c r="T141" s="206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181</v>
      </c>
      <c r="AT141" s="208" t="s">
        <v>72</v>
      </c>
      <c r="AU141" s="208" t="s">
        <v>81</v>
      </c>
      <c r="AY141" s="207" t="s">
        <v>150</v>
      </c>
      <c r="BK141" s="209">
        <f>SUM(BK142:BK144)</f>
        <v>0</v>
      </c>
    </row>
    <row r="142" s="2" customFormat="1" ht="16.5" customHeight="1">
      <c r="A142" s="38"/>
      <c r="B142" s="39"/>
      <c r="C142" s="212" t="s">
        <v>7</v>
      </c>
      <c r="D142" s="212" t="s">
        <v>153</v>
      </c>
      <c r="E142" s="213" t="s">
        <v>3838</v>
      </c>
      <c r="F142" s="214" t="s">
        <v>2833</v>
      </c>
      <c r="G142" s="215" t="s">
        <v>1714</v>
      </c>
      <c r="H142" s="216">
        <v>1</v>
      </c>
      <c r="I142" s="217"/>
      <c r="J142" s="218">
        <f>ROUND(I142*H142,2)</f>
        <v>0</v>
      </c>
      <c r="K142" s="214" t="s">
        <v>157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1715</v>
      </c>
      <c r="AT142" s="223" t="s">
        <v>153</v>
      </c>
      <c r="AU142" s="223" t="s">
        <v>83</v>
      </c>
      <c r="AY142" s="17" t="s">
        <v>150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1715</v>
      </c>
      <c r="BM142" s="223" t="s">
        <v>3839</v>
      </c>
    </row>
    <row r="143" s="2" customFormat="1">
      <c r="A143" s="38"/>
      <c r="B143" s="39"/>
      <c r="C143" s="40"/>
      <c r="D143" s="225" t="s">
        <v>159</v>
      </c>
      <c r="E143" s="40"/>
      <c r="F143" s="226" t="s">
        <v>3840</v>
      </c>
      <c r="G143" s="40"/>
      <c r="H143" s="40"/>
      <c r="I143" s="227"/>
      <c r="J143" s="40"/>
      <c r="K143" s="40"/>
      <c r="L143" s="44"/>
      <c r="M143" s="228"/>
      <c r="N143" s="229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159</v>
      </c>
      <c r="AU143" s="17" t="s">
        <v>83</v>
      </c>
    </row>
    <row r="144" s="2" customFormat="1">
      <c r="A144" s="38"/>
      <c r="B144" s="39"/>
      <c r="C144" s="40"/>
      <c r="D144" s="232" t="s">
        <v>246</v>
      </c>
      <c r="E144" s="40"/>
      <c r="F144" s="252" t="s">
        <v>3841</v>
      </c>
      <c r="G144" s="40"/>
      <c r="H144" s="40"/>
      <c r="I144" s="227"/>
      <c r="J144" s="40"/>
      <c r="K144" s="40"/>
      <c r="L144" s="44"/>
      <c r="M144" s="261"/>
      <c r="N144" s="262"/>
      <c r="O144" s="255"/>
      <c r="P144" s="255"/>
      <c r="Q144" s="255"/>
      <c r="R144" s="255"/>
      <c r="S144" s="255"/>
      <c r="T144" s="26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246</v>
      </c>
      <c r="AU144" s="17" t="s">
        <v>83</v>
      </c>
    </row>
    <row r="145" s="2" customFormat="1" ht="6.96" customHeight="1">
      <c r="A145" s="38"/>
      <c r="B145" s="59"/>
      <c r="C145" s="60"/>
      <c r="D145" s="60"/>
      <c r="E145" s="60"/>
      <c r="F145" s="60"/>
      <c r="G145" s="60"/>
      <c r="H145" s="60"/>
      <c r="I145" s="60"/>
      <c r="J145" s="60"/>
      <c r="K145" s="60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b36kRA4napRyVrtnNHENlCf5/OcNJJMct8oYwreI7Knt/Z3GAhg/CMntuA9FqGhCN697cUx4hYJhHB2RLP8bxg==" hashValue="YkPfsSMJv2uNpyUjIZWRq27U/Ls8PYFwNDz9pQMCsyqdJnMakMskEZOlW+zLIn/xBk48zxds2dGJP/OvSyAalw==" algorithmName="SHA-512" password="CC35"/>
  <autoFilter ref="C85:K14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012103000"/>
    <hyperlink ref="F93" r:id="rId2" display="https://podminky.urs.cz/item/CS_URS_2024_01/012203000"/>
    <hyperlink ref="F95" r:id="rId3" display="https://podminky.urs.cz/item/CS_URS_2024_01/012303000"/>
    <hyperlink ref="F98" r:id="rId4" display="https://podminky.urs.cz/item/CS_URS_2024_01/013203000"/>
    <hyperlink ref="F100" r:id="rId5" display="https://podminky.urs.cz/item/CS_URS_2024_01/013254000"/>
    <hyperlink ref="F102" r:id="rId6" display="https://podminky.urs.cz/item/CS_URS_2024_01/013274000"/>
    <hyperlink ref="F105" r:id="rId7" display="https://podminky.urs.cz/item/CS_URS_2024_01/013284000"/>
    <hyperlink ref="F108" r:id="rId8" display="https://podminky.urs.cz/item/CS_URS_2024_01/013294000"/>
    <hyperlink ref="F112" r:id="rId9" display="https://podminky.urs.cz/item/CS_URS_2024_01/020001000"/>
    <hyperlink ref="F115" r:id="rId10" display="https://podminky.urs.cz/item/CS_URS_2024_01/031002000"/>
    <hyperlink ref="F117" r:id="rId11" display="https://podminky.urs.cz/item/CS_URS_2024_01/032002000"/>
    <hyperlink ref="F119" r:id="rId12" display="https://podminky.urs.cz/item/CS_URS_2024_01/033002000"/>
    <hyperlink ref="F121" r:id="rId13" display="https://podminky.urs.cz/item/CS_URS_2024_01/034103000"/>
    <hyperlink ref="F123" r:id="rId14" display="https://podminky.urs.cz/item/CS_URS_2024_01/035002000"/>
    <hyperlink ref="F125" r:id="rId15" display="https://podminky.urs.cz/item/CS_URS_2024_01/039002000"/>
    <hyperlink ref="F128" r:id="rId16" display="https://podminky.urs.cz/item/CS_URS_2024_01/041403000"/>
    <hyperlink ref="F130" r:id="rId17" display="https://podminky.urs.cz/item/CS_URS_2024_01/043154000"/>
    <hyperlink ref="F132" r:id="rId18" display="https://podminky.urs.cz/item/CS_URS_2024_01/045203000"/>
    <hyperlink ref="F136" r:id="rId19" display="https://podminky.urs.cz/item/CS_URS_2024_01/060001000"/>
    <hyperlink ref="F139" r:id="rId20" display="https://podminky.urs.cz/item/CS_URS_2024_01/070001000"/>
    <hyperlink ref="F143" r:id="rId21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4" customFormat="1" ht="45" customHeight="1">
      <c r="B3" s="270"/>
      <c r="C3" s="271" t="s">
        <v>3842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3843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3844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3845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3846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3847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3848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3849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3850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3851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3852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102</v>
      </c>
      <c r="F18" s="277" t="s">
        <v>3853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3854</v>
      </c>
      <c r="F19" s="277" t="s">
        <v>3855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80</v>
      </c>
      <c r="F20" s="277" t="s">
        <v>3856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115</v>
      </c>
      <c r="F21" s="277" t="s">
        <v>3857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3858</v>
      </c>
      <c r="F22" s="277" t="s">
        <v>3859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89</v>
      </c>
      <c r="F23" s="277" t="s">
        <v>3860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3861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3862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3863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3864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3865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3866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3867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3868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3869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136</v>
      </c>
      <c r="F36" s="277"/>
      <c r="G36" s="277" t="s">
        <v>3870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3871</v>
      </c>
      <c r="F37" s="277"/>
      <c r="G37" s="277" t="s">
        <v>3872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54</v>
      </c>
      <c r="F38" s="277"/>
      <c r="G38" s="277" t="s">
        <v>3873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55</v>
      </c>
      <c r="F39" s="277"/>
      <c r="G39" s="277" t="s">
        <v>3874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137</v>
      </c>
      <c r="F40" s="277"/>
      <c r="G40" s="277" t="s">
        <v>3875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138</v>
      </c>
      <c r="F41" s="277"/>
      <c r="G41" s="277" t="s">
        <v>3876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3877</v>
      </c>
      <c r="F42" s="277"/>
      <c r="G42" s="277" t="s">
        <v>3878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3879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3880</v>
      </c>
      <c r="F44" s="277"/>
      <c r="G44" s="277" t="s">
        <v>3881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140</v>
      </c>
      <c r="F45" s="277"/>
      <c r="G45" s="277" t="s">
        <v>3882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3883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3884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3885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3886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3887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3888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3889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3890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3891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3892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3893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3894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3895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3896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3897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3898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3899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3900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3901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3902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3903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3904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3905</v>
      </c>
      <c r="D76" s="295"/>
      <c r="E76" s="295"/>
      <c r="F76" s="295" t="s">
        <v>3906</v>
      </c>
      <c r="G76" s="296"/>
      <c r="H76" s="295" t="s">
        <v>55</v>
      </c>
      <c r="I76" s="295" t="s">
        <v>58</v>
      </c>
      <c r="J76" s="295" t="s">
        <v>3907</v>
      </c>
      <c r="K76" s="294"/>
    </row>
    <row r="77" s="1" customFormat="1" ht="17.25" customHeight="1">
      <c r="B77" s="292"/>
      <c r="C77" s="297" t="s">
        <v>3908</v>
      </c>
      <c r="D77" s="297"/>
      <c r="E77" s="297"/>
      <c r="F77" s="298" t="s">
        <v>3909</v>
      </c>
      <c r="G77" s="299"/>
      <c r="H77" s="297"/>
      <c r="I77" s="297"/>
      <c r="J77" s="297" t="s">
        <v>3910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54</v>
      </c>
      <c r="D79" s="302"/>
      <c r="E79" s="302"/>
      <c r="F79" s="303" t="s">
        <v>3911</v>
      </c>
      <c r="G79" s="304"/>
      <c r="H79" s="280" t="s">
        <v>3912</v>
      </c>
      <c r="I79" s="280" t="s">
        <v>3913</v>
      </c>
      <c r="J79" s="280">
        <v>20</v>
      </c>
      <c r="K79" s="294"/>
    </row>
    <row r="80" s="1" customFormat="1" ht="15" customHeight="1">
      <c r="B80" s="292"/>
      <c r="C80" s="280" t="s">
        <v>3914</v>
      </c>
      <c r="D80" s="280"/>
      <c r="E80" s="280"/>
      <c r="F80" s="303" t="s">
        <v>3911</v>
      </c>
      <c r="G80" s="304"/>
      <c r="H80" s="280" t="s">
        <v>3915</v>
      </c>
      <c r="I80" s="280" t="s">
        <v>3913</v>
      </c>
      <c r="J80" s="280">
        <v>120</v>
      </c>
      <c r="K80" s="294"/>
    </row>
    <row r="81" s="1" customFormat="1" ht="15" customHeight="1">
      <c r="B81" s="305"/>
      <c r="C81" s="280" t="s">
        <v>3916</v>
      </c>
      <c r="D81" s="280"/>
      <c r="E81" s="280"/>
      <c r="F81" s="303" t="s">
        <v>3917</v>
      </c>
      <c r="G81" s="304"/>
      <c r="H81" s="280" t="s">
        <v>3918</v>
      </c>
      <c r="I81" s="280" t="s">
        <v>3913</v>
      </c>
      <c r="J81" s="280">
        <v>50</v>
      </c>
      <c r="K81" s="294"/>
    </row>
    <row r="82" s="1" customFormat="1" ht="15" customHeight="1">
      <c r="B82" s="305"/>
      <c r="C82" s="280" t="s">
        <v>3919</v>
      </c>
      <c r="D82" s="280"/>
      <c r="E82" s="280"/>
      <c r="F82" s="303" t="s">
        <v>3911</v>
      </c>
      <c r="G82" s="304"/>
      <c r="H82" s="280" t="s">
        <v>3920</v>
      </c>
      <c r="I82" s="280" t="s">
        <v>3921</v>
      </c>
      <c r="J82" s="280"/>
      <c r="K82" s="294"/>
    </row>
    <row r="83" s="1" customFormat="1" ht="15" customHeight="1">
      <c r="B83" s="305"/>
      <c r="C83" s="306" t="s">
        <v>3922</v>
      </c>
      <c r="D83" s="306"/>
      <c r="E83" s="306"/>
      <c r="F83" s="307" t="s">
        <v>3917</v>
      </c>
      <c r="G83" s="306"/>
      <c r="H83" s="306" t="s">
        <v>3923</v>
      </c>
      <c r="I83" s="306" t="s">
        <v>3913</v>
      </c>
      <c r="J83" s="306">
        <v>15</v>
      </c>
      <c r="K83" s="294"/>
    </row>
    <row r="84" s="1" customFormat="1" ht="15" customHeight="1">
      <c r="B84" s="305"/>
      <c r="C84" s="306" t="s">
        <v>3924</v>
      </c>
      <c r="D84" s="306"/>
      <c r="E84" s="306"/>
      <c r="F84" s="307" t="s">
        <v>3917</v>
      </c>
      <c r="G84" s="306"/>
      <c r="H84" s="306" t="s">
        <v>3925</v>
      </c>
      <c r="I84" s="306" t="s">
        <v>3913</v>
      </c>
      <c r="J84" s="306">
        <v>15</v>
      </c>
      <c r="K84" s="294"/>
    </row>
    <row r="85" s="1" customFormat="1" ht="15" customHeight="1">
      <c r="B85" s="305"/>
      <c r="C85" s="306" t="s">
        <v>3926</v>
      </c>
      <c r="D85" s="306"/>
      <c r="E85" s="306"/>
      <c r="F85" s="307" t="s">
        <v>3917</v>
      </c>
      <c r="G85" s="306"/>
      <c r="H85" s="306" t="s">
        <v>3927</v>
      </c>
      <c r="I85" s="306" t="s">
        <v>3913</v>
      </c>
      <c r="J85" s="306">
        <v>20</v>
      </c>
      <c r="K85" s="294"/>
    </row>
    <row r="86" s="1" customFormat="1" ht="15" customHeight="1">
      <c r="B86" s="305"/>
      <c r="C86" s="306" t="s">
        <v>3928</v>
      </c>
      <c r="D86" s="306"/>
      <c r="E86" s="306"/>
      <c r="F86" s="307" t="s">
        <v>3917</v>
      </c>
      <c r="G86" s="306"/>
      <c r="H86" s="306" t="s">
        <v>3929</v>
      </c>
      <c r="I86" s="306" t="s">
        <v>3913</v>
      </c>
      <c r="J86" s="306">
        <v>20</v>
      </c>
      <c r="K86" s="294"/>
    </row>
    <row r="87" s="1" customFormat="1" ht="15" customHeight="1">
      <c r="B87" s="305"/>
      <c r="C87" s="280" t="s">
        <v>3930</v>
      </c>
      <c r="D87" s="280"/>
      <c r="E87" s="280"/>
      <c r="F87" s="303" t="s">
        <v>3917</v>
      </c>
      <c r="G87" s="304"/>
      <c r="H87" s="280" t="s">
        <v>3931</v>
      </c>
      <c r="I87" s="280" t="s">
        <v>3913</v>
      </c>
      <c r="J87" s="280">
        <v>50</v>
      </c>
      <c r="K87" s="294"/>
    </row>
    <row r="88" s="1" customFormat="1" ht="15" customHeight="1">
      <c r="B88" s="305"/>
      <c r="C88" s="280" t="s">
        <v>3932</v>
      </c>
      <c r="D88" s="280"/>
      <c r="E88" s="280"/>
      <c r="F88" s="303" t="s">
        <v>3917</v>
      </c>
      <c r="G88" s="304"/>
      <c r="H88" s="280" t="s">
        <v>3933</v>
      </c>
      <c r="I88" s="280" t="s">
        <v>3913</v>
      </c>
      <c r="J88" s="280">
        <v>20</v>
      </c>
      <c r="K88" s="294"/>
    </row>
    <row r="89" s="1" customFormat="1" ht="15" customHeight="1">
      <c r="B89" s="305"/>
      <c r="C89" s="280" t="s">
        <v>3934</v>
      </c>
      <c r="D89" s="280"/>
      <c r="E89" s="280"/>
      <c r="F89" s="303" t="s">
        <v>3917</v>
      </c>
      <c r="G89" s="304"/>
      <c r="H89" s="280" t="s">
        <v>3935</v>
      </c>
      <c r="I89" s="280" t="s">
        <v>3913</v>
      </c>
      <c r="J89" s="280">
        <v>20</v>
      </c>
      <c r="K89" s="294"/>
    </row>
    <row r="90" s="1" customFormat="1" ht="15" customHeight="1">
      <c r="B90" s="305"/>
      <c r="C90" s="280" t="s">
        <v>3936</v>
      </c>
      <c r="D90" s="280"/>
      <c r="E90" s="280"/>
      <c r="F90" s="303" t="s">
        <v>3917</v>
      </c>
      <c r="G90" s="304"/>
      <c r="H90" s="280" t="s">
        <v>3937</v>
      </c>
      <c r="I90" s="280" t="s">
        <v>3913</v>
      </c>
      <c r="J90" s="280">
        <v>50</v>
      </c>
      <c r="K90" s="294"/>
    </row>
    <row r="91" s="1" customFormat="1" ht="15" customHeight="1">
      <c r="B91" s="305"/>
      <c r="C91" s="280" t="s">
        <v>3938</v>
      </c>
      <c r="D91" s="280"/>
      <c r="E91" s="280"/>
      <c r="F91" s="303" t="s">
        <v>3917</v>
      </c>
      <c r="G91" s="304"/>
      <c r="H91" s="280" t="s">
        <v>3938</v>
      </c>
      <c r="I91" s="280" t="s">
        <v>3913</v>
      </c>
      <c r="J91" s="280">
        <v>50</v>
      </c>
      <c r="K91" s="294"/>
    </row>
    <row r="92" s="1" customFormat="1" ht="15" customHeight="1">
      <c r="B92" s="305"/>
      <c r="C92" s="280" t="s">
        <v>3939</v>
      </c>
      <c r="D92" s="280"/>
      <c r="E92" s="280"/>
      <c r="F92" s="303" t="s">
        <v>3917</v>
      </c>
      <c r="G92" s="304"/>
      <c r="H92" s="280" t="s">
        <v>3940</v>
      </c>
      <c r="I92" s="280" t="s">
        <v>3913</v>
      </c>
      <c r="J92" s="280">
        <v>255</v>
      </c>
      <c r="K92" s="294"/>
    </row>
    <row r="93" s="1" customFormat="1" ht="15" customHeight="1">
      <c r="B93" s="305"/>
      <c r="C93" s="280" t="s">
        <v>3941</v>
      </c>
      <c r="D93" s="280"/>
      <c r="E93" s="280"/>
      <c r="F93" s="303" t="s">
        <v>3911</v>
      </c>
      <c r="G93" s="304"/>
      <c r="H93" s="280" t="s">
        <v>3942</v>
      </c>
      <c r="I93" s="280" t="s">
        <v>3943</v>
      </c>
      <c r="J93" s="280"/>
      <c r="K93" s="294"/>
    </row>
    <row r="94" s="1" customFormat="1" ht="15" customHeight="1">
      <c r="B94" s="305"/>
      <c r="C94" s="280" t="s">
        <v>3944</v>
      </c>
      <c r="D94" s="280"/>
      <c r="E94" s="280"/>
      <c r="F94" s="303" t="s">
        <v>3911</v>
      </c>
      <c r="G94" s="304"/>
      <c r="H94" s="280" t="s">
        <v>3945</v>
      </c>
      <c r="I94" s="280" t="s">
        <v>3946</v>
      </c>
      <c r="J94" s="280"/>
      <c r="K94" s="294"/>
    </row>
    <row r="95" s="1" customFormat="1" ht="15" customHeight="1">
      <c r="B95" s="305"/>
      <c r="C95" s="280" t="s">
        <v>3947</v>
      </c>
      <c r="D95" s="280"/>
      <c r="E95" s="280"/>
      <c r="F95" s="303" t="s">
        <v>3911</v>
      </c>
      <c r="G95" s="304"/>
      <c r="H95" s="280" t="s">
        <v>3947</v>
      </c>
      <c r="I95" s="280" t="s">
        <v>3946</v>
      </c>
      <c r="J95" s="280"/>
      <c r="K95" s="294"/>
    </row>
    <row r="96" s="1" customFormat="1" ht="15" customHeight="1">
      <c r="B96" s="305"/>
      <c r="C96" s="280" t="s">
        <v>39</v>
      </c>
      <c r="D96" s="280"/>
      <c r="E96" s="280"/>
      <c r="F96" s="303" t="s">
        <v>3911</v>
      </c>
      <c r="G96" s="304"/>
      <c r="H96" s="280" t="s">
        <v>3948</v>
      </c>
      <c r="I96" s="280" t="s">
        <v>3946</v>
      </c>
      <c r="J96" s="280"/>
      <c r="K96" s="294"/>
    </row>
    <row r="97" s="1" customFormat="1" ht="15" customHeight="1">
      <c r="B97" s="305"/>
      <c r="C97" s="280" t="s">
        <v>49</v>
      </c>
      <c r="D97" s="280"/>
      <c r="E97" s="280"/>
      <c r="F97" s="303" t="s">
        <v>3911</v>
      </c>
      <c r="G97" s="304"/>
      <c r="H97" s="280" t="s">
        <v>3949</v>
      </c>
      <c r="I97" s="280" t="s">
        <v>3946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3950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3905</v>
      </c>
      <c r="D103" s="295"/>
      <c r="E103" s="295"/>
      <c r="F103" s="295" t="s">
        <v>3906</v>
      </c>
      <c r="G103" s="296"/>
      <c r="H103" s="295" t="s">
        <v>55</v>
      </c>
      <c r="I103" s="295" t="s">
        <v>58</v>
      </c>
      <c r="J103" s="295" t="s">
        <v>3907</v>
      </c>
      <c r="K103" s="294"/>
    </row>
    <row r="104" s="1" customFormat="1" ht="17.25" customHeight="1">
      <c r="B104" s="292"/>
      <c r="C104" s="297" t="s">
        <v>3908</v>
      </c>
      <c r="D104" s="297"/>
      <c r="E104" s="297"/>
      <c r="F104" s="298" t="s">
        <v>3909</v>
      </c>
      <c r="G104" s="299"/>
      <c r="H104" s="297"/>
      <c r="I104" s="297"/>
      <c r="J104" s="297" t="s">
        <v>3910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54</v>
      </c>
      <c r="D106" s="302"/>
      <c r="E106" s="302"/>
      <c r="F106" s="303" t="s">
        <v>3911</v>
      </c>
      <c r="G106" s="280"/>
      <c r="H106" s="280" t="s">
        <v>3951</v>
      </c>
      <c r="I106" s="280" t="s">
        <v>3913</v>
      </c>
      <c r="J106" s="280">
        <v>20</v>
      </c>
      <c r="K106" s="294"/>
    </row>
    <row r="107" s="1" customFormat="1" ht="15" customHeight="1">
      <c r="B107" s="292"/>
      <c r="C107" s="280" t="s">
        <v>3914</v>
      </c>
      <c r="D107" s="280"/>
      <c r="E107" s="280"/>
      <c r="F107" s="303" t="s">
        <v>3911</v>
      </c>
      <c r="G107" s="280"/>
      <c r="H107" s="280" t="s">
        <v>3951</v>
      </c>
      <c r="I107" s="280" t="s">
        <v>3913</v>
      </c>
      <c r="J107" s="280">
        <v>120</v>
      </c>
      <c r="K107" s="294"/>
    </row>
    <row r="108" s="1" customFormat="1" ht="15" customHeight="1">
      <c r="B108" s="305"/>
      <c r="C108" s="280" t="s">
        <v>3916</v>
      </c>
      <c r="D108" s="280"/>
      <c r="E108" s="280"/>
      <c r="F108" s="303" t="s">
        <v>3917</v>
      </c>
      <c r="G108" s="280"/>
      <c r="H108" s="280" t="s">
        <v>3951</v>
      </c>
      <c r="I108" s="280" t="s">
        <v>3913</v>
      </c>
      <c r="J108" s="280">
        <v>50</v>
      </c>
      <c r="K108" s="294"/>
    </row>
    <row r="109" s="1" customFormat="1" ht="15" customHeight="1">
      <c r="B109" s="305"/>
      <c r="C109" s="280" t="s">
        <v>3919</v>
      </c>
      <c r="D109" s="280"/>
      <c r="E109" s="280"/>
      <c r="F109" s="303" t="s">
        <v>3911</v>
      </c>
      <c r="G109" s="280"/>
      <c r="H109" s="280" t="s">
        <v>3951</v>
      </c>
      <c r="I109" s="280" t="s">
        <v>3921</v>
      </c>
      <c r="J109" s="280"/>
      <c r="K109" s="294"/>
    </row>
    <row r="110" s="1" customFormat="1" ht="15" customHeight="1">
      <c r="B110" s="305"/>
      <c r="C110" s="280" t="s">
        <v>3930</v>
      </c>
      <c r="D110" s="280"/>
      <c r="E110" s="280"/>
      <c r="F110" s="303" t="s">
        <v>3917</v>
      </c>
      <c r="G110" s="280"/>
      <c r="H110" s="280" t="s">
        <v>3951</v>
      </c>
      <c r="I110" s="280" t="s">
        <v>3913</v>
      </c>
      <c r="J110" s="280">
        <v>50</v>
      </c>
      <c r="K110" s="294"/>
    </row>
    <row r="111" s="1" customFormat="1" ht="15" customHeight="1">
      <c r="B111" s="305"/>
      <c r="C111" s="280" t="s">
        <v>3938</v>
      </c>
      <c r="D111" s="280"/>
      <c r="E111" s="280"/>
      <c r="F111" s="303" t="s">
        <v>3917</v>
      </c>
      <c r="G111" s="280"/>
      <c r="H111" s="280" t="s">
        <v>3951</v>
      </c>
      <c r="I111" s="280" t="s">
        <v>3913</v>
      </c>
      <c r="J111" s="280">
        <v>50</v>
      </c>
      <c r="K111" s="294"/>
    </row>
    <row r="112" s="1" customFormat="1" ht="15" customHeight="1">
      <c r="B112" s="305"/>
      <c r="C112" s="280" t="s">
        <v>3936</v>
      </c>
      <c r="D112" s="280"/>
      <c r="E112" s="280"/>
      <c r="F112" s="303" t="s">
        <v>3917</v>
      </c>
      <c r="G112" s="280"/>
      <c r="H112" s="280" t="s">
        <v>3951</v>
      </c>
      <c r="I112" s="280" t="s">
        <v>3913</v>
      </c>
      <c r="J112" s="280">
        <v>50</v>
      </c>
      <c r="K112" s="294"/>
    </row>
    <row r="113" s="1" customFormat="1" ht="15" customHeight="1">
      <c r="B113" s="305"/>
      <c r="C113" s="280" t="s">
        <v>54</v>
      </c>
      <c r="D113" s="280"/>
      <c r="E113" s="280"/>
      <c r="F113" s="303" t="s">
        <v>3911</v>
      </c>
      <c r="G113" s="280"/>
      <c r="H113" s="280" t="s">
        <v>3952</v>
      </c>
      <c r="I113" s="280" t="s">
        <v>3913</v>
      </c>
      <c r="J113" s="280">
        <v>20</v>
      </c>
      <c r="K113" s="294"/>
    </row>
    <row r="114" s="1" customFormat="1" ht="15" customHeight="1">
      <c r="B114" s="305"/>
      <c r="C114" s="280" t="s">
        <v>3953</v>
      </c>
      <c r="D114" s="280"/>
      <c r="E114" s="280"/>
      <c r="F114" s="303" t="s">
        <v>3911</v>
      </c>
      <c r="G114" s="280"/>
      <c r="H114" s="280" t="s">
        <v>3954</v>
      </c>
      <c r="I114" s="280" t="s">
        <v>3913</v>
      </c>
      <c r="J114" s="280">
        <v>120</v>
      </c>
      <c r="K114" s="294"/>
    </row>
    <row r="115" s="1" customFormat="1" ht="15" customHeight="1">
      <c r="B115" s="305"/>
      <c r="C115" s="280" t="s">
        <v>39</v>
      </c>
      <c r="D115" s="280"/>
      <c r="E115" s="280"/>
      <c r="F115" s="303" t="s">
        <v>3911</v>
      </c>
      <c r="G115" s="280"/>
      <c r="H115" s="280" t="s">
        <v>3955</v>
      </c>
      <c r="I115" s="280" t="s">
        <v>3946</v>
      </c>
      <c r="J115" s="280"/>
      <c r="K115" s="294"/>
    </row>
    <row r="116" s="1" customFormat="1" ht="15" customHeight="1">
      <c r="B116" s="305"/>
      <c r="C116" s="280" t="s">
        <v>49</v>
      </c>
      <c r="D116" s="280"/>
      <c r="E116" s="280"/>
      <c r="F116" s="303" t="s">
        <v>3911</v>
      </c>
      <c r="G116" s="280"/>
      <c r="H116" s="280" t="s">
        <v>3956</v>
      </c>
      <c r="I116" s="280" t="s">
        <v>3946</v>
      </c>
      <c r="J116" s="280"/>
      <c r="K116" s="294"/>
    </row>
    <row r="117" s="1" customFormat="1" ht="15" customHeight="1">
      <c r="B117" s="305"/>
      <c r="C117" s="280" t="s">
        <v>58</v>
      </c>
      <c r="D117" s="280"/>
      <c r="E117" s="280"/>
      <c r="F117" s="303" t="s">
        <v>3911</v>
      </c>
      <c r="G117" s="280"/>
      <c r="H117" s="280" t="s">
        <v>3957</v>
      </c>
      <c r="I117" s="280" t="s">
        <v>3958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3959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3905</v>
      </c>
      <c r="D123" s="295"/>
      <c r="E123" s="295"/>
      <c r="F123" s="295" t="s">
        <v>3906</v>
      </c>
      <c r="G123" s="296"/>
      <c r="H123" s="295" t="s">
        <v>55</v>
      </c>
      <c r="I123" s="295" t="s">
        <v>58</v>
      </c>
      <c r="J123" s="295" t="s">
        <v>3907</v>
      </c>
      <c r="K123" s="324"/>
    </row>
    <row r="124" s="1" customFormat="1" ht="17.25" customHeight="1">
      <c r="B124" s="323"/>
      <c r="C124" s="297" t="s">
        <v>3908</v>
      </c>
      <c r="D124" s="297"/>
      <c r="E124" s="297"/>
      <c r="F124" s="298" t="s">
        <v>3909</v>
      </c>
      <c r="G124" s="299"/>
      <c r="H124" s="297"/>
      <c r="I124" s="297"/>
      <c r="J124" s="297" t="s">
        <v>3910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3914</v>
      </c>
      <c r="D126" s="302"/>
      <c r="E126" s="302"/>
      <c r="F126" s="303" t="s">
        <v>3911</v>
      </c>
      <c r="G126" s="280"/>
      <c r="H126" s="280" t="s">
        <v>3951</v>
      </c>
      <c r="I126" s="280" t="s">
        <v>3913</v>
      </c>
      <c r="J126" s="280">
        <v>120</v>
      </c>
      <c r="K126" s="328"/>
    </row>
    <row r="127" s="1" customFormat="1" ht="15" customHeight="1">
      <c r="B127" s="325"/>
      <c r="C127" s="280" t="s">
        <v>3960</v>
      </c>
      <c r="D127" s="280"/>
      <c r="E127" s="280"/>
      <c r="F127" s="303" t="s">
        <v>3911</v>
      </c>
      <c r="G127" s="280"/>
      <c r="H127" s="280" t="s">
        <v>3961</v>
      </c>
      <c r="I127" s="280" t="s">
        <v>3913</v>
      </c>
      <c r="J127" s="280" t="s">
        <v>3962</v>
      </c>
      <c r="K127" s="328"/>
    </row>
    <row r="128" s="1" customFormat="1" ht="15" customHeight="1">
      <c r="B128" s="325"/>
      <c r="C128" s="280" t="s">
        <v>89</v>
      </c>
      <c r="D128" s="280"/>
      <c r="E128" s="280"/>
      <c r="F128" s="303" t="s">
        <v>3911</v>
      </c>
      <c r="G128" s="280"/>
      <c r="H128" s="280" t="s">
        <v>3963</v>
      </c>
      <c r="I128" s="280" t="s">
        <v>3913</v>
      </c>
      <c r="J128" s="280" t="s">
        <v>3962</v>
      </c>
      <c r="K128" s="328"/>
    </row>
    <row r="129" s="1" customFormat="1" ht="15" customHeight="1">
      <c r="B129" s="325"/>
      <c r="C129" s="280" t="s">
        <v>3922</v>
      </c>
      <c r="D129" s="280"/>
      <c r="E129" s="280"/>
      <c r="F129" s="303" t="s">
        <v>3917</v>
      </c>
      <c r="G129" s="280"/>
      <c r="H129" s="280" t="s">
        <v>3923</v>
      </c>
      <c r="I129" s="280" t="s">
        <v>3913</v>
      </c>
      <c r="J129" s="280">
        <v>15</v>
      </c>
      <c r="K129" s="328"/>
    </row>
    <row r="130" s="1" customFormat="1" ht="15" customHeight="1">
      <c r="B130" s="325"/>
      <c r="C130" s="306" t="s">
        <v>3924</v>
      </c>
      <c r="D130" s="306"/>
      <c r="E130" s="306"/>
      <c r="F130" s="307" t="s">
        <v>3917</v>
      </c>
      <c r="G130" s="306"/>
      <c r="H130" s="306" t="s">
        <v>3925</v>
      </c>
      <c r="I130" s="306" t="s">
        <v>3913</v>
      </c>
      <c r="J130" s="306">
        <v>15</v>
      </c>
      <c r="K130" s="328"/>
    </row>
    <row r="131" s="1" customFormat="1" ht="15" customHeight="1">
      <c r="B131" s="325"/>
      <c r="C131" s="306" t="s">
        <v>3926</v>
      </c>
      <c r="D131" s="306"/>
      <c r="E131" s="306"/>
      <c r="F131" s="307" t="s">
        <v>3917</v>
      </c>
      <c r="G131" s="306"/>
      <c r="H131" s="306" t="s">
        <v>3927</v>
      </c>
      <c r="I131" s="306" t="s">
        <v>3913</v>
      </c>
      <c r="J131" s="306">
        <v>20</v>
      </c>
      <c r="K131" s="328"/>
    </row>
    <row r="132" s="1" customFormat="1" ht="15" customHeight="1">
      <c r="B132" s="325"/>
      <c r="C132" s="306" t="s">
        <v>3928</v>
      </c>
      <c r="D132" s="306"/>
      <c r="E132" s="306"/>
      <c r="F132" s="307" t="s">
        <v>3917</v>
      </c>
      <c r="G132" s="306"/>
      <c r="H132" s="306" t="s">
        <v>3929</v>
      </c>
      <c r="I132" s="306" t="s">
        <v>3913</v>
      </c>
      <c r="J132" s="306">
        <v>20</v>
      </c>
      <c r="K132" s="328"/>
    </row>
    <row r="133" s="1" customFormat="1" ht="15" customHeight="1">
      <c r="B133" s="325"/>
      <c r="C133" s="280" t="s">
        <v>3916</v>
      </c>
      <c r="D133" s="280"/>
      <c r="E133" s="280"/>
      <c r="F133" s="303" t="s">
        <v>3917</v>
      </c>
      <c r="G133" s="280"/>
      <c r="H133" s="280" t="s">
        <v>3951</v>
      </c>
      <c r="I133" s="280" t="s">
        <v>3913</v>
      </c>
      <c r="J133" s="280">
        <v>50</v>
      </c>
      <c r="K133" s="328"/>
    </row>
    <row r="134" s="1" customFormat="1" ht="15" customHeight="1">
      <c r="B134" s="325"/>
      <c r="C134" s="280" t="s">
        <v>3930</v>
      </c>
      <c r="D134" s="280"/>
      <c r="E134" s="280"/>
      <c r="F134" s="303" t="s">
        <v>3917</v>
      </c>
      <c r="G134" s="280"/>
      <c r="H134" s="280" t="s">
        <v>3951</v>
      </c>
      <c r="I134" s="280" t="s">
        <v>3913</v>
      </c>
      <c r="J134" s="280">
        <v>50</v>
      </c>
      <c r="K134" s="328"/>
    </row>
    <row r="135" s="1" customFormat="1" ht="15" customHeight="1">
      <c r="B135" s="325"/>
      <c r="C135" s="280" t="s">
        <v>3936</v>
      </c>
      <c r="D135" s="280"/>
      <c r="E135" s="280"/>
      <c r="F135" s="303" t="s">
        <v>3917</v>
      </c>
      <c r="G135" s="280"/>
      <c r="H135" s="280" t="s">
        <v>3951</v>
      </c>
      <c r="I135" s="280" t="s">
        <v>3913</v>
      </c>
      <c r="J135" s="280">
        <v>50</v>
      </c>
      <c r="K135" s="328"/>
    </row>
    <row r="136" s="1" customFormat="1" ht="15" customHeight="1">
      <c r="B136" s="325"/>
      <c r="C136" s="280" t="s">
        <v>3938</v>
      </c>
      <c r="D136" s="280"/>
      <c r="E136" s="280"/>
      <c r="F136" s="303" t="s">
        <v>3917</v>
      </c>
      <c r="G136" s="280"/>
      <c r="H136" s="280" t="s">
        <v>3951</v>
      </c>
      <c r="I136" s="280" t="s">
        <v>3913</v>
      </c>
      <c r="J136" s="280">
        <v>50</v>
      </c>
      <c r="K136" s="328"/>
    </row>
    <row r="137" s="1" customFormat="1" ht="15" customHeight="1">
      <c r="B137" s="325"/>
      <c r="C137" s="280" t="s">
        <v>3939</v>
      </c>
      <c r="D137" s="280"/>
      <c r="E137" s="280"/>
      <c r="F137" s="303" t="s">
        <v>3917</v>
      </c>
      <c r="G137" s="280"/>
      <c r="H137" s="280" t="s">
        <v>3964</v>
      </c>
      <c r="I137" s="280" t="s">
        <v>3913</v>
      </c>
      <c r="J137" s="280">
        <v>255</v>
      </c>
      <c r="K137" s="328"/>
    </row>
    <row r="138" s="1" customFormat="1" ht="15" customHeight="1">
      <c r="B138" s="325"/>
      <c r="C138" s="280" t="s">
        <v>3941</v>
      </c>
      <c r="D138" s="280"/>
      <c r="E138" s="280"/>
      <c r="F138" s="303" t="s">
        <v>3911</v>
      </c>
      <c r="G138" s="280"/>
      <c r="H138" s="280" t="s">
        <v>3965</v>
      </c>
      <c r="I138" s="280" t="s">
        <v>3943</v>
      </c>
      <c r="J138" s="280"/>
      <c r="K138" s="328"/>
    </row>
    <row r="139" s="1" customFormat="1" ht="15" customHeight="1">
      <c r="B139" s="325"/>
      <c r="C139" s="280" t="s">
        <v>3944</v>
      </c>
      <c r="D139" s="280"/>
      <c r="E139" s="280"/>
      <c r="F139" s="303" t="s">
        <v>3911</v>
      </c>
      <c r="G139" s="280"/>
      <c r="H139" s="280" t="s">
        <v>3966</v>
      </c>
      <c r="I139" s="280" t="s">
        <v>3946</v>
      </c>
      <c r="J139" s="280"/>
      <c r="K139" s="328"/>
    </row>
    <row r="140" s="1" customFormat="1" ht="15" customHeight="1">
      <c r="B140" s="325"/>
      <c r="C140" s="280" t="s">
        <v>3947</v>
      </c>
      <c r="D140" s="280"/>
      <c r="E140" s="280"/>
      <c r="F140" s="303" t="s">
        <v>3911</v>
      </c>
      <c r="G140" s="280"/>
      <c r="H140" s="280" t="s">
        <v>3947</v>
      </c>
      <c r="I140" s="280" t="s">
        <v>3946</v>
      </c>
      <c r="J140" s="280"/>
      <c r="K140" s="328"/>
    </row>
    <row r="141" s="1" customFormat="1" ht="15" customHeight="1">
      <c r="B141" s="325"/>
      <c r="C141" s="280" t="s">
        <v>39</v>
      </c>
      <c r="D141" s="280"/>
      <c r="E141" s="280"/>
      <c r="F141" s="303" t="s">
        <v>3911</v>
      </c>
      <c r="G141" s="280"/>
      <c r="H141" s="280" t="s">
        <v>3967</v>
      </c>
      <c r="I141" s="280" t="s">
        <v>3946</v>
      </c>
      <c r="J141" s="280"/>
      <c r="K141" s="328"/>
    </row>
    <row r="142" s="1" customFormat="1" ht="15" customHeight="1">
      <c r="B142" s="325"/>
      <c r="C142" s="280" t="s">
        <v>3968</v>
      </c>
      <c r="D142" s="280"/>
      <c r="E142" s="280"/>
      <c r="F142" s="303" t="s">
        <v>3911</v>
      </c>
      <c r="G142" s="280"/>
      <c r="H142" s="280" t="s">
        <v>3969</v>
      </c>
      <c r="I142" s="280" t="s">
        <v>3946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3970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3905</v>
      </c>
      <c r="D148" s="295"/>
      <c r="E148" s="295"/>
      <c r="F148" s="295" t="s">
        <v>3906</v>
      </c>
      <c r="G148" s="296"/>
      <c r="H148" s="295" t="s">
        <v>55</v>
      </c>
      <c r="I148" s="295" t="s">
        <v>58</v>
      </c>
      <c r="J148" s="295" t="s">
        <v>3907</v>
      </c>
      <c r="K148" s="294"/>
    </row>
    <row r="149" s="1" customFormat="1" ht="17.25" customHeight="1">
      <c r="B149" s="292"/>
      <c r="C149" s="297" t="s">
        <v>3908</v>
      </c>
      <c r="D149" s="297"/>
      <c r="E149" s="297"/>
      <c r="F149" s="298" t="s">
        <v>3909</v>
      </c>
      <c r="G149" s="299"/>
      <c r="H149" s="297"/>
      <c r="I149" s="297"/>
      <c r="J149" s="297" t="s">
        <v>3910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3914</v>
      </c>
      <c r="D151" s="280"/>
      <c r="E151" s="280"/>
      <c r="F151" s="333" t="s">
        <v>3911</v>
      </c>
      <c r="G151" s="280"/>
      <c r="H151" s="332" t="s">
        <v>3951</v>
      </c>
      <c r="I151" s="332" t="s">
        <v>3913</v>
      </c>
      <c r="J151" s="332">
        <v>120</v>
      </c>
      <c r="K151" s="328"/>
    </row>
    <row r="152" s="1" customFormat="1" ht="15" customHeight="1">
      <c r="B152" s="305"/>
      <c r="C152" s="332" t="s">
        <v>3960</v>
      </c>
      <c r="D152" s="280"/>
      <c r="E152" s="280"/>
      <c r="F152" s="333" t="s">
        <v>3911</v>
      </c>
      <c r="G152" s="280"/>
      <c r="H152" s="332" t="s">
        <v>3971</v>
      </c>
      <c r="I152" s="332" t="s">
        <v>3913</v>
      </c>
      <c r="J152" s="332" t="s">
        <v>3962</v>
      </c>
      <c r="K152" s="328"/>
    </row>
    <row r="153" s="1" customFormat="1" ht="15" customHeight="1">
      <c r="B153" s="305"/>
      <c r="C153" s="332" t="s">
        <v>89</v>
      </c>
      <c r="D153" s="280"/>
      <c r="E153" s="280"/>
      <c r="F153" s="333" t="s">
        <v>3911</v>
      </c>
      <c r="G153" s="280"/>
      <c r="H153" s="332" t="s">
        <v>3972</v>
      </c>
      <c r="I153" s="332" t="s">
        <v>3913</v>
      </c>
      <c r="J153" s="332" t="s">
        <v>3962</v>
      </c>
      <c r="K153" s="328"/>
    </row>
    <row r="154" s="1" customFormat="1" ht="15" customHeight="1">
      <c r="B154" s="305"/>
      <c r="C154" s="332" t="s">
        <v>3916</v>
      </c>
      <c r="D154" s="280"/>
      <c r="E154" s="280"/>
      <c r="F154" s="333" t="s">
        <v>3917</v>
      </c>
      <c r="G154" s="280"/>
      <c r="H154" s="332" t="s">
        <v>3951</v>
      </c>
      <c r="I154" s="332" t="s">
        <v>3913</v>
      </c>
      <c r="J154" s="332">
        <v>50</v>
      </c>
      <c r="K154" s="328"/>
    </row>
    <row r="155" s="1" customFormat="1" ht="15" customHeight="1">
      <c r="B155" s="305"/>
      <c r="C155" s="332" t="s">
        <v>3919</v>
      </c>
      <c r="D155" s="280"/>
      <c r="E155" s="280"/>
      <c r="F155" s="333" t="s">
        <v>3911</v>
      </c>
      <c r="G155" s="280"/>
      <c r="H155" s="332" t="s">
        <v>3951</v>
      </c>
      <c r="I155" s="332" t="s">
        <v>3921</v>
      </c>
      <c r="J155" s="332"/>
      <c r="K155" s="328"/>
    </row>
    <row r="156" s="1" customFormat="1" ht="15" customHeight="1">
      <c r="B156" s="305"/>
      <c r="C156" s="332" t="s">
        <v>3930</v>
      </c>
      <c r="D156" s="280"/>
      <c r="E156" s="280"/>
      <c r="F156" s="333" t="s">
        <v>3917</v>
      </c>
      <c r="G156" s="280"/>
      <c r="H156" s="332" t="s">
        <v>3951</v>
      </c>
      <c r="I156" s="332" t="s">
        <v>3913</v>
      </c>
      <c r="J156" s="332">
        <v>50</v>
      </c>
      <c r="K156" s="328"/>
    </row>
    <row r="157" s="1" customFormat="1" ht="15" customHeight="1">
      <c r="B157" s="305"/>
      <c r="C157" s="332" t="s">
        <v>3938</v>
      </c>
      <c r="D157" s="280"/>
      <c r="E157" s="280"/>
      <c r="F157" s="333" t="s">
        <v>3917</v>
      </c>
      <c r="G157" s="280"/>
      <c r="H157" s="332" t="s">
        <v>3951</v>
      </c>
      <c r="I157" s="332" t="s">
        <v>3913</v>
      </c>
      <c r="J157" s="332">
        <v>50</v>
      </c>
      <c r="K157" s="328"/>
    </row>
    <row r="158" s="1" customFormat="1" ht="15" customHeight="1">
      <c r="B158" s="305"/>
      <c r="C158" s="332" t="s">
        <v>3936</v>
      </c>
      <c r="D158" s="280"/>
      <c r="E158" s="280"/>
      <c r="F158" s="333" t="s">
        <v>3917</v>
      </c>
      <c r="G158" s="280"/>
      <c r="H158" s="332" t="s">
        <v>3951</v>
      </c>
      <c r="I158" s="332" t="s">
        <v>3913</v>
      </c>
      <c r="J158" s="332">
        <v>50</v>
      </c>
      <c r="K158" s="328"/>
    </row>
    <row r="159" s="1" customFormat="1" ht="15" customHeight="1">
      <c r="B159" s="305"/>
      <c r="C159" s="332" t="s">
        <v>121</v>
      </c>
      <c r="D159" s="280"/>
      <c r="E159" s="280"/>
      <c r="F159" s="333" t="s">
        <v>3911</v>
      </c>
      <c r="G159" s="280"/>
      <c r="H159" s="332" t="s">
        <v>3973</v>
      </c>
      <c r="I159" s="332" t="s">
        <v>3913</v>
      </c>
      <c r="J159" s="332" t="s">
        <v>3974</v>
      </c>
      <c r="K159" s="328"/>
    </row>
    <row r="160" s="1" customFormat="1" ht="15" customHeight="1">
      <c r="B160" s="305"/>
      <c r="C160" s="332" t="s">
        <v>3975</v>
      </c>
      <c r="D160" s="280"/>
      <c r="E160" s="280"/>
      <c r="F160" s="333" t="s">
        <v>3911</v>
      </c>
      <c r="G160" s="280"/>
      <c r="H160" s="332" t="s">
        <v>3976</v>
      </c>
      <c r="I160" s="332" t="s">
        <v>3946</v>
      </c>
      <c r="J160" s="332"/>
      <c r="K160" s="328"/>
    </row>
    <row r="161" s="1" customFormat="1" ht="15" customHeight="1">
      <c r="B161" s="334"/>
      <c r="C161" s="314"/>
      <c r="D161" s="314"/>
      <c r="E161" s="314"/>
      <c r="F161" s="314"/>
      <c r="G161" s="314"/>
      <c r="H161" s="314"/>
      <c r="I161" s="314"/>
      <c r="J161" s="314"/>
      <c r="K161" s="335"/>
    </row>
    <row r="162" s="1" customFormat="1" ht="18.75" customHeight="1">
      <c r="B162" s="316"/>
      <c r="C162" s="326"/>
      <c r="D162" s="326"/>
      <c r="E162" s="326"/>
      <c r="F162" s="336"/>
      <c r="G162" s="326"/>
      <c r="H162" s="326"/>
      <c r="I162" s="326"/>
      <c r="J162" s="326"/>
      <c r="K162" s="316"/>
    </row>
    <row r="163" s="1" customFormat="1" ht="18.75" customHeight="1">
      <c r="B163" s="288"/>
      <c r="C163" s="288"/>
      <c r="D163" s="288"/>
      <c r="E163" s="288"/>
      <c r="F163" s="288"/>
      <c r="G163" s="288"/>
      <c r="H163" s="288"/>
      <c r="I163" s="288"/>
      <c r="J163" s="288"/>
      <c r="K163" s="288"/>
    </row>
    <row r="164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="1" customFormat="1" ht="45" customHeight="1">
      <c r="B165" s="270"/>
      <c r="C165" s="271" t="s">
        <v>3977</v>
      </c>
      <c r="D165" s="271"/>
      <c r="E165" s="271"/>
      <c r="F165" s="271"/>
      <c r="G165" s="271"/>
      <c r="H165" s="271"/>
      <c r="I165" s="271"/>
      <c r="J165" s="271"/>
      <c r="K165" s="272"/>
    </row>
    <row r="166" s="1" customFormat="1" ht="17.25" customHeight="1">
      <c r="B166" s="270"/>
      <c r="C166" s="295" t="s">
        <v>3905</v>
      </c>
      <c r="D166" s="295"/>
      <c r="E166" s="295"/>
      <c r="F166" s="295" t="s">
        <v>3906</v>
      </c>
      <c r="G166" s="337"/>
      <c r="H166" s="338" t="s">
        <v>55</v>
      </c>
      <c r="I166" s="338" t="s">
        <v>58</v>
      </c>
      <c r="J166" s="295" t="s">
        <v>3907</v>
      </c>
      <c r="K166" s="272"/>
    </row>
    <row r="167" s="1" customFormat="1" ht="17.25" customHeight="1">
      <c r="B167" s="273"/>
      <c r="C167" s="297" t="s">
        <v>3908</v>
      </c>
      <c r="D167" s="297"/>
      <c r="E167" s="297"/>
      <c r="F167" s="298" t="s">
        <v>3909</v>
      </c>
      <c r="G167" s="339"/>
      <c r="H167" s="340"/>
      <c r="I167" s="340"/>
      <c r="J167" s="297" t="s">
        <v>3910</v>
      </c>
      <c r="K167" s="275"/>
    </row>
    <row r="168" s="1" customFormat="1" ht="5.25" customHeight="1">
      <c r="B168" s="305"/>
      <c r="C168" s="300"/>
      <c r="D168" s="300"/>
      <c r="E168" s="300"/>
      <c r="F168" s="300"/>
      <c r="G168" s="301"/>
      <c r="H168" s="300"/>
      <c r="I168" s="300"/>
      <c r="J168" s="300"/>
      <c r="K168" s="328"/>
    </row>
    <row r="169" s="1" customFormat="1" ht="15" customHeight="1">
      <c r="B169" s="305"/>
      <c r="C169" s="280" t="s">
        <v>3914</v>
      </c>
      <c r="D169" s="280"/>
      <c r="E169" s="280"/>
      <c r="F169" s="303" t="s">
        <v>3911</v>
      </c>
      <c r="G169" s="280"/>
      <c r="H169" s="280" t="s">
        <v>3951</v>
      </c>
      <c r="I169" s="280" t="s">
        <v>3913</v>
      </c>
      <c r="J169" s="280">
        <v>120</v>
      </c>
      <c r="K169" s="328"/>
    </row>
    <row r="170" s="1" customFormat="1" ht="15" customHeight="1">
      <c r="B170" s="305"/>
      <c r="C170" s="280" t="s">
        <v>3960</v>
      </c>
      <c r="D170" s="280"/>
      <c r="E170" s="280"/>
      <c r="F170" s="303" t="s">
        <v>3911</v>
      </c>
      <c r="G170" s="280"/>
      <c r="H170" s="280" t="s">
        <v>3961</v>
      </c>
      <c r="I170" s="280" t="s">
        <v>3913</v>
      </c>
      <c r="J170" s="280" t="s">
        <v>3962</v>
      </c>
      <c r="K170" s="328"/>
    </row>
    <row r="171" s="1" customFormat="1" ht="15" customHeight="1">
      <c r="B171" s="305"/>
      <c r="C171" s="280" t="s">
        <v>89</v>
      </c>
      <c r="D171" s="280"/>
      <c r="E171" s="280"/>
      <c r="F171" s="303" t="s">
        <v>3911</v>
      </c>
      <c r="G171" s="280"/>
      <c r="H171" s="280" t="s">
        <v>3978</v>
      </c>
      <c r="I171" s="280" t="s">
        <v>3913</v>
      </c>
      <c r="J171" s="280" t="s">
        <v>3962</v>
      </c>
      <c r="K171" s="328"/>
    </row>
    <row r="172" s="1" customFormat="1" ht="15" customHeight="1">
      <c r="B172" s="305"/>
      <c r="C172" s="280" t="s">
        <v>3916</v>
      </c>
      <c r="D172" s="280"/>
      <c r="E172" s="280"/>
      <c r="F172" s="303" t="s">
        <v>3917</v>
      </c>
      <c r="G172" s="280"/>
      <c r="H172" s="280" t="s">
        <v>3978</v>
      </c>
      <c r="I172" s="280" t="s">
        <v>3913</v>
      </c>
      <c r="J172" s="280">
        <v>50</v>
      </c>
      <c r="K172" s="328"/>
    </row>
    <row r="173" s="1" customFormat="1" ht="15" customHeight="1">
      <c r="B173" s="305"/>
      <c r="C173" s="280" t="s">
        <v>3919</v>
      </c>
      <c r="D173" s="280"/>
      <c r="E173" s="280"/>
      <c r="F173" s="303" t="s">
        <v>3911</v>
      </c>
      <c r="G173" s="280"/>
      <c r="H173" s="280" t="s">
        <v>3978</v>
      </c>
      <c r="I173" s="280" t="s">
        <v>3921</v>
      </c>
      <c r="J173" s="280"/>
      <c r="K173" s="328"/>
    </row>
    <row r="174" s="1" customFormat="1" ht="15" customHeight="1">
      <c r="B174" s="305"/>
      <c r="C174" s="280" t="s">
        <v>3930</v>
      </c>
      <c r="D174" s="280"/>
      <c r="E174" s="280"/>
      <c r="F174" s="303" t="s">
        <v>3917</v>
      </c>
      <c r="G174" s="280"/>
      <c r="H174" s="280" t="s">
        <v>3978</v>
      </c>
      <c r="I174" s="280" t="s">
        <v>3913</v>
      </c>
      <c r="J174" s="280">
        <v>50</v>
      </c>
      <c r="K174" s="328"/>
    </row>
    <row r="175" s="1" customFormat="1" ht="15" customHeight="1">
      <c r="B175" s="305"/>
      <c r="C175" s="280" t="s">
        <v>3938</v>
      </c>
      <c r="D175" s="280"/>
      <c r="E175" s="280"/>
      <c r="F175" s="303" t="s">
        <v>3917</v>
      </c>
      <c r="G175" s="280"/>
      <c r="H175" s="280" t="s">
        <v>3978</v>
      </c>
      <c r="I175" s="280" t="s">
        <v>3913</v>
      </c>
      <c r="J175" s="280">
        <v>50</v>
      </c>
      <c r="K175" s="328"/>
    </row>
    <row r="176" s="1" customFormat="1" ht="15" customHeight="1">
      <c r="B176" s="305"/>
      <c r="C176" s="280" t="s">
        <v>3936</v>
      </c>
      <c r="D176" s="280"/>
      <c r="E176" s="280"/>
      <c r="F176" s="303" t="s">
        <v>3917</v>
      </c>
      <c r="G176" s="280"/>
      <c r="H176" s="280" t="s">
        <v>3978</v>
      </c>
      <c r="I176" s="280" t="s">
        <v>3913</v>
      </c>
      <c r="J176" s="280">
        <v>50</v>
      </c>
      <c r="K176" s="328"/>
    </row>
    <row r="177" s="1" customFormat="1" ht="15" customHeight="1">
      <c r="B177" s="305"/>
      <c r="C177" s="280" t="s">
        <v>136</v>
      </c>
      <c r="D177" s="280"/>
      <c r="E177" s="280"/>
      <c r="F177" s="303" t="s">
        <v>3911</v>
      </c>
      <c r="G177" s="280"/>
      <c r="H177" s="280" t="s">
        <v>3979</v>
      </c>
      <c r="I177" s="280" t="s">
        <v>3980</v>
      </c>
      <c r="J177" s="280"/>
      <c r="K177" s="328"/>
    </row>
    <row r="178" s="1" customFormat="1" ht="15" customHeight="1">
      <c r="B178" s="305"/>
      <c r="C178" s="280" t="s">
        <v>58</v>
      </c>
      <c r="D178" s="280"/>
      <c r="E178" s="280"/>
      <c r="F178" s="303" t="s">
        <v>3911</v>
      </c>
      <c r="G178" s="280"/>
      <c r="H178" s="280" t="s">
        <v>3981</v>
      </c>
      <c r="I178" s="280" t="s">
        <v>3982</v>
      </c>
      <c r="J178" s="280">
        <v>1</v>
      </c>
      <c r="K178" s="328"/>
    </row>
    <row r="179" s="1" customFormat="1" ht="15" customHeight="1">
      <c r="B179" s="305"/>
      <c r="C179" s="280" t="s">
        <v>54</v>
      </c>
      <c r="D179" s="280"/>
      <c r="E179" s="280"/>
      <c r="F179" s="303" t="s">
        <v>3911</v>
      </c>
      <c r="G179" s="280"/>
      <c r="H179" s="280" t="s">
        <v>3983</v>
      </c>
      <c r="I179" s="280" t="s">
        <v>3913</v>
      </c>
      <c r="J179" s="280">
        <v>20</v>
      </c>
      <c r="K179" s="328"/>
    </row>
    <row r="180" s="1" customFormat="1" ht="15" customHeight="1">
      <c r="B180" s="305"/>
      <c r="C180" s="280" t="s">
        <v>55</v>
      </c>
      <c r="D180" s="280"/>
      <c r="E180" s="280"/>
      <c r="F180" s="303" t="s">
        <v>3911</v>
      </c>
      <c r="G180" s="280"/>
      <c r="H180" s="280" t="s">
        <v>3984</v>
      </c>
      <c r="I180" s="280" t="s">
        <v>3913</v>
      </c>
      <c r="J180" s="280">
        <v>255</v>
      </c>
      <c r="K180" s="328"/>
    </row>
    <row r="181" s="1" customFormat="1" ht="15" customHeight="1">
      <c r="B181" s="305"/>
      <c r="C181" s="280" t="s">
        <v>137</v>
      </c>
      <c r="D181" s="280"/>
      <c r="E181" s="280"/>
      <c r="F181" s="303" t="s">
        <v>3911</v>
      </c>
      <c r="G181" s="280"/>
      <c r="H181" s="280" t="s">
        <v>3875</v>
      </c>
      <c r="I181" s="280" t="s">
        <v>3913</v>
      </c>
      <c r="J181" s="280">
        <v>10</v>
      </c>
      <c r="K181" s="328"/>
    </row>
    <row r="182" s="1" customFormat="1" ht="15" customHeight="1">
      <c r="B182" s="305"/>
      <c r="C182" s="280" t="s">
        <v>138</v>
      </c>
      <c r="D182" s="280"/>
      <c r="E182" s="280"/>
      <c r="F182" s="303" t="s">
        <v>3911</v>
      </c>
      <c r="G182" s="280"/>
      <c r="H182" s="280" t="s">
        <v>3985</v>
      </c>
      <c r="I182" s="280" t="s">
        <v>3946</v>
      </c>
      <c r="J182" s="280"/>
      <c r="K182" s="328"/>
    </row>
    <row r="183" s="1" customFormat="1" ht="15" customHeight="1">
      <c r="B183" s="305"/>
      <c r="C183" s="280" t="s">
        <v>3986</v>
      </c>
      <c r="D183" s="280"/>
      <c r="E183" s="280"/>
      <c r="F183" s="303" t="s">
        <v>3911</v>
      </c>
      <c r="G183" s="280"/>
      <c r="H183" s="280" t="s">
        <v>3987</v>
      </c>
      <c r="I183" s="280" t="s">
        <v>3946</v>
      </c>
      <c r="J183" s="280"/>
      <c r="K183" s="328"/>
    </row>
    <row r="184" s="1" customFormat="1" ht="15" customHeight="1">
      <c r="B184" s="305"/>
      <c r="C184" s="280" t="s">
        <v>3975</v>
      </c>
      <c r="D184" s="280"/>
      <c r="E184" s="280"/>
      <c r="F184" s="303" t="s">
        <v>3911</v>
      </c>
      <c r="G184" s="280"/>
      <c r="H184" s="280" t="s">
        <v>3988</v>
      </c>
      <c r="I184" s="280" t="s">
        <v>3946</v>
      </c>
      <c r="J184" s="280"/>
      <c r="K184" s="328"/>
    </row>
    <row r="185" s="1" customFormat="1" ht="15" customHeight="1">
      <c r="B185" s="305"/>
      <c r="C185" s="280" t="s">
        <v>140</v>
      </c>
      <c r="D185" s="280"/>
      <c r="E185" s="280"/>
      <c r="F185" s="303" t="s">
        <v>3917</v>
      </c>
      <c r="G185" s="280"/>
      <c r="H185" s="280" t="s">
        <v>3989</v>
      </c>
      <c r="I185" s="280" t="s">
        <v>3913</v>
      </c>
      <c r="J185" s="280">
        <v>50</v>
      </c>
      <c r="K185" s="328"/>
    </row>
    <row r="186" s="1" customFormat="1" ht="15" customHeight="1">
      <c r="B186" s="305"/>
      <c r="C186" s="280" t="s">
        <v>3990</v>
      </c>
      <c r="D186" s="280"/>
      <c r="E186" s="280"/>
      <c r="F186" s="303" t="s">
        <v>3917</v>
      </c>
      <c r="G186" s="280"/>
      <c r="H186" s="280" t="s">
        <v>3991</v>
      </c>
      <c r="I186" s="280" t="s">
        <v>3992</v>
      </c>
      <c r="J186" s="280"/>
      <c r="K186" s="328"/>
    </row>
    <row r="187" s="1" customFormat="1" ht="15" customHeight="1">
      <c r="B187" s="305"/>
      <c r="C187" s="280" t="s">
        <v>3993</v>
      </c>
      <c r="D187" s="280"/>
      <c r="E187" s="280"/>
      <c r="F187" s="303" t="s">
        <v>3917</v>
      </c>
      <c r="G187" s="280"/>
      <c r="H187" s="280" t="s">
        <v>3994</v>
      </c>
      <c r="I187" s="280" t="s">
        <v>3992</v>
      </c>
      <c r="J187" s="280"/>
      <c r="K187" s="328"/>
    </row>
    <row r="188" s="1" customFormat="1" ht="15" customHeight="1">
      <c r="B188" s="305"/>
      <c r="C188" s="280" t="s">
        <v>3995</v>
      </c>
      <c r="D188" s="280"/>
      <c r="E188" s="280"/>
      <c r="F188" s="303" t="s">
        <v>3917</v>
      </c>
      <c r="G188" s="280"/>
      <c r="H188" s="280" t="s">
        <v>3996</v>
      </c>
      <c r="I188" s="280" t="s">
        <v>3992</v>
      </c>
      <c r="J188" s="280"/>
      <c r="K188" s="328"/>
    </row>
    <row r="189" s="1" customFormat="1" ht="15" customHeight="1">
      <c r="B189" s="305"/>
      <c r="C189" s="341" t="s">
        <v>3997</v>
      </c>
      <c r="D189" s="280"/>
      <c r="E189" s="280"/>
      <c r="F189" s="303" t="s">
        <v>3917</v>
      </c>
      <c r="G189" s="280"/>
      <c r="H189" s="280" t="s">
        <v>3998</v>
      </c>
      <c r="I189" s="280" t="s">
        <v>3999</v>
      </c>
      <c r="J189" s="342" t="s">
        <v>4000</v>
      </c>
      <c r="K189" s="328"/>
    </row>
    <row r="190" s="15" customFormat="1" ht="15" customHeight="1">
      <c r="B190" s="343"/>
      <c r="C190" s="344" t="s">
        <v>4001</v>
      </c>
      <c r="D190" s="345"/>
      <c r="E190" s="345"/>
      <c r="F190" s="346" t="s">
        <v>3917</v>
      </c>
      <c r="G190" s="345"/>
      <c r="H190" s="345" t="s">
        <v>4002</v>
      </c>
      <c r="I190" s="345" t="s">
        <v>3999</v>
      </c>
      <c r="J190" s="347" t="s">
        <v>4000</v>
      </c>
      <c r="K190" s="348"/>
    </row>
    <row r="191" s="1" customFormat="1" ht="15" customHeight="1">
      <c r="B191" s="305"/>
      <c r="C191" s="341" t="s">
        <v>43</v>
      </c>
      <c r="D191" s="280"/>
      <c r="E191" s="280"/>
      <c r="F191" s="303" t="s">
        <v>3911</v>
      </c>
      <c r="G191" s="280"/>
      <c r="H191" s="277" t="s">
        <v>4003</v>
      </c>
      <c r="I191" s="280" t="s">
        <v>4004</v>
      </c>
      <c r="J191" s="280"/>
      <c r="K191" s="328"/>
    </row>
    <row r="192" s="1" customFormat="1" ht="15" customHeight="1">
      <c r="B192" s="305"/>
      <c r="C192" s="341" t="s">
        <v>4005</v>
      </c>
      <c r="D192" s="280"/>
      <c r="E192" s="280"/>
      <c r="F192" s="303" t="s">
        <v>3911</v>
      </c>
      <c r="G192" s="280"/>
      <c r="H192" s="280" t="s">
        <v>4006</v>
      </c>
      <c r="I192" s="280" t="s">
        <v>3946</v>
      </c>
      <c r="J192" s="280"/>
      <c r="K192" s="328"/>
    </row>
    <row r="193" s="1" customFormat="1" ht="15" customHeight="1">
      <c r="B193" s="305"/>
      <c r="C193" s="341" t="s">
        <v>4007</v>
      </c>
      <c r="D193" s="280"/>
      <c r="E193" s="280"/>
      <c r="F193" s="303" t="s">
        <v>3911</v>
      </c>
      <c r="G193" s="280"/>
      <c r="H193" s="280" t="s">
        <v>4008</v>
      </c>
      <c r="I193" s="280" t="s">
        <v>3946</v>
      </c>
      <c r="J193" s="280"/>
      <c r="K193" s="328"/>
    </row>
    <row r="194" s="1" customFormat="1" ht="15" customHeight="1">
      <c r="B194" s="305"/>
      <c r="C194" s="341" t="s">
        <v>4009</v>
      </c>
      <c r="D194" s="280"/>
      <c r="E194" s="280"/>
      <c r="F194" s="303" t="s">
        <v>3917</v>
      </c>
      <c r="G194" s="280"/>
      <c r="H194" s="280" t="s">
        <v>4010</v>
      </c>
      <c r="I194" s="280" t="s">
        <v>3946</v>
      </c>
      <c r="J194" s="280"/>
      <c r="K194" s="328"/>
    </row>
    <row r="195" s="1" customFormat="1" ht="15" customHeight="1">
      <c r="B195" s="334"/>
      <c r="C195" s="349"/>
      <c r="D195" s="314"/>
      <c r="E195" s="314"/>
      <c r="F195" s="314"/>
      <c r="G195" s="314"/>
      <c r="H195" s="314"/>
      <c r="I195" s="314"/>
      <c r="J195" s="314"/>
      <c r="K195" s="335"/>
    </row>
    <row r="196" s="1" customFormat="1" ht="18.75" customHeight="1">
      <c r="B196" s="316"/>
      <c r="C196" s="326"/>
      <c r="D196" s="326"/>
      <c r="E196" s="326"/>
      <c r="F196" s="336"/>
      <c r="G196" s="326"/>
      <c r="H196" s="326"/>
      <c r="I196" s="326"/>
      <c r="J196" s="326"/>
      <c r="K196" s="316"/>
    </row>
    <row r="197" s="1" customFormat="1" ht="18.75" customHeight="1">
      <c r="B197" s="316"/>
      <c r="C197" s="326"/>
      <c r="D197" s="326"/>
      <c r="E197" s="326"/>
      <c r="F197" s="336"/>
      <c r="G197" s="326"/>
      <c r="H197" s="326"/>
      <c r="I197" s="326"/>
      <c r="J197" s="326"/>
      <c r="K197" s="316"/>
    </row>
    <row r="198" s="1" customFormat="1" ht="18.75" customHeight="1">
      <c r="B198" s="288"/>
      <c r="C198" s="288"/>
      <c r="D198" s="288"/>
      <c r="E198" s="288"/>
      <c r="F198" s="288"/>
      <c r="G198" s="288"/>
      <c r="H198" s="288"/>
      <c r="I198" s="288"/>
      <c r="J198" s="288"/>
      <c r="K198" s="288"/>
    </row>
    <row r="199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1">
      <c r="B200" s="270"/>
      <c r="C200" s="271" t="s">
        <v>4011</v>
      </c>
      <c r="D200" s="271"/>
      <c r="E200" s="271"/>
      <c r="F200" s="271"/>
      <c r="G200" s="271"/>
      <c r="H200" s="271"/>
      <c r="I200" s="271"/>
      <c r="J200" s="271"/>
      <c r="K200" s="272"/>
    </row>
    <row r="201" s="1" customFormat="1" ht="25.5" customHeight="1">
      <c r="B201" s="270"/>
      <c r="C201" s="350" t="s">
        <v>4012</v>
      </c>
      <c r="D201" s="350"/>
      <c r="E201" s="350"/>
      <c r="F201" s="350" t="s">
        <v>4013</v>
      </c>
      <c r="G201" s="351"/>
      <c r="H201" s="350" t="s">
        <v>4014</v>
      </c>
      <c r="I201" s="350"/>
      <c r="J201" s="350"/>
      <c r="K201" s="272"/>
    </row>
    <row r="202" s="1" customFormat="1" ht="5.25" customHeight="1">
      <c r="B202" s="305"/>
      <c r="C202" s="300"/>
      <c r="D202" s="300"/>
      <c r="E202" s="300"/>
      <c r="F202" s="300"/>
      <c r="G202" s="326"/>
      <c r="H202" s="300"/>
      <c r="I202" s="300"/>
      <c r="J202" s="300"/>
      <c r="K202" s="328"/>
    </row>
    <row r="203" s="1" customFormat="1" ht="15" customHeight="1">
      <c r="B203" s="305"/>
      <c r="C203" s="280" t="s">
        <v>4004</v>
      </c>
      <c r="D203" s="280"/>
      <c r="E203" s="280"/>
      <c r="F203" s="303" t="s">
        <v>44</v>
      </c>
      <c r="G203" s="280"/>
      <c r="H203" s="280" t="s">
        <v>4015</v>
      </c>
      <c r="I203" s="280"/>
      <c r="J203" s="280"/>
      <c r="K203" s="328"/>
    </row>
    <row r="204" s="1" customFormat="1" ht="15" customHeight="1">
      <c r="B204" s="305"/>
      <c r="C204" s="280"/>
      <c r="D204" s="280"/>
      <c r="E204" s="280"/>
      <c r="F204" s="303" t="s">
        <v>45</v>
      </c>
      <c r="G204" s="280"/>
      <c r="H204" s="280" t="s">
        <v>4016</v>
      </c>
      <c r="I204" s="280"/>
      <c r="J204" s="280"/>
      <c r="K204" s="328"/>
    </row>
    <row r="205" s="1" customFormat="1" ht="15" customHeight="1">
      <c r="B205" s="305"/>
      <c r="C205" s="280"/>
      <c r="D205" s="280"/>
      <c r="E205" s="280"/>
      <c r="F205" s="303" t="s">
        <v>48</v>
      </c>
      <c r="G205" s="280"/>
      <c r="H205" s="280" t="s">
        <v>4017</v>
      </c>
      <c r="I205" s="280"/>
      <c r="J205" s="280"/>
      <c r="K205" s="328"/>
    </row>
    <row r="206" s="1" customFormat="1" ht="15" customHeight="1">
      <c r="B206" s="305"/>
      <c r="C206" s="280"/>
      <c r="D206" s="280"/>
      <c r="E206" s="280"/>
      <c r="F206" s="303" t="s">
        <v>46</v>
      </c>
      <c r="G206" s="280"/>
      <c r="H206" s="280" t="s">
        <v>4018</v>
      </c>
      <c r="I206" s="280"/>
      <c r="J206" s="280"/>
      <c r="K206" s="328"/>
    </row>
    <row r="207" s="1" customFormat="1" ht="15" customHeight="1">
      <c r="B207" s="305"/>
      <c r="C207" s="280"/>
      <c r="D207" s="280"/>
      <c r="E207" s="280"/>
      <c r="F207" s="303" t="s">
        <v>47</v>
      </c>
      <c r="G207" s="280"/>
      <c r="H207" s="280" t="s">
        <v>4019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/>
      <c r="G208" s="280"/>
      <c r="H208" s="280"/>
      <c r="I208" s="280"/>
      <c r="J208" s="280"/>
      <c r="K208" s="328"/>
    </row>
    <row r="209" s="1" customFormat="1" ht="15" customHeight="1">
      <c r="B209" s="305"/>
      <c r="C209" s="280" t="s">
        <v>3958</v>
      </c>
      <c r="D209" s="280"/>
      <c r="E209" s="280"/>
      <c r="F209" s="303" t="s">
        <v>102</v>
      </c>
      <c r="G209" s="280"/>
      <c r="H209" s="280" t="s">
        <v>4020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80</v>
      </c>
      <c r="G210" s="280"/>
      <c r="H210" s="280" t="s">
        <v>3856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3854</v>
      </c>
      <c r="G211" s="280"/>
      <c r="H211" s="280" t="s">
        <v>4021</v>
      </c>
      <c r="I211" s="280"/>
      <c r="J211" s="280"/>
      <c r="K211" s="328"/>
    </row>
    <row r="212" s="1" customFormat="1" ht="15" customHeight="1">
      <c r="B212" s="352"/>
      <c r="C212" s="280"/>
      <c r="D212" s="280"/>
      <c r="E212" s="280"/>
      <c r="F212" s="303" t="s">
        <v>115</v>
      </c>
      <c r="G212" s="341"/>
      <c r="H212" s="332" t="s">
        <v>3857</v>
      </c>
      <c r="I212" s="332"/>
      <c r="J212" s="332"/>
      <c r="K212" s="353"/>
    </row>
    <row r="213" s="1" customFormat="1" ht="15" customHeight="1">
      <c r="B213" s="352"/>
      <c r="C213" s="280"/>
      <c r="D213" s="280"/>
      <c r="E213" s="280"/>
      <c r="F213" s="303" t="s">
        <v>3858</v>
      </c>
      <c r="G213" s="341"/>
      <c r="H213" s="332" t="s">
        <v>2833</v>
      </c>
      <c r="I213" s="332"/>
      <c r="J213" s="332"/>
      <c r="K213" s="353"/>
    </row>
    <row r="214" s="1" customFormat="1" ht="15" customHeight="1">
      <c r="B214" s="352"/>
      <c r="C214" s="280"/>
      <c r="D214" s="280"/>
      <c r="E214" s="280"/>
      <c r="F214" s="303"/>
      <c r="G214" s="341"/>
      <c r="H214" s="332"/>
      <c r="I214" s="332"/>
      <c r="J214" s="332"/>
      <c r="K214" s="353"/>
    </row>
    <row r="215" s="1" customFormat="1" ht="15" customHeight="1">
      <c r="B215" s="352"/>
      <c r="C215" s="280" t="s">
        <v>3982</v>
      </c>
      <c r="D215" s="280"/>
      <c r="E215" s="280"/>
      <c r="F215" s="303">
        <v>1</v>
      </c>
      <c r="G215" s="341"/>
      <c r="H215" s="332" t="s">
        <v>4022</v>
      </c>
      <c r="I215" s="332"/>
      <c r="J215" s="332"/>
      <c r="K215" s="353"/>
    </row>
    <row r="216" s="1" customFormat="1" ht="15" customHeight="1">
      <c r="B216" s="352"/>
      <c r="C216" s="280"/>
      <c r="D216" s="280"/>
      <c r="E216" s="280"/>
      <c r="F216" s="303">
        <v>2</v>
      </c>
      <c r="G216" s="341"/>
      <c r="H216" s="332" t="s">
        <v>4023</v>
      </c>
      <c r="I216" s="332"/>
      <c r="J216" s="332"/>
      <c r="K216" s="353"/>
    </row>
    <row r="217" s="1" customFormat="1" ht="15" customHeight="1">
      <c r="B217" s="352"/>
      <c r="C217" s="280"/>
      <c r="D217" s="280"/>
      <c r="E217" s="280"/>
      <c r="F217" s="303">
        <v>3</v>
      </c>
      <c r="G217" s="341"/>
      <c r="H217" s="332" t="s">
        <v>4024</v>
      </c>
      <c r="I217" s="332"/>
      <c r="J217" s="332"/>
      <c r="K217" s="353"/>
    </row>
    <row r="218" s="1" customFormat="1" ht="15" customHeight="1">
      <c r="B218" s="352"/>
      <c r="C218" s="280"/>
      <c r="D218" s="280"/>
      <c r="E218" s="280"/>
      <c r="F218" s="303">
        <v>4</v>
      </c>
      <c r="G218" s="341"/>
      <c r="H218" s="332" t="s">
        <v>4025</v>
      </c>
      <c r="I218" s="332"/>
      <c r="J218" s="332"/>
      <c r="K218" s="353"/>
    </row>
    <row r="219" s="1" customFormat="1" ht="12.75" customHeight="1">
      <c r="B219" s="354"/>
      <c r="C219" s="355"/>
      <c r="D219" s="355"/>
      <c r="E219" s="355"/>
      <c r="F219" s="355"/>
      <c r="G219" s="355"/>
      <c r="H219" s="355"/>
      <c r="I219" s="355"/>
      <c r="J219" s="355"/>
      <c r="K219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EVA-PC\EVA</dc:creator>
  <cp:lastModifiedBy>EVA-PC\EVA</cp:lastModifiedBy>
  <dcterms:created xsi:type="dcterms:W3CDTF">2024-10-11T09:33:21Z</dcterms:created>
  <dcterms:modified xsi:type="dcterms:W3CDTF">2024-10-11T09:33:30Z</dcterms:modified>
</cp:coreProperties>
</file>