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D10.1 - PS370 - Úprava pa..." sheetId="2" r:id="rId2"/>
    <sheet name="D10.2.1 - PS371 - Úprava ..." sheetId="3" r:id="rId3"/>
    <sheet name="D10.2.1 - PS371 - PVS v OKP" sheetId="4" r:id="rId4"/>
    <sheet name="D10.2.1 - PS 731 - PVS v ..." sheetId="5" r:id="rId5"/>
    <sheet name="D10.2.2 - PS371 - Úprava ..." sheetId="6" r:id="rId6"/>
    <sheet name="D10.3. - SO01 - Stavební ..." sheetId="7" r:id="rId7"/>
    <sheet name="D10.4.1 - SO02 - Potrubní..." sheetId="8" r:id="rId8"/>
    <sheet name="D10.4.2 - SO02 - Potrubní..." sheetId="9" r:id="rId9"/>
    <sheet name="VRN - Vedlejší rozpočtové..." sheetId="10" r:id="rId10"/>
    <sheet name="Pokyny pro vyplnění" sheetId="11" r:id="rId11"/>
  </sheets>
  <definedNames>
    <definedName name="_xlnm.Print_Area" localSheetId="0">'Rekapitulace stavby'!$D$4:$AO$36,'Rekapitulace stavby'!$C$42:$AQ$66</definedName>
    <definedName name="_xlnm.Print_Titles" localSheetId="0">'Rekapitulace stavby'!$52:$52</definedName>
    <definedName name="_xlnm._FilterDatabase" localSheetId="1" hidden="1">'D10.1 - PS370 - Úprava pa...'!$C$89:$K$261</definedName>
    <definedName name="_xlnm.Print_Area" localSheetId="1">'D10.1 - PS370 - Úprava pa...'!$C$4:$J$39,'D10.1 - PS370 - Úprava pa...'!$C$45:$J$71,'D10.1 - PS370 - Úprava pa...'!$C$77:$K$261</definedName>
    <definedName name="_xlnm.Print_Titles" localSheetId="1">'D10.1 - PS370 - Úprava pa...'!$89:$89</definedName>
    <definedName name="_xlnm._FilterDatabase" localSheetId="2" hidden="1">'D10.2.1 - PS371 - Úprava ...'!$C$100:$K$881</definedName>
    <definedName name="_xlnm.Print_Area" localSheetId="2">'D10.2.1 - PS371 - Úprava ...'!$C$4:$J$41,'D10.2.1 - PS371 - Úprava ...'!$C$47:$J$80,'D10.2.1 - PS371 - Úprava ...'!$C$86:$K$881</definedName>
    <definedName name="_xlnm.Print_Titles" localSheetId="2">'D10.2.1 - PS371 - Úprava ...'!$100:$100</definedName>
    <definedName name="_xlnm._FilterDatabase" localSheetId="3" hidden="1">'D10.2.1 - PS371 - PVS v OKP'!$C$95:$K$621</definedName>
    <definedName name="_xlnm.Print_Area" localSheetId="3">'D10.2.1 - PS371 - PVS v OKP'!$C$4:$J$41,'D10.2.1 - PS371 - PVS v OKP'!$C$47:$J$75,'D10.2.1 - PS371 - PVS v OKP'!$C$81:$K$621</definedName>
    <definedName name="_xlnm.Print_Titles" localSheetId="3">'D10.2.1 - PS371 - PVS v OKP'!$95:$95</definedName>
    <definedName name="_xlnm._FilterDatabase" localSheetId="4" hidden="1">'D10.2.1 - PS 731 - PVS v ...'!$C$84:$K$349</definedName>
    <definedName name="_xlnm.Print_Area" localSheetId="4">'D10.2.1 - PS 731 - PVS v ...'!$C$4:$J$41,'D10.2.1 - PS 731 - PVS v ...'!$C$47:$J$64,'D10.2.1 - PS 731 - PVS v ...'!$C$70:$K$349</definedName>
    <definedName name="_xlnm.Print_Titles" localSheetId="4">'D10.2.1 - PS 731 - PVS v ...'!$84:$84</definedName>
    <definedName name="_xlnm._FilterDatabase" localSheetId="5" hidden="1">'D10.2.2 - PS371 - Úprava ...'!$C$97:$K$299</definedName>
    <definedName name="_xlnm.Print_Area" localSheetId="5">'D10.2.2 - PS371 - Úprava ...'!$C$4:$J$41,'D10.2.2 - PS371 - Úprava ...'!$C$47:$J$77,'D10.2.2 - PS371 - Úprava ...'!$C$83:$K$299</definedName>
    <definedName name="_xlnm.Print_Titles" localSheetId="5">'D10.2.2 - PS371 - Úprava ...'!$97:$97</definedName>
    <definedName name="_xlnm._FilterDatabase" localSheetId="6" hidden="1">'D10.3. - SO01 - Stavební ...'!$C$97:$K$766</definedName>
    <definedName name="_xlnm.Print_Area" localSheetId="6">'D10.3. - SO01 - Stavební ...'!$C$4:$J$39,'D10.3. - SO01 - Stavební ...'!$C$45:$J$79,'D10.3. - SO01 - Stavební ...'!$C$85:$K$766</definedName>
    <definedName name="_xlnm.Print_Titles" localSheetId="6">'D10.3. - SO01 - Stavební ...'!$97:$97</definedName>
    <definedName name="_xlnm._FilterDatabase" localSheetId="7" hidden="1">'D10.4.1 - SO02 - Potrubní...'!$C$90:$K$146</definedName>
    <definedName name="_xlnm.Print_Area" localSheetId="7">'D10.4.1 - SO02 - Potrubní...'!$C$4:$J$41,'D10.4.1 - SO02 - Potrubní...'!$C$47:$J$70,'D10.4.1 - SO02 - Potrubní...'!$C$76:$K$146</definedName>
    <definedName name="_xlnm.Print_Titles" localSheetId="7">'D10.4.1 - SO02 - Potrubní...'!$90:$90</definedName>
    <definedName name="_xlnm._FilterDatabase" localSheetId="8" hidden="1">'D10.4.2 - SO02 - Potrubní...'!$C$92:$K$151</definedName>
    <definedName name="_xlnm.Print_Area" localSheetId="8">'D10.4.2 - SO02 - Potrubní...'!$C$4:$J$41,'D10.4.2 - SO02 - Potrubní...'!$C$47:$J$72,'D10.4.2 - SO02 - Potrubní...'!$C$78:$K$151</definedName>
    <definedName name="_xlnm.Print_Titles" localSheetId="8">'D10.4.2 - SO02 - Potrubní...'!$92:$92</definedName>
    <definedName name="_xlnm._FilterDatabase" localSheetId="9" hidden="1">'VRN - Vedlejší rozpočtové...'!$C$85:$K$165</definedName>
    <definedName name="_xlnm.Print_Area" localSheetId="9">'VRN - Vedlejší rozpočtové...'!$C$4:$J$39,'VRN - Vedlejší rozpočtové...'!$C$45:$J$67,'VRN - Vedlejší rozpočtové...'!$C$73:$K$165</definedName>
    <definedName name="_xlnm.Print_Titles" localSheetId="9">'VRN - Vedlejší rozpočtové...'!$85:$85</definedName>
    <definedName name="_xlnm.Print_Area" localSheetId="10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10" l="1" r="J37"/>
  <c r="J36"/>
  <c i="1" r="AY65"/>
  <c i="10" r="J35"/>
  <c i="1" r="AX65"/>
  <c i="10" r="BI162"/>
  <c r="BH162"/>
  <c r="BG162"/>
  <c r="BF162"/>
  <c r="T162"/>
  <c r="T161"/>
  <c r="R162"/>
  <c r="R161"/>
  <c r="P162"/>
  <c r="P161"/>
  <c r="BI157"/>
  <c r="BH157"/>
  <c r="BG157"/>
  <c r="BF157"/>
  <c r="T157"/>
  <c r="R157"/>
  <c r="P157"/>
  <c r="BI153"/>
  <c r="BH153"/>
  <c r="BG153"/>
  <c r="BF153"/>
  <c r="T153"/>
  <c r="R153"/>
  <c r="P153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BI123"/>
  <c r="BH123"/>
  <c r="BG123"/>
  <c r="BF123"/>
  <c r="T123"/>
  <c r="R123"/>
  <c r="P123"/>
  <c r="BI119"/>
  <c r="BH119"/>
  <c r="BG119"/>
  <c r="BF119"/>
  <c r="T119"/>
  <c r="T118"/>
  <c r="R119"/>
  <c r="R118"/>
  <c r="P119"/>
  <c r="P118"/>
  <c r="BI114"/>
  <c r="BH114"/>
  <c r="BG114"/>
  <c r="BF114"/>
  <c r="T114"/>
  <c r="R114"/>
  <c r="P114"/>
  <c r="BI110"/>
  <c r="BH110"/>
  <c r="BG110"/>
  <c r="BF110"/>
  <c r="T110"/>
  <c r="R110"/>
  <c r="P110"/>
  <c r="BI106"/>
  <c r="BH106"/>
  <c r="BG106"/>
  <c r="BF106"/>
  <c r="T106"/>
  <c r="R106"/>
  <c r="P106"/>
  <c r="BI103"/>
  <c r="BH103"/>
  <c r="BG103"/>
  <c r="BF103"/>
  <c r="T103"/>
  <c r="R103"/>
  <c r="P103"/>
  <c r="BI100"/>
  <c r="BH100"/>
  <c r="BG100"/>
  <c r="BF100"/>
  <c r="T100"/>
  <c r="R100"/>
  <c r="P100"/>
  <c r="BI96"/>
  <c r="BH96"/>
  <c r="BG96"/>
  <c r="BF96"/>
  <c r="T96"/>
  <c r="R96"/>
  <c r="P96"/>
  <c r="BI93"/>
  <c r="BH93"/>
  <c r="BG93"/>
  <c r="BF93"/>
  <c r="T93"/>
  <c r="R93"/>
  <c r="P93"/>
  <c r="BI89"/>
  <c r="BH89"/>
  <c r="BG89"/>
  <c r="BF89"/>
  <c r="T89"/>
  <c r="R89"/>
  <c r="P89"/>
  <c r="J83"/>
  <c r="J82"/>
  <c r="F82"/>
  <c r="F80"/>
  <c r="E78"/>
  <c r="J55"/>
  <c r="J54"/>
  <c r="F54"/>
  <c r="F52"/>
  <c r="E50"/>
  <c r="J18"/>
  <c r="E18"/>
  <c r="F55"/>
  <c r="J17"/>
  <c r="J12"/>
  <c r="J80"/>
  <c r="E7"/>
  <c r="E76"/>
  <c i="9" r="J39"/>
  <c r="J38"/>
  <c i="1" r="AY64"/>
  <c i="9" r="J37"/>
  <c i="1" r="AX64"/>
  <c i="9"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6"/>
  <c r="BH136"/>
  <c r="BG136"/>
  <c r="BF136"/>
  <c r="T136"/>
  <c r="T135"/>
  <c r="T134"/>
  <c r="R136"/>
  <c r="R135"/>
  <c r="R134"/>
  <c r="P136"/>
  <c r="P135"/>
  <c r="P134"/>
  <c r="BI131"/>
  <c r="BH131"/>
  <c r="BG131"/>
  <c r="BF131"/>
  <c r="T131"/>
  <c r="R131"/>
  <c r="P131"/>
  <c r="BI128"/>
  <c r="BH128"/>
  <c r="BG128"/>
  <c r="BF128"/>
  <c r="T128"/>
  <c r="R128"/>
  <c r="P128"/>
  <c r="BI125"/>
  <c r="BH125"/>
  <c r="BG125"/>
  <c r="BF125"/>
  <c r="T125"/>
  <c r="R125"/>
  <c r="P125"/>
  <c r="BI121"/>
  <c r="BH121"/>
  <c r="BG121"/>
  <c r="BF121"/>
  <c r="T121"/>
  <c r="R121"/>
  <c r="P121"/>
  <c r="BI118"/>
  <c r="BH118"/>
  <c r="BG118"/>
  <c r="BF118"/>
  <c r="T118"/>
  <c r="R118"/>
  <c r="P118"/>
  <c r="BI115"/>
  <c r="BH115"/>
  <c r="BG115"/>
  <c r="BF115"/>
  <c r="T115"/>
  <c r="R115"/>
  <c r="P115"/>
  <c r="BI112"/>
  <c r="BH112"/>
  <c r="BG112"/>
  <c r="BF112"/>
  <c r="T112"/>
  <c r="R112"/>
  <c r="P112"/>
  <c r="BI110"/>
  <c r="BH110"/>
  <c r="BG110"/>
  <c r="BF110"/>
  <c r="T110"/>
  <c r="R110"/>
  <c r="P110"/>
  <c r="BI107"/>
  <c r="BH107"/>
  <c r="BG107"/>
  <c r="BF107"/>
  <c r="T107"/>
  <c r="R107"/>
  <c r="P107"/>
  <c r="BI105"/>
  <c r="BH105"/>
  <c r="BG105"/>
  <c r="BF105"/>
  <c r="T105"/>
  <c r="R105"/>
  <c r="P105"/>
  <c r="BI100"/>
  <c r="BH100"/>
  <c r="BG100"/>
  <c r="BF100"/>
  <c r="T100"/>
  <c r="R100"/>
  <c r="P100"/>
  <c r="BI96"/>
  <c r="BH96"/>
  <c r="BG96"/>
  <c r="BF96"/>
  <c r="T96"/>
  <c r="T95"/>
  <c r="T94"/>
  <c r="R96"/>
  <c r="R95"/>
  <c r="R94"/>
  <c r="P96"/>
  <c r="P95"/>
  <c r="P94"/>
  <c r="J90"/>
  <c r="J89"/>
  <c r="F89"/>
  <c r="F87"/>
  <c r="E85"/>
  <c r="J59"/>
  <c r="J58"/>
  <c r="F58"/>
  <c r="F56"/>
  <c r="E54"/>
  <c r="J20"/>
  <c r="E20"/>
  <c r="F90"/>
  <c r="J19"/>
  <c r="J14"/>
  <c r="J87"/>
  <c r="E7"/>
  <c r="E81"/>
  <c i="8" r="J39"/>
  <c r="J38"/>
  <c i="1" r="AY63"/>
  <c i="8" r="J37"/>
  <c i="1" r="AX63"/>
  <c i="8"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6"/>
  <c r="BH136"/>
  <c r="BG136"/>
  <c r="BF136"/>
  <c r="T136"/>
  <c r="R136"/>
  <c r="P136"/>
  <c r="BI131"/>
  <c r="BH131"/>
  <c r="BG131"/>
  <c r="BF131"/>
  <c r="T131"/>
  <c r="T130"/>
  <c r="R131"/>
  <c r="R130"/>
  <c r="P131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16"/>
  <c r="BH116"/>
  <c r="BG116"/>
  <c r="BF116"/>
  <c r="T116"/>
  <c r="R116"/>
  <c r="P116"/>
  <c r="BI112"/>
  <c r="BH112"/>
  <c r="BG112"/>
  <c r="BF112"/>
  <c r="T112"/>
  <c r="R112"/>
  <c r="P112"/>
  <c r="BI105"/>
  <c r="BH105"/>
  <c r="BG105"/>
  <c r="BF105"/>
  <c r="T105"/>
  <c r="R105"/>
  <c r="P105"/>
  <c r="BI101"/>
  <c r="BH101"/>
  <c r="BG101"/>
  <c r="BF101"/>
  <c r="T101"/>
  <c r="R101"/>
  <c r="P101"/>
  <c r="BI94"/>
  <c r="BH94"/>
  <c r="BG94"/>
  <c r="BF94"/>
  <c r="T94"/>
  <c r="R94"/>
  <c r="P94"/>
  <c r="J88"/>
  <c r="J87"/>
  <c r="F87"/>
  <c r="F85"/>
  <c r="E83"/>
  <c r="J59"/>
  <c r="J58"/>
  <c r="F58"/>
  <c r="F56"/>
  <c r="E54"/>
  <c r="J20"/>
  <c r="E20"/>
  <c r="F88"/>
  <c r="J19"/>
  <c r="J14"/>
  <c r="J85"/>
  <c r="E7"/>
  <c r="E79"/>
  <c i="7" r="J37"/>
  <c r="J36"/>
  <c i="1" r="AY61"/>
  <c i="7" r="J35"/>
  <c i="1" r="AX61"/>
  <c i="7" r="BI763"/>
  <c r="BH763"/>
  <c r="BG763"/>
  <c r="BF763"/>
  <c r="T763"/>
  <c r="R763"/>
  <c r="P763"/>
  <c r="BI759"/>
  <c r="BH759"/>
  <c r="BG759"/>
  <c r="BF759"/>
  <c r="T759"/>
  <c r="R759"/>
  <c r="P759"/>
  <c r="BI755"/>
  <c r="BH755"/>
  <c r="BG755"/>
  <c r="BF755"/>
  <c r="T755"/>
  <c r="R755"/>
  <c r="P755"/>
  <c r="BI751"/>
  <c r="BH751"/>
  <c r="BG751"/>
  <c r="BF751"/>
  <c r="T751"/>
  <c r="R751"/>
  <c r="P751"/>
  <c r="BI745"/>
  <c r="BH745"/>
  <c r="BG745"/>
  <c r="BF745"/>
  <c r="T745"/>
  <c r="R745"/>
  <c r="P745"/>
  <c r="BI742"/>
  <c r="BH742"/>
  <c r="BG742"/>
  <c r="BF742"/>
  <c r="T742"/>
  <c r="R742"/>
  <c r="P742"/>
  <c r="BI736"/>
  <c r="BH736"/>
  <c r="BG736"/>
  <c r="BF736"/>
  <c r="T736"/>
  <c r="R736"/>
  <c r="P736"/>
  <c r="BI733"/>
  <c r="BH733"/>
  <c r="BG733"/>
  <c r="BF733"/>
  <c r="T733"/>
  <c r="R733"/>
  <c r="P733"/>
  <c r="BI727"/>
  <c r="BH727"/>
  <c r="BG727"/>
  <c r="BF727"/>
  <c r="T727"/>
  <c r="R727"/>
  <c r="P727"/>
  <c r="BI724"/>
  <c r="BH724"/>
  <c r="BG724"/>
  <c r="BF724"/>
  <c r="T724"/>
  <c r="R724"/>
  <c r="P724"/>
  <c r="BI721"/>
  <c r="BH721"/>
  <c r="BG721"/>
  <c r="BF721"/>
  <c r="T721"/>
  <c r="R721"/>
  <c r="P721"/>
  <c r="BI718"/>
  <c r="BH718"/>
  <c r="BG718"/>
  <c r="BF718"/>
  <c r="T718"/>
  <c r="R718"/>
  <c r="P718"/>
  <c r="BI715"/>
  <c r="BH715"/>
  <c r="BG715"/>
  <c r="BF715"/>
  <c r="T715"/>
  <c r="R715"/>
  <c r="P715"/>
  <c r="BI712"/>
  <c r="BH712"/>
  <c r="BG712"/>
  <c r="BF712"/>
  <c r="T712"/>
  <c r="R712"/>
  <c r="P712"/>
  <c r="BI709"/>
  <c r="BH709"/>
  <c r="BG709"/>
  <c r="BF709"/>
  <c r="T709"/>
  <c r="R709"/>
  <c r="P709"/>
  <c r="BI706"/>
  <c r="BH706"/>
  <c r="BG706"/>
  <c r="BF706"/>
  <c r="T706"/>
  <c r="R706"/>
  <c r="P706"/>
  <c r="BI701"/>
  <c r="BH701"/>
  <c r="BG701"/>
  <c r="BF701"/>
  <c r="T701"/>
  <c r="R701"/>
  <c r="P701"/>
  <c r="BI697"/>
  <c r="BH697"/>
  <c r="BG697"/>
  <c r="BF697"/>
  <c r="T697"/>
  <c r="R697"/>
  <c r="P697"/>
  <c r="BI689"/>
  <c r="BH689"/>
  <c r="BG689"/>
  <c r="BF689"/>
  <c r="T689"/>
  <c r="R689"/>
  <c r="P689"/>
  <c r="BI681"/>
  <c r="BH681"/>
  <c r="BG681"/>
  <c r="BF681"/>
  <c r="T681"/>
  <c r="R681"/>
  <c r="P681"/>
  <c r="BI673"/>
  <c r="BH673"/>
  <c r="BG673"/>
  <c r="BF673"/>
  <c r="T673"/>
  <c r="R673"/>
  <c r="P673"/>
  <c r="BI668"/>
  <c r="BH668"/>
  <c r="BG668"/>
  <c r="BF668"/>
  <c r="T668"/>
  <c r="R668"/>
  <c r="P668"/>
  <c r="BI663"/>
  <c r="BH663"/>
  <c r="BG663"/>
  <c r="BF663"/>
  <c r="T663"/>
  <c r="R663"/>
  <c r="P663"/>
  <c r="BI657"/>
  <c r="BH657"/>
  <c r="BG657"/>
  <c r="BF657"/>
  <c r="T657"/>
  <c r="R657"/>
  <c r="P657"/>
  <c r="BI652"/>
  <c r="BH652"/>
  <c r="BG652"/>
  <c r="BF652"/>
  <c r="T652"/>
  <c r="R652"/>
  <c r="P652"/>
  <c r="BI649"/>
  <c r="BH649"/>
  <c r="BG649"/>
  <c r="BF649"/>
  <c r="T649"/>
  <c r="R649"/>
  <c r="P649"/>
  <c r="BI645"/>
  <c r="BH645"/>
  <c r="BG645"/>
  <c r="BF645"/>
  <c r="T645"/>
  <c r="R645"/>
  <c r="P645"/>
  <c r="BI641"/>
  <c r="BH641"/>
  <c r="BG641"/>
  <c r="BF641"/>
  <c r="T641"/>
  <c r="R641"/>
  <c r="P641"/>
  <c r="BI638"/>
  <c r="BH638"/>
  <c r="BG638"/>
  <c r="BF638"/>
  <c r="T638"/>
  <c r="R638"/>
  <c r="P638"/>
  <c r="BI634"/>
  <c r="BH634"/>
  <c r="BG634"/>
  <c r="BF634"/>
  <c r="T634"/>
  <c r="R634"/>
  <c r="P634"/>
  <c r="BI631"/>
  <c r="BH631"/>
  <c r="BG631"/>
  <c r="BF631"/>
  <c r="T631"/>
  <c r="R631"/>
  <c r="P631"/>
  <c r="BI629"/>
  <c r="BH629"/>
  <c r="BG629"/>
  <c r="BF629"/>
  <c r="T629"/>
  <c r="R629"/>
  <c r="P629"/>
  <c r="BI625"/>
  <c r="BH625"/>
  <c r="BG625"/>
  <c r="BF625"/>
  <c r="T625"/>
  <c r="R625"/>
  <c r="P625"/>
  <c r="BI622"/>
  <c r="BH622"/>
  <c r="BG622"/>
  <c r="BF622"/>
  <c r="T622"/>
  <c r="R622"/>
  <c r="P622"/>
  <c r="BI619"/>
  <c r="BH619"/>
  <c r="BG619"/>
  <c r="BF619"/>
  <c r="T619"/>
  <c r="R619"/>
  <c r="P619"/>
  <c r="BI614"/>
  <c r="BH614"/>
  <c r="BG614"/>
  <c r="BF614"/>
  <c r="T614"/>
  <c r="R614"/>
  <c r="P614"/>
  <c r="BI610"/>
  <c r="BH610"/>
  <c r="BG610"/>
  <c r="BF610"/>
  <c r="T610"/>
  <c r="R610"/>
  <c r="P610"/>
  <c r="BI606"/>
  <c r="BH606"/>
  <c r="BG606"/>
  <c r="BF606"/>
  <c r="T606"/>
  <c r="R606"/>
  <c r="P606"/>
  <c r="BI601"/>
  <c r="BH601"/>
  <c r="BG601"/>
  <c r="BF601"/>
  <c r="T601"/>
  <c r="R601"/>
  <c r="P601"/>
  <c r="BI597"/>
  <c r="BH597"/>
  <c r="BG597"/>
  <c r="BF597"/>
  <c r="T597"/>
  <c r="R597"/>
  <c r="P597"/>
  <c r="BI594"/>
  <c r="BH594"/>
  <c r="BG594"/>
  <c r="BF594"/>
  <c r="T594"/>
  <c r="R594"/>
  <c r="P594"/>
  <c r="BI590"/>
  <c r="BH590"/>
  <c r="BG590"/>
  <c r="BF590"/>
  <c r="T590"/>
  <c r="R590"/>
  <c r="P590"/>
  <c r="BI586"/>
  <c r="BH586"/>
  <c r="BG586"/>
  <c r="BF586"/>
  <c r="T586"/>
  <c r="R586"/>
  <c r="P586"/>
  <c r="BI581"/>
  <c r="BH581"/>
  <c r="BG581"/>
  <c r="BF581"/>
  <c r="T581"/>
  <c r="R581"/>
  <c r="P581"/>
  <c r="BI577"/>
  <c r="BH577"/>
  <c r="BG577"/>
  <c r="BF577"/>
  <c r="T577"/>
  <c r="R577"/>
  <c r="P577"/>
  <c r="BI574"/>
  <c r="BH574"/>
  <c r="BG574"/>
  <c r="BF574"/>
  <c r="T574"/>
  <c r="R574"/>
  <c r="P574"/>
  <c r="BI570"/>
  <c r="BH570"/>
  <c r="BG570"/>
  <c r="BF570"/>
  <c r="T570"/>
  <c r="R570"/>
  <c r="P570"/>
  <c r="BI567"/>
  <c r="BH567"/>
  <c r="BG567"/>
  <c r="BF567"/>
  <c r="T567"/>
  <c r="R567"/>
  <c r="P567"/>
  <c r="BI563"/>
  <c r="BH563"/>
  <c r="BG563"/>
  <c r="BF563"/>
  <c r="T563"/>
  <c r="R563"/>
  <c r="P563"/>
  <c r="BI560"/>
  <c r="BH560"/>
  <c r="BG560"/>
  <c r="BF560"/>
  <c r="T560"/>
  <c r="R560"/>
  <c r="P560"/>
  <c r="BI555"/>
  <c r="BH555"/>
  <c r="BG555"/>
  <c r="BF555"/>
  <c r="T555"/>
  <c r="R555"/>
  <c r="P555"/>
  <c r="BI551"/>
  <c r="BH551"/>
  <c r="BG551"/>
  <c r="BF551"/>
  <c r="T551"/>
  <c r="R551"/>
  <c r="P551"/>
  <c r="BI548"/>
  <c r="BH548"/>
  <c r="BG548"/>
  <c r="BF548"/>
  <c r="T548"/>
  <c r="R548"/>
  <c r="P548"/>
  <c r="BI544"/>
  <c r="BH544"/>
  <c r="BG544"/>
  <c r="BF544"/>
  <c r="T544"/>
  <c r="R544"/>
  <c r="P544"/>
  <c r="BI541"/>
  <c r="BH541"/>
  <c r="BG541"/>
  <c r="BF541"/>
  <c r="T541"/>
  <c r="R541"/>
  <c r="P541"/>
  <c r="BI538"/>
  <c r="BH538"/>
  <c r="BG538"/>
  <c r="BF538"/>
  <c r="T538"/>
  <c r="R538"/>
  <c r="P538"/>
  <c r="BI536"/>
  <c r="BH536"/>
  <c r="BG536"/>
  <c r="BF536"/>
  <c r="T536"/>
  <c r="R536"/>
  <c r="P536"/>
  <c r="BI533"/>
  <c r="BH533"/>
  <c r="BG533"/>
  <c r="BF533"/>
  <c r="T533"/>
  <c r="R533"/>
  <c r="P533"/>
  <c r="BI530"/>
  <c r="BH530"/>
  <c r="BG530"/>
  <c r="BF530"/>
  <c r="T530"/>
  <c r="R530"/>
  <c r="P530"/>
  <c r="BI527"/>
  <c r="BH527"/>
  <c r="BG527"/>
  <c r="BF527"/>
  <c r="T527"/>
  <c r="R527"/>
  <c r="P527"/>
  <c r="BI524"/>
  <c r="BH524"/>
  <c r="BG524"/>
  <c r="BF524"/>
  <c r="T524"/>
  <c r="R524"/>
  <c r="P524"/>
  <c r="BI519"/>
  <c r="BH519"/>
  <c r="BG519"/>
  <c r="BF519"/>
  <c r="T519"/>
  <c r="R519"/>
  <c r="P519"/>
  <c r="BI515"/>
  <c r="BH515"/>
  <c r="BG515"/>
  <c r="BF515"/>
  <c r="T515"/>
  <c r="R515"/>
  <c r="P515"/>
  <c r="BI512"/>
  <c r="BH512"/>
  <c r="BG512"/>
  <c r="BF512"/>
  <c r="T512"/>
  <c r="R512"/>
  <c r="P512"/>
  <c r="BI508"/>
  <c r="BH508"/>
  <c r="BG508"/>
  <c r="BF508"/>
  <c r="T508"/>
  <c r="R508"/>
  <c r="P508"/>
  <c r="BI505"/>
  <c r="BH505"/>
  <c r="BG505"/>
  <c r="BF505"/>
  <c r="T505"/>
  <c r="R505"/>
  <c r="P505"/>
  <c r="BI502"/>
  <c r="BH502"/>
  <c r="BG502"/>
  <c r="BF502"/>
  <c r="T502"/>
  <c r="R502"/>
  <c r="P502"/>
  <c r="BI497"/>
  <c r="BH497"/>
  <c r="BG497"/>
  <c r="BF497"/>
  <c r="T497"/>
  <c r="T496"/>
  <c r="R497"/>
  <c r="R496"/>
  <c r="P497"/>
  <c r="P496"/>
  <c r="BI494"/>
  <c r="BH494"/>
  <c r="BG494"/>
  <c r="BF494"/>
  <c r="T494"/>
  <c r="R494"/>
  <c r="P494"/>
  <c r="BI491"/>
  <c r="BH491"/>
  <c r="BG491"/>
  <c r="BF491"/>
  <c r="T491"/>
  <c r="R491"/>
  <c r="P491"/>
  <c r="BI486"/>
  <c r="BH486"/>
  <c r="BG486"/>
  <c r="BF486"/>
  <c r="T486"/>
  <c r="R486"/>
  <c r="P486"/>
  <c r="BI481"/>
  <c r="BH481"/>
  <c r="BG481"/>
  <c r="BF481"/>
  <c r="T481"/>
  <c r="R481"/>
  <c r="P481"/>
  <c r="BI478"/>
  <c r="BH478"/>
  <c r="BG478"/>
  <c r="BF478"/>
  <c r="T478"/>
  <c r="R478"/>
  <c r="P478"/>
  <c r="BI475"/>
  <c r="BH475"/>
  <c r="BG475"/>
  <c r="BF475"/>
  <c r="T475"/>
  <c r="R475"/>
  <c r="P475"/>
  <c r="BI472"/>
  <c r="BH472"/>
  <c r="BG472"/>
  <c r="BF472"/>
  <c r="T472"/>
  <c r="R472"/>
  <c r="P472"/>
  <c r="BI469"/>
  <c r="BH469"/>
  <c r="BG469"/>
  <c r="BF469"/>
  <c r="T469"/>
  <c r="R469"/>
  <c r="P469"/>
  <c r="BI466"/>
  <c r="BH466"/>
  <c r="BG466"/>
  <c r="BF466"/>
  <c r="T466"/>
  <c r="R466"/>
  <c r="P466"/>
  <c r="BI463"/>
  <c r="BH463"/>
  <c r="BG463"/>
  <c r="BF463"/>
  <c r="T463"/>
  <c r="R463"/>
  <c r="P463"/>
  <c r="BI457"/>
  <c r="BH457"/>
  <c r="BG457"/>
  <c r="BF457"/>
  <c r="T457"/>
  <c r="R457"/>
  <c r="P457"/>
  <c r="BI452"/>
  <c r="BH452"/>
  <c r="BG452"/>
  <c r="BF452"/>
  <c r="T452"/>
  <c r="R452"/>
  <c r="P452"/>
  <c r="BI449"/>
  <c r="BH449"/>
  <c r="BG449"/>
  <c r="BF449"/>
  <c r="T449"/>
  <c r="R449"/>
  <c r="P449"/>
  <c r="BI442"/>
  <c r="BH442"/>
  <c r="BG442"/>
  <c r="BF442"/>
  <c r="T442"/>
  <c r="R442"/>
  <c r="P442"/>
  <c r="BI438"/>
  <c r="BH438"/>
  <c r="BG438"/>
  <c r="BF438"/>
  <c r="T438"/>
  <c r="R438"/>
  <c r="P438"/>
  <c r="BI434"/>
  <c r="BH434"/>
  <c r="BG434"/>
  <c r="BF434"/>
  <c r="T434"/>
  <c r="R434"/>
  <c r="P434"/>
  <c r="BI430"/>
  <c r="BH430"/>
  <c r="BG430"/>
  <c r="BF430"/>
  <c r="T430"/>
  <c r="R430"/>
  <c r="P430"/>
  <c r="BI426"/>
  <c r="BH426"/>
  <c r="BG426"/>
  <c r="BF426"/>
  <c r="T426"/>
  <c r="R426"/>
  <c r="P426"/>
  <c r="BI406"/>
  <c r="BH406"/>
  <c r="BG406"/>
  <c r="BF406"/>
  <c r="T406"/>
  <c r="R406"/>
  <c r="P406"/>
  <c r="BI395"/>
  <c r="BH395"/>
  <c r="BG395"/>
  <c r="BF395"/>
  <c r="T395"/>
  <c r="R395"/>
  <c r="P395"/>
  <c r="BI391"/>
  <c r="BH391"/>
  <c r="BG391"/>
  <c r="BF391"/>
  <c r="T391"/>
  <c r="R391"/>
  <c r="P391"/>
  <c r="BI387"/>
  <c r="BH387"/>
  <c r="BG387"/>
  <c r="BF387"/>
  <c r="T387"/>
  <c r="R387"/>
  <c r="P387"/>
  <c r="BI380"/>
  <c r="BH380"/>
  <c r="BG380"/>
  <c r="BF380"/>
  <c r="T380"/>
  <c r="R380"/>
  <c r="P380"/>
  <c r="BI377"/>
  <c r="BH377"/>
  <c r="BG377"/>
  <c r="BF377"/>
  <c r="T377"/>
  <c r="R377"/>
  <c r="P377"/>
  <c r="BI374"/>
  <c r="BH374"/>
  <c r="BG374"/>
  <c r="BF374"/>
  <c r="T374"/>
  <c r="R374"/>
  <c r="P374"/>
  <c r="BI371"/>
  <c r="BH371"/>
  <c r="BG371"/>
  <c r="BF371"/>
  <c r="T371"/>
  <c r="R371"/>
  <c r="P371"/>
  <c r="BI369"/>
  <c r="BH369"/>
  <c r="BG369"/>
  <c r="BF369"/>
  <c r="T369"/>
  <c r="R369"/>
  <c r="P369"/>
  <c r="BI367"/>
  <c r="BH367"/>
  <c r="BG367"/>
  <c r="BF367"/>
  <c r="T367"/>
  <c r="R367"/>
  <c r="P367"/>
  <c r="BI364"/>
  <c r="BH364"/>
  <c r="BG364"/>
  <c r="BF364"/>
  <c r="T364"/>
  <c r="R364"/>
  <c r="P364"/>
  <c r="BI360"/>
  <c r="BH360"/>
  <c r="BG360"/>
  <c r="BF360"/>
  <c r="T360"/>
  <c r="R360"/>
  <c r="P360"/>
  <c r="BI356"/>
  <c r="BH356"/>
  <c r="BG356"/>
  <c r="BF356"/>
  <c r="T356"/>
  <c r="R356"/>
  <c r="P356"/>
  <c r="BI352"/>
  <c r="BH352"/>
  <c r="BG352"/>
  <c r="BF352"/>
  <c r="T352"/>
  <c r="R352"/>
  <c r="P352"/>
  <c r="BI348"/>
  <c r="BH348"/>
  <c r="BG348"/>
  <c r="BF348"/>
  <c r="T348"/>
  <c r="R348"/>
  <c r="P348"/>
  <c r="BI344"/>
  <c r="BH344"/>
  <c r="BG344"/>
  <c r="BF344"/>
  <c r="T344"/>
  <c r="R344"/>
  <c r="P344"/>
  <c r="BI340"/>
  <c r="BH340"/>
  <c r="BG340"/>
  <c r="BF340"/>
  <c r="T340"/>
  <c r="R340"/>
  <c r="P340"/>
  <c r="BI336"/>
  <c r="BH336"/>
  <c r="BG336"/>
  <c r="BF336"/>
  <c r="T336"/>
  <c r="R336"/>
  <c r="P336"/>
  <c r="BI332"/>
  <c r="BH332"/>
  <c r="BG332"/>
  <c r="BF332"/>
  <c r="T332"/>
  <c r="R332"/>
  <c r="P332"/>
  <c r="BI328"/>
  <c r="BH328"/>
  <c r="BG328"/>
  <c r="BF328"/>
  <c r="T328"/>
  <c r="R328"/>
  <c r="P328"/>
  <c r="BI324"/>
  <c r="BH324"/>
  <c r="BG324"/>
  <c r="BF324"/>
  <c r="T324"/>
  <c r="R324"/>
  <c r="P324"/>
  <c r="BI320"/>
  <c r="BH320"/>
  <c r="BG320"/>
  <c r="BF320"/>
  <c r="T320"/>
  <c r="R320"/>
  <c r="P320"/>
  <c r="BI316"/>
  <c r="BH316"/>
  <c r="BG316"/>
  <c r="BF316"/>
  <c r="T316"/>
  <c r="R316"/>
  <c r="P316"/>
  <c r="BI312"/>
  <c r="BH312"/>
  <c r="BG312"/>
  <c r="BF312"/>
  <c r="T312"/>
  <c r="R312"/>
  <c r="P312"/>
  <c r="BI308"/>
  <c r="BH308"/>
  <c r="BG308"/>
  <c r="BF308"/>
  <c r="T308"/>
  <c r="R308"/>
  <c r="P308"/>
  <c r="BI304"/>
  <c r="BH304"/>
  <c r="BG304"/>
  <c r="BF304"/>
  <c r="T304"/>
  <c r="R304"/>
  <c r="P304"/>
  <c r="BI300"/>
  <c r="BH300"/>
  <c r="BG300"/>
  <c r="BF300"/>
  <c r="T300"/>
  <c r="R300"/>
  <c r="P300"/>
  <c r="BI295"/>
  <c r="BH295"/>
  <c r="BG295"/>
  <c r="BF295"/>
  <c r="T295"/>
  <c r="R295"/>
  <c r="P295"/>
  <c r="BI290"/>
  <c r="BH290"/>
  <c r="BG290"/>
  <c r="BF290"/>
  <c r="T290"/>
  <c r="R290"/>
  <c r="P290"/>
  <c r="BI285"/>
  <c r="BH285"/>
  <c r="BG285"/>
  <c r="BF285"/>
  <c r="T285"/>
  <c r="R285"/>
  <c r="P285"/>
  <c r="BI282"/>
  <c r="BH282"/>
  <c r="BG282"/>
  <c r="BF282"/>
  <c r="T282"/>
  <c r="R282"/>
  <c r="P282"/>
  <c r="BI278"/>
  <c r="BH278"/>
  <c r="BG278"/>
  <c r="BF278"/>
  <c r="T278"/>
  <c r="R278"/>
  <c r="P278"/>
  <c r="BI269"/>
  <c r="BH269"/>
  <c r="BG269"/>
  <c r="BF269"/>
  <c r="T269"/>
  <c r="R269"/>
  <c r="P269"/>
  <c r="BI260"/>
  <c r="BH260"/>
  <c r="BG260"/>
  <c r="BF260"/>
  <c r="T260"/>
  <c r="R260"/>
  <c r="P260"/>
  <c r="BI251"/>
  <c r="BH251"/>
  <c r="BG251"/>
  <c r="BF251"/>
  <c r="T251"/>
  <c r="R251"/>
  <c r="P251"/>
  <c r="BI247"/>
  <c r="BH247"/>
  <c r="BG247"/>
  <c r="BF247"/>
  <c r="T247"/>
  <c r="R247"/>
  <c r="P247"/>
  <c r="BI243"/>
  <c r="BH243"/>
  <c r="BG243"/>
  <c r="BF243"/>
  <c r="T243"/>
  <c r="R243"/>
  <c r="P243"/>
  <c r="BI239"/>
  <c r="BH239"/>
  <c r="BG239"/>
  <c r="BF239"/>
  <c r="T239"/>
  <c r="R239"/>
  <c r="P239"/>
  <c r="BI235"/>
  <c r="BH235"/>
  <c r="BG235"/>
  <c r="BF235"/>
  <c r="T235"/>
  <c r="R235"/>
  <c r="P235"/>
  <c r="BI230"/>
  <c r="BH230"/>
  <c r="BG230"/>
  <c r="BF230"/>
  <c r="T230"/>
  <c r="R230"/>
  <c r="P230"/>
  <c r="BI223"/>
  <c r="BH223"/>
  <c r="BG223"/>
  <c r="BF223"/>
  <c r="T223"/>
  <c r="R223"/>
  <c r="P223"/>
  <c r="BI220"/>
  <c r="BH220"/>
  <c r="BG220"/>
  <c r="BF220"/>
  <c r="T220"/>
  <c r="R220"/>
  <c r="P220"/>
  <c r="BI217"/>
  <c r="BH217"/>
  <c r="BG217"/>
  <c r="BF217"/>
  <c r="T217"/>
  <c r="R217"/>
  <c r="P217"/>
  <c r="BI213"/>
  <c r="BH213"/>
  <c r="BG213"/>
  <c r="BF213"/>
  <c r="T213"/>
  <c r="R213"/>
  <c r="P213"/>
  <c r="BI209"/>
  <c r="BH209"/>
  <c r="BG209"/>
  <c r="BF209"/>
  <c r="T209"/>
  <c r="R209"/>
  <c r="P209"/>
  <c r="BI199"/>
  <c r="BH199"/>
  <c r="BG199"/>
  <c r="BF199"/>
  <c r="T199"/>
  <c r="R199"/>
  <c r="P199"/>
  <c r="BI189"/>
  <c r="BH189"/>
  <c r="BG189"/>
  <c r="BF189"/>
  <c r="T189"/>
  <c r="R189"/>
  <c r="P189"/>
  <c r="BI186"/>
  <c r="BH186"/>
  <c r="BG186"/>
  <c r="BF186"/>
  <c r="T186"/>
  <c r="R186"/>
  <c r="P186"/>
  <c r="BI182"/>
  <c r="BH182"/>
  <c r="BG182"/>
  <c r="BF182"/>
  <c r="T182"/>
  <c r="R182"/>
  <c r="P182"/>
  <c r="BI179"/>
  <c r="BH179"/>
  <c r="BG179"/>
  <c r="BF179"/>
  <c r="T179"/>
  <c r="R179"/>
  <c r="P179"/>
  <c r="BI176"/>
  <c r="BH176"/>
  <c r="BG176"/>
  <c r="BF176"/>
  <c r="T176"/>
  <c r="R176"/>
  <c r="P176"/>
  <c r="BI174"/>
  <c r="BH174"/>
  <c r="BG174"/>
  <c r="BF174"/>
  <c r="T174"/>
  <c r="R174"/>
  <c r="P174"/>
  <c r="BI170"/>
  <c r="BH170"/>
  <c r="BG170"/>
  <c r="BF170"/>
  <c r="T170"/>
  <c r="R170"/>
  <c r="P170"/>
  <c r="BI167"/>
  <c r="BH167"/>
  <c r="BG167"/>
  <c r="BF167"/>
  <c r="T167"/>
  <c r="R167"/>
  <c r="P167"/>
  <c r="BI163"/>
  <c r="BH163"/>
  <c r="BG163"/>
  <c r="BF163"/>
  <c r="T163"/>
  <c r="R163"/>
  <c r="P163"/>
  <c r="BI159"/>
  <c r="BH159"/>
  <c r="BG159"/>
  <c r="BF159"/>
  <c r="T159"/>
  <c r="R159"/>
  <c r="P159"/>
  <c r="BI153"/>
  <c r="BH153"/>
  <c r="BG153"/>
  <c r="BF153"/>
  <c r="T153"/>
  <c r="R153"/>
  <c r="P153"/>
  <c r="BI148"/>
  <c r="BH148"/>
  <c r="BG148"/>
  <c r="BF148"/>
  <c r="T148"/>
  <c r="R148"/>
  <c r="P148"/>
  <c r="BI145"/>
  <c r="BH145"/>
  <c r="BG145"/>
  <c r="BF145"/>
  <c r="T145"/>
  <c r="R145"/>
  <c r="P145"/>
  <c r="BI140"/>
  <c r="BH140"/>
  <c r="BG140"/>
  <c r="BF140"/>
  <c r="T140"/>
  <c r="R140"/>
  <c r="P140"/>
  <c r="BI135"/>
  <c r="BH135"/>
  <c r="BG135"/>
  <c r="BF135"/>
  <c r="T135"/>
  <c r="R135"/>
  <c r="P135"/>
  <c r="BI131"/>
  <c r="BH131"/>
  <c r="BG131"/>
  <c r="BF131"/>
  <c r="T131"/>
  <c r="R131"/>
  <c r="P131"/>
  <c r="BI127"/>
  <c r="BH127"/>
  <c r="BG127"/>
  <c r="BF127"/>
  <c r="T127"/>
  <c r="R127"/>
  <c r="P127"/>
  <c r="BI123"/>
  <c r="BH123"/>
  <c r="BG123"/>
  <c r="BF123"/>
  <c r="T123"/>
  <c r="R123"/>
  <c r="P123"/>
  <c r="BI119"/>
  <c r="BH119"/>
  <c r="BG119"/>
  <c r="BF119"/>
  <c r="T119"/>
  <c r="R119"/>
  <c r="P119"/>
  <c r="BI116"/>
  <c r="BH116"/>
  <c r="BG116"/>
  <c r="BF116"/>
  <c r="T116"/>
  <c r="R116"/>
  <c r="P116"/>
  <c r="BI113"/>
  <c r="BH113"/>
  <c r="BG113"/>
  <c r="BF113"/>
  <c r="T113"/>
  <c r="R113"/>
  <c r="P113"/>
  <c r="BI110"/>
  <c r="BH110"/>
  <c r="BG110"/>
  <c r="BF110"/>
  <c r="T110"/>
  <c r="R110"/>
  <c r="P110"/>
  <c r="BI107"/>
  <c r="BH107"/>
  <c r="BG107"/>
  <c r="BF107"/>
  <c r="T107"/>
  <c r="R107"/>
  <c r="P107"/>
  <c r="BI104"/>
  <c r="BH104"/>
  <c r="BG104"/>
  <c r="BF104"/>
  <c r="T104"/>
  <c r="R104"/>
  <c r="P104"/>
  <c r="BI101"/>
  <c r="BH101"/>
  <c r="BG101"/>
  <c r="BF101"/>
  <c r="T101"/>
  <c r="R101"/>
  <c r="P101"/>
  <c r="J95"/>
  <c r="J94"/>
  <c r="F94"/>
  <c r="F92"/>
  <c r="E90"/>
  <c r="J55"/>
  <c r="J54"/>
  <c r="F54"/>
  <c r="F52"/>
  <c r="E50"/>
  <c r="J18"/>
  <c r="E18"/>
  <c r="F55"/>
  <c r="J17"/>
  <c r="J12"/>
  <c r="J92"/>
  <c r="E7"/>
  <c r="E88"/>
  <c i="6" r="J39"/>
  <c r="J38"/>
  <c i="1" r="AY60"/>
  <c i="6" r="J37"/>
  <c i="1" r="AX60"/>
  <c i="6"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89"/>
  <c r="BH289"/>
  <c r="BG289"/>
  <c r="BF289"/>
  <c r="T289"/>
  <c r="T288"/>
  <c r="R289"/>
  <c r="R288"/>
  <c r="P289"/>
  <c r="P288"/>
  <c r="BI286"/>
  <c r="BH286"/>
  <c r="BG286"/>
  <c r="BF286"/>
  <c r="T286"/>
  <c r="R286"/>
  <c r="P286"/>
  <c r="BI284"/>
  <c r="BH284"/>
  <c r="BG284"/>
  <c r="BF284"/>
  <c r="T284"/>
  <c r="R284"/>
  <c r="P284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J95"/>
  <c r="J94"/>
  <c r="F94"/>
  <c r="F92"/>
  <c r="E90"/>
  <c r="J59"/>
  <c r="J58"/>
  <c r="F58"/>
  <c r="F56"/>
  <c r="E54"/>
  <c r="J20"/>
  <c r="E20"/>
  <c r="F95"/>
  <c r="J19"/>
  <c r="J14"/>
  <c r="J92"/>
  <c r="E7"/>
  <c r="E50"/>
  <c i="5" r="J39"/>
  <c r="J38"/>
  <c i="1" r="AY59"/>
  <c i="5" r="J37"/>
  <c i="1" r="AX59"/>
  <c i="5" r="BI348"/>
  <c r="BH348"/>
  <c r="BG348"/>
  <c r="BF348"/>
  <c r="T348"/>
  <c r="R348"/>
  <c r="P348"/>
  <c r="BI346"/>
  <c r="BH346"/>
  <c r="BG346"/>
  <c r="BF346"/>
  <c r="T346"/>
  <c r="R346"/>
  <c r="P346"/>
  <c r="BI344"/>
  <c r="BH344"/>
  <c r="BG344"/>
  <c r="BF344"/>
  <c r="T344"/>
  <c r="R344"/>
  <c r="P344"/>
  <c r="BI342"/>
  <c r="BH342"/>
  <c r="BG342"/>
  <c r="BF342"/>
  <c r="T342"/>
  <c r="R342"/>
  <c r="P342"/>
  <c r="BI340"/>
  <c r="BH340"/>
  <c r="BG340"/>
  <c r="BF340"/>
  <c r="T340"/>
  <c r="R340"/>
  <c r="P340"/>
  <c r="BI338"/>
  <c r="BH338"/>
  <c r="BG338"/>
  <c r="BF338"/>
  <c r="T338"/>
  <c r="R338"/>
  <c r="P338"/>
  <c r="BI336"/>
  <c r="BH336"/>
  <c r="BG336"/>
  <c r="BF336"/>
  <c r="T336"/>
  <c r="R336"/>
  <c r="P336"/>
  <c r="BI334"/>
  <c r="BH334"/>
  <c r="BG334"/>
  <c r="BF334"/>
  <c r="T334"/>
  <c r="R334"/>
  <c r="P334"/>
  <c r="BI332"/>
  <c r="BH332"/>
  <c r="BG332"/>
  <c r="BF332"/>
  <c r="T332"/>
  <c r="R332"/>
  <c r="P332"/>
  <c r="BI330"/>
  <c r="BH330"/>
  <c r="BG330"/>
  <c r="BF330"/>
  <c r="T330"/>
  <c r="R330"/>
  <c r="P330"/>
  <c r="BI328"/>
  <c r="BH328"/>
  <c r="BG328"/>
  <c r="BF328"/>
  <c r="T328"/>
  <c r="R328"/>
  <c r="P328"/>
  <c r="BI326"/>
  <c r="BH326"/>
  <c r="BG326"/>
  <c r="BF326"/>
  <c r="T326"/>
  <c r="R326"/>
  <c r="P326"/>
  <c r="BI324"/>
  <c r="BH324"/>
  <c r="BG324"/>
  <c r="BF324"/>
  <c r="T324"/>
  <c r="R324"/>
  <c r="P324"/>
  <c r="BI322"/>
  <c r="BH322"/>
  <c r="BG322"/>
  <c r="BF322"/>
  <c r="T322"/>
  <c r="R322"/>
  <c r="P322"/>
  <c r="BI320"/>
  <c r="BH320"/>
  <c r="BG320"/>
  <c r="BF320"/>
  <c r="T320"/>
  <c r="R320"/>
  <c r="P320"/>
  <c r="BI318"/>
  <c r="BH318"/>
  <c r="BG318"/>
  <c r="BF318"/>
  <c r="T318"/>
  <c r="R318"/>
  <c r="P318"/>
  <c r="BI316"/>
  <c r="BH316"/>
  <c r="BG316"/>
  <c r="BF316"/>
  <c r="T316"/>
  <c r="R316"/>
  <c r="P316"/>
  <c r="BI313"/>
  <c r="BH313"/>
  <c r="BG313"/>
  <c r="BF313"/>
  <c r="T313"/>
  <c r="R313"/>
  <c r="P313"/>
  <c r="BI311"/>
  <c r="BH311"/>
  <c r="BG311"/>
  <c r="BF311"/>
  <c r="T311"/>
  <c r="R311"/>
  <c r="P311"/>
  <c r="BI309"/>
  <c r="BH309"/>
  <c r="BG309"/>
  <c r="BF309"/>
  <c r="T309"/>
  <c r="R309"/>
  <c r="P309"/>
  <c r="BI307"/>
  <c r="BH307"/>
  <c r="BG307"/>
  <c r="BF307"/>
  <c r="T307"/>
  <c r="R307"/>
  <c r="P307"/>
  <c r="BI305"/>
  <c r="BH305"/>
  <c r="BG305"/>
  <c r="BF305"/>
  <c r="T305"/>
  <c r="R305"/>
  <c r="P305"/>
  <c r="BI303"/>
  <c r="BH303"/>
  <c r="BG303"/>
  <c r="BF303"/>
  <c r="T303"/>
  <c r="R303"/>
  <c r="P303"/>
  <c r="BI301"/>
  <c r="BH301"/>
  <c r="BG301"/>
  <c r="BF301"/>
  <c r="T301"/>
  <c r="R301"/>
  <c r="P301"/>
  <c r="BI299"/>
  <c r="BH299"/>
  <c r="BG299"/>
  <c r="BF299"/>
  <c r="T299"/>
  <c r="R299"/>
  <c r="P299"/>
  <c r="BI297"/>
  <c r="BH297"/>
  <c r="BG297"/>
  <c r="BF297"/>
  <c r="T297"/>
  <c r="R297"/>
  <c r="P297"/>
  <c r="BI295"/>
  <c r="BH295"/>
  <c r="BG295"/>
  <c r="BF295"/>
  <c r="T295"/>
  <c r="R295"/>
  <c r="P295"/>
  <c r="BI293"/>
  <c r="BH293"/>
  <c r="BG293"/>
  <c r="BF293"/>
  <c r="T293"/>
  <c r="R293"/>
  <c r="P293"/>
  <c r="BI291"/>
  <c r="BH291"/>
  <c r="BG291"/>
  <c r="BF291"/>
  <c r="T291"/>
  <c r="R291"/>
  <c r="P291"/>
  <c r="BI289"/>
  <c r="BH289"/>
  <c r="BG289"/>
  <c r="BF289"/>
  <c r="T289"/>
  <c r="R289"/>
  <c r="P289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BI86"/>
  <c r="BH86"/>
  <c r="BG86"/>
  <c r="BF86"/>
  <c r="T86"/>
  <c r="R86"/>
  <c r="P86"/>
  <c r="F79"/>
  <c r="E77"/>
  <c r="F56"/>
  <c r="E54"/>
  <c r="J26"/>
  <c r="E26"/>
  <c r="J82"/>
  <c r="J25"/>
  <c r="J23"/>
  <c r="E23"/>
  <c r="J81"/>
  <c r="J22"/>
  <c r="J20"/>
  <c r="E20"/>
  <c r="F82"/>
  <c r="J19"/>
  <c r="J17"/>
  <c r="E17"/>
  <c r="F81"/>
  <c r="J16"/>
  <c r="J14"/>
  <c r="J79"/>
  <c r="E7"/>
  <c r="E73"/>
  <c i="4" r="J39"/>
  <c r="J38"/>
  <c i="1" r="AY58"/>
  <c i="4" r="J37"/>
  <c i="1" r="AX58"/>
  <c i="4" r="BI619"/>
  <c r="BH619"/>
  <c r="BG619"/>
  <c r="BF619"/>
  <c r="T619"/>
  <c r="R619"/>
  <c r="P619"/>
  <c r="BI616"/>
  <c r="BH616"/>
  <c r="BG616"/>
  <c r="BF616"/>
  <c r="T616"/>
  <c r="R616"/>
  <c r="P616"/>
  <c r="BI612"/>
  <c r="BH612"/>
  <c r="BG612"/>
  <c r="BF612"/>
  <c r="T612"/>
  <c r="R612"/>
  <c r="P612"/>
  <c r="BI609"/>
  <c r="BH609"/>
  <c r="BG609"/>
  <c r="BF609"/>
  <c r="T609"/>
  <c r="R609"/>
  <c r="P609"/>
  <c r="BI607"/>
  <c r="BH607"/>
  <c r="BG607"/>
  <c r="BF607"/>
  <c r="T607"/>
  <c r="R607"/>
  <c r="P607"/>
  <c r="BI605"/>
  <c r="BH605"/>
  <c r="BG605"/>
  <c r="BF605"/>
  <c r="T605"/>
  <c r="R605"/>
  <c r="P605"/>
  <c r="BI603"/>
  <c r="BH603"/>
  <c r="BG603"/>
  <c r="BF603"/>
  <c r="T603"/>
  <c r="R603"/>
  <c r="P603"/>
  <c r="BI601"/>
  <c r="BH601"/>
  <c r="BG601"/>
  <c r="BF601"/>
  <c r="T601"/>
  <c r="R601"/>
  <c r="P601"/>
  <c r="BI599"/>
  <c r="BH599"/>
  <c r="BG599"/>
  <c r="BF599"/>
  <c r="T599"/>
  <c r="R599"/>
  <c r="P599"/>
  <c r="BI596"/>
  <c r="BH596"/>
  <c r="BG596"/>
  <c r="BF596"/>
  <c r="T596"/>
  <c r="R596"/>
  <c r="P596"/>
  <c r="BI594"/>
  <c r="BH594"/>
  <c r="BG594"/>
  <c r="BF594"/>
  <c r="T594"/>
  <c r="R594"/>
  <c r="P594"/>
  <c r="BI592"/>
  <c r="BH592"/>
  <c r="BG592"/>
  <c r="BF592"/>
  <c r="T592"/>
  <c r="R592"/>
  <c r="P592"/>
  <c r="BI590"/>
  <c r="BH590"/>
  <c r="BG590"/>
  <c r="BF590"/>
  <c r="T590"/>
  <c r="R590"/>
  <c r="P590"/>
  <c r="BI588"/>
  <c r="BH588"/>
  <c r="BG588"/>
  <c r="BF588"/>
  <c r="T588"/>
  <c r="R588"/>
  <c r="P588"/>
  <c r="BI586"/>
  <c r="BH586"/>
  <c r="BG586"/>
  <c r="BF586"/>
  <c r="T586"/>
  <c r="R586"/>
  <c r="P586"/>
  <c r="BI584"/>
  <c r="BH584"/>
  <c r="BG584"/>
  <c r="BF584"/>
  <c r="T584"/>
  <c r="R584"/>
  <c r="P584"/>
  <c r="BI582"/>
  <c r="BH582"/>
  <c r="BG582"/>
  <c r="BF582"/>
  <c r="T582"/>
  <c r="R582"/>
  <c r="P582"/>
  <c r="BI580"/>
  <c r="BH580"/>
  <c r="BG580"/>
  <c r="BF580"/>
  <c r="T580"/>
  <c r="R580"/>
  <c r="P580"/>
  <c r="BI578"/>
  <c r="BH578"/>
  <c r="BG578"/>
  <c r="BF578"/>
  <c r="T578"/>
  <c r="R578"/>
  <c r="P578"/>
  <c r="BI576"/>
  <c r="BH576"/>
  <c r="BG576"/>
  <c r="BF576"/>
  <c r="T576"/>
  <c r="R576"/>
  <c r="P576"/>
  <c r="BI574"/>
  <c r="BH574"/>
  <c r="BG574"/>
  <c r="BF574"/>
  <c r="T574"/>
  <c r="R574"/>
  <c r="P574"/>
  <c r="BI572"/>
  <c r="BH572"/>
  <c r="BG572"/>
  <c r="BF572"/>
  <c r="T572"/>
  <c r="R572"/>
  <c r="P572"/>
  <c r="BI570"/>
  <c r="BH570"/>
  <c r="BG570"/>
  <c r="BF570"/>
  <c r="T570"/>
  <c r="R570"/>
  <c r="P570"/>
  <c r="BI567"/>
  <c r="BH567"/>
  <c r="BG567"/>
  <c r="BF567"/>
  <c r="T567"/>
  <c r="R567"/>
  <c r="P567"/>
  <c r="BI565"/>
  <c r="BH565"/>
  <c r="BG565"/>
  <c r="BF565"/>
  <c r="T565"/>
  <c r="R565"/>
  <c r="P565"/>
  <c r="BI563"/>
  <c r="BH563"/>
  <c r="BG563"/>
  <c r="BF563"/>
  <c r="T563"/>
  <c r="R563"/>
  <c r="P563"/>
  <c r="BI560"/>
  <c r="BH560"/>
  <c r="BG560"/>
  <c r="BF560"/>
  <c r="T560"/>
  <c r="R560"/>
  <c r="P560"/>
  <c r="BI558"/>
  <c r="BH558"/>
  <c r="BG558"/>
  <c r="BF558"/>
  <c r="T558"/>
  <c r="R558"/>
  <c r="P558"/>
  <c r="BI556"/>
  <c r="BH556"/>
  <c r="BG556"/>
  <c r="BF556"/>
  <c r="T556"/>
  <c r="R556"/>
  <c r="P556"/>
  <c r="BI554"/>
  <c r="BH554"/>
  <c r="BG554"/>
  <c r="BF554"/>
  <c r="T554"/>
  <c r="R554"/>
  <c r="P554"/>
  <c r="BI551"/>
  <c r="BH551"/>
  <c r="BG551"/>
  <c r="BF551"/>
  <c r="T551"/>
  <c r="R551"/>
  <c r="P551"/>
  <c r="BI549"/>
  <c r="BH549"/>
  <c r="BG549"/>
  <c r="BF549"/>
  <c r="T549"/>
  <c r="R549"/>
  <c r="P549"/>
  <c r="BI547"/>
  <c r="BH547"/>
  <c r="BG547"/>
  <c r="BF547"/>
  <c r="T547"/>
  <c r="R547"/>
  <c r="P547"/>
  <c r="BI545"/>
  <c r="BH545"/>
  <c r="BG545"/>
  <c r="BF545"/>
  <c r="T545"/>
  <c r="R545"/>
  <c r="P545"/>
  <c r="BI543"/>
  <c r="BH543"/>
  <c r="BG543"/>
  <c r="BF543"/>
  <c r="T543"/>
  <c r="R543"/>
  <c r="P543"/>
  <c r="BI541"/>
  <c r="BH541"/>
  <c r="BG541"/>
  <c r="BF541"/>
  <c r="T541"/>
  <c r="R541"/>
  <c r="P541"/>
  <c r="BI538"/>
  <c r="BH538"/>
  <c r="BG538"/>
  <c r="BF538"/>
  <c r="T538"/>
  <c r="R538"/>
  <c r="P538"/>
  <c r="BI536"/>
  <c r="BH536"/>
  <c r="BG536"/>
  <c r="BF536"/>
  <c r="T536"/>
  <c r="R536"/>
  <c r="P536"/>
  <c r="BI534"/>
  <c r="BH534"/>
  <c r="BG534"/>
  <c r="BF534"/>
  <c r="T534"/>
  <c r="R534"/>
  <c r="P534"/>
  <c r="BI532"/>
  <c r="BH532"/>
  <c r="BG532"/>
  <c r="BF532"/>
  <c r="T532"/>
  <c r="R532"/>
  <c r="P532"/>
  <c r="BI529"/>
  <c r="BH529"/>
  <c r="BG529"/>
  <c r="BF529"/>
  <c r="T529"/>
  <c r="R529"/>
  <c r="P529"/>
  <c r="BI527"/>
  <c r="BH527"/>
  <c r="BG527"/>
  <c r="BF527"/>
  <c r="T527"/>
  <c r="R527"/>
  <c r="P527"/>
  <c r="BI524"/>
  <c r="BH524"/>
  <c r="BG524"/>
  <c r="BF524"/>
  <c r="T524"/>
  <c r="R524"/>
  <c r="P524"/>
  <c r="BI522"/>
  <c r="BH522"/>
  <c r="BG522"/>
  <c r="BF522"/>
  <c r="T522"/>
  <c r="R522"/>
  <c r="P522"/>
  <c r="BI519"/>
  <c r="BH519"/>
  <c r="BG519"/>
  <c r="BF519"/>
  <c r="T519"/>
  <c r="R519"/>
  <c r="P519"/>
  <c r="BI514"/>
  <c r="BH514"/>
  <c r="BG514"/>
  <c r="BF514"/>
  <c r="T514"/>
  <c r="R514"/>
  <c r="P514"/>
  <c r="BI511"/>
  <c r="BH511"/>
  <c r="BG511"/>
  <c r="BF511"/>
  <c r="T511"/>
  <c r="R511"/>
  <c r="P511"/>
  <c r="BI508"/>
  <c r="BH508"/>
  <c r="BG508"/>
  <c r="BF508"/>
  <c r="T508"/>
  <c r="R508"/>
  <c r="P508"/>
  <c r="BI505"/>
  <c r="BH505"/>
  <c r="BG505"/>
  <c r="BF505"/>
  <c r="T505"/>
  <c r="R505"/>
  <c r="P505"/>
  <c r="BI501"/>
  <c r="BH501"/>
  <c r="BG501"/>
  <c r="BF501"/>
  <c r="T501"/>
  <c r="R501"/>
  <c r="P501"/>
  <c r="BI499"/>
  <c r="BH499"/>
  <c r="BG499"/>
  <c r="BF499"/>
  <c r="T499"/>
  <c r="R499"/>
  <c r="P499"/>
  <c r="BI496"/>
  <c r="BH496"/>
  <c r="BG496"/>
  <c r="BF496"/>
  <c r="T496"/>
  <c r="R496"/>
  <c r="P496"/>
  <c r="BI492"/>
  <c r="BH492"/>
  <c r="BG492"/>
  <c r="BF492"/>
  <c r="T492"/>
  <c r="R492"/>
  <c r="P492"/>
  <c r="BI490"/>
  <c r="BH490"/>
  <c r="BG490"/>
  <c r="BF490"/>
  <c r="T490"/>
  <c r="R490"/>
  <c r="P490"/>
  <c r="BI487"/>
  <c r="BH487"/>
  <c r="BG487"/>
  <c r="BF487"/>
  <c r="T487"/>
  <c r="R487"/>
  <c r="P487"/>
  <c r="BI485"/>
  <c r="BH485"/>
  <c r="BG485"/>
  <c r="BF485"/>
  <c r="T485"/>
  <c r="R485"/>
  <c r="P485"/>
  <c r="BI483"/>
  <c r="BH483"/>
  <c r="BG483"/>
  <c r="BF483"/>
  <c r="T483"/>
  <c r="R483"/>
  <c r="P483"/>
  <c r="BI481"/>
  <c r="BH481"/>
  <c r="BG481"/>
  <c r="BF481"/>
  <c r="T481"/>
  <c r="R481"/>
  <c r="P481"/>
  <c r="BI479"/>
  <c r="BH479"/>
  <c r="BG479"/>
  <c r="BF479"/>
  <c r="T479"/>
  <c r="R479"/>
  <c r="P479"/>
  <c r="BI476"/>
  <c r="BH476"/>
  <c r="BG476"/>
  <c r="BF476"/>
  <c r="T476"/>
  <c r="R476"/>
  <c r="P476"/>
  <c r="BI474"/>
  <c r="BH474"/>
  <c r="BG474"/>
  <c r="BF474"/>
  <c r="T474"/>
  <c r="R474"/>
  <c r="P474"/>
  <c r="BI472"/>
  <c r="BH472"/>
  <c r="BG472"/>
  <c r="BF472"/>
  <c r="T472"/>
  <c r="R472"/>
  <c r="P472"/>
  <c r="BI470"/>
  <c r="BH470"/>
  <c r="BG470"/>
  <c r="BF470"/>
  <c r="T470"/>
  <c r="R470"/>
  <c r="P470"/>
  <c r="BI468"/>
  <c r="BH468"/>
  <c r="BG468"/>
  <c r="BF468"/>
  <c r="T468"/>
  <c r="R468"/>
  <c r="P468"/>
  <c r="BI466"/>
  <c r="BH466"/>
  <c r="BG466"/>
  <c r="BF466"/>
  <c r="T466"/>
  <c r="R466"/>
  <c r="P466"/>
  <c r="BI464"/>
  <c r="BH464"/>
  <c r="BG464"/>
  <c r="BF464"/>
  <c r="T464"/>
  <c r="R464"/>
  <c r="P464"/>
  <c r="BI462"/>
  <c r="BH462"/>
  <c r="BG462"/>
  <c r="BF462"/>
  <c r="T462"/>
  <c r="R462"/>
  <c r="P462"/>
  <c r="BI460"/>
  <c r="BH460"/>
  <c r="BG460"/>
  <c r="BF460"/>
  <c r="T460"/>
  <c r="R460"/>
  <c r="P460"/>
  <c r="BI458"/>
  <c r="BH458"/>
  <c r="BG458"/>
  <c r="BF458"/>
  <c r="T458"/>
  <c r="R458"/>
  <c r="P458"/>
  <c r="BI456"/>
  <c r="BH456"/>
  <c r="BG456"/>
  <c r="BF456"/>
  <c r="T456"/>
  <c r="R456"/>
  <c r="P456"/>
  <c r="BI454"/>
  <c r="BH454"/>
  <c r="BG454"/>
  <c r="BF454"/>
  <c r="T454"/>
  <c r="R454"/>
  <c r="P454"/>
  <c r="BI451"/>
  <c r="BH451"/>
  <c r="BG451"/>
  <c r="BF451"/>
  <c r="T451"/>
  <c r="R451"/>
  <c r="P451"/>
  <c r="BI449"/>
  <c r="BH449"/>
  <c r="BG449"/>
  <c r="BF449"/>
  <c r="T449"/>
  <c r="R449"/>
  <c r="P449"/>
  <c r="BI447"/>
  <c r="BH447"/>
  <c r="BG447"/>
  <c r="BF447"/>
  <c r="T447"/>
  <c r="R447"/>
  <c r="P447"/>
  <c r="BI444"/>
  <c r="BH444"/>
  <c r="BG444"/>
  <c r="BF444"/>
  <c r="T444"/>
  <c r="R444"/>
  <c r="P444"/>
  <c r="BI442"/>
  <c r="BH442"/>
  <c r="BG442"/>
  <c r="BF442"/>
  <c r="T442"/>
  <c r="R442"/>
  <c r="P442"/>
  <c r="BI440"/>
  <c r="BH440"/>
  <c r="BG440"/>
  <c r="BF440"/>
  <c r="T440"/>
  <c r="R440"/>
  <c r="P440"/>
  <c r="BI438"/>
  <c r="BH438"/>
  <c r="BG438"/>
  <c r="BF438"/>
  <c r="T438"/>
  <c r="R438"/>
  <c r="P438"/>
  <c r="BI435"/>
  <c r="BH435"/>
  <c r="BG435"/>
  <c r="BF435"/>
  <c r="T435"/>
  <c r="R435"/>
  <c r="P435"/>
  <c r="BI432"/>
  <c r="BH432"/>
  <c r="BG432"/>
  <c r="BF432"/>
  <c r="T432"/>
  <c r="R432"/>
  <c r="P432"/>
  <c r="BI429"/>
  <c r="BH429"/>
  <c r="BG429"/>
  <c r="BF429"/>
  <c r="T429"/>
  <c r="R429"/>
  <c r="P429"/>
  <c r="BI427"/>
  <c r="BH427"/>
  <c r="BG427"/>
  <c r="BF427"/>
  <c r="T427"/>
  <c r="R427"/>
  <c r="P427"/>
  <c r="BI425"/>
  <c r="BH425"/>
  <c r="BG425"/>
  <c r="BF425"/>
  <c r="T425"/>
  <c r="R425"/>
  <c r="P425"/>
  <c r="BI423"/>
  <c r="BH423"/>
  <c r="BG423"/>
  <c r="BF423"/>
  <c r="T423"/>
  <c r="R423"/>
  <c r="P423"/>
  <c r="BI421"/>
  <c r="BH421"/>
  <c r="BG421"/>
  <c r="BF421"/>
  <c r="T421"/>
  <c r="R421"/>
  <c r="P421"/>
  <c r="BI419"/>
  <c r="BH419"/>
  <c r="BG419"/>
  <c r="BF419"/>
  <c r="T419"/>
  <c r="R419"/>
  <c r="P419"/>
  <c r="BI417"/>
  <c r="BH417"/>
  <c r="BG417"/>
  <c r="BF417"/>
  <c r="T417"/>
  <c r="R417"/>
  <c r="P417"/>
  <c r="BI415"/>
  <c r="BH415"/>
  <c r="BG415"/>
  <c r="BF415"/>
  <c r="T415"/>
  <c r="R415"/>
  <c r="P415"/>
  <c r="BI413"/>
  <c r="BH413"/>
  <c r="BG413"/>
  <c r="BF413"/>
  <c r="T413"/>
  <c r="R413"/>
  <c r="P413"/>
  <c r="BI411"/>
  <c r="BH411"/>
  <c r="BG411"/>
  <c r="BF411"/>
  <c r="T411"/>
  <c r="R411"/>
  <c r="P411"/>
  <c r="BI409"/>
  <c r="BH409"/>
  <c r="BG409"/>
  <c r="BF409"/>
  <c r="T409"/>
  <c r="R409"/>
  <c r="P409"/>
  <c r="BI407"/>
  <c r="BH407"/>
  <c r="BG407"/>
  <c r="BF407"/>
  <c r="T407"/>
  <c r="R407"/>
  <c r="P407"/>
  <c r="BI405"/>
  <c r="BH405"/>
  <c r="BG405"/>
  <c r="BF405"/>
  <c r="T405"/>
  <c r="R405"/>
  <c r="P405"/>
  <c r="BI403"/>
  <c r="BH403"/>
  <c r="BG403"/>
  <c r="BF403"/>
  <c r="T403"/>
  <c r="R403"/>
  <c r="P403"/>
  <c r="BI401"/>
  <c r="BH401"/>
  <c r="BG401"/>
  <c r="BF401"/>
  <c r="T401"/>
  <c r="R401"/>
  <c r="P401"/>
  <c r="BI399"/>
  <c r="BH399"/>
  <c r="BG399"/>
  <c r="BF399"/>
  <c r="T399"/>
  <c r="R399"/>
  <c r="P399"/>
  <c r="BI397"/>
  <c r="BH397"/>
  <c r="BG397"/>
  <c r="BF397"/>
  <c r="T397"/>
  <c r="R397"/>
  <c r="P397"/>
  <c r="BI395"/>
  <c r="BH395"/>
  <c r="BG395"/>
  <c r="BF395"/>
  <c r="T395"/>
  <c r="R395"/>
  <c r="P395"/>
  <c r="BI393"/>
  <c r="BH393"/>
  <c r="BG393"/>
  <c r="BF393"/>
  <c r="T393"/>
  <c r="R393"/>
  <c r="P393"/>
  <c r="BI391"/>
  <c r="BH391"/>
  <c r="BG391"/>
  <c r="BF391"/>
  <c r="T391"/>
  <c r="R391"/>
  <c r="P391"/>
  <c r="BI389"/>
  <c r="BH389"/>
  <c r="BG389"/>
  <c r="BF389"/>
  <c r="T389"/>
  <c r="R389"/>
  <c r="P389"/>
  <c r="BI387"/>
  <c r="BH387"/>
  <c r="BG387"/>
  <c r="BF387"/>
  <c r="T387"/>
  <c r="R387"/>
  <c r="P387"/>
  <c r="BI385"/>
  <c r="BH385"/>
  <c r="BG385"/>
  <c r="BF385"/>
  <c r="T385"/>
  <c r="R385"/>
  <c r="P385"/>
  <c r="BI383"/>
  <c r="BH383"/>
  <c r="BG383"/>
  <c r="BF383"/>
  <c r="T383"/>
  <c r="R383"/>
  <c r="P383"/>
  <c r="BI381"/>
  <c r="BH381"/>
  <c r="BG381"/>
  <c r="BF381"/>
  <c r="T381"/>
  <c r="R381"/>
  <c r="P381"/>
  <c r="BI379"/>
  <c r="BH379"/>
  <c r="BG379"/>
  <c r="BF379"/>
  <c r="T379"/>
  <c r="R379"/>
  <c r="P379"/>
  <c r="BI377"/>
  <c r="BH377"/>
  <c r="BG377"/>
  <c r="BF377"/>
  <c r="T377"/>
  <c r="R377"/>
  <c r="P377"/>
  <c r="BI375"/>
  <c r="BH375"/>
  <c r="BG375"/>
  <c r="BF375"/>
  <c r="T375"/>
  <c r="R375"/>
  <c r="P375"/>
  <c r="BI373"/>
  <c r="BH373"/>
  <c r="BG373"/>
  <c r="BF373"/>
  <c r="T373"/>
  <c r="R373"/>
  <c r="P373"/>
  <c r="BI371"/>
  <c r="BH371"/>
  <c r="BG371"/>
  <c r="BF371"/>
  <c r="T371"/>
  <c r="R371"/>
  <c r="P371"/>
  <c r="BI369"/>
  <c r="BH369"/>
  <c r="BG369"/>
  <c r="BF369"/>
  <c r="T369"/>
  <c r="R369"/>
  <c r="P369"/>
  <c r="BI367"/>
  <c r="BH367"/>
  <c r="BG367"/>
  <c r="BF367"/>
  <c r="T367"/>
  <c r="R367"/>
  <c r="P367"/>
  <c r="BI365"/>
  <c r="BH365"/>
  <c r="BG365"/>
  <c r="BF365"/>
  <c r="T365"/>
  <c r="R365"/>
  <c r="P365"/>
  <c r="BI363"/>
  <c r="BH363"/>
  <c r="BG363"/>
  <c r="BF363"/>
  <c r="T363"/>
  <c r="R363"/>
  <c r="P363"/>
  <c r="BI361"/>
  <c r="BH361"/>
  <c r="BG361"/>
  <c r="BF361"/>
  <c r="T361"/>
  <c r="R361"/>
  <c r="P361"/>
  <c r="BI359"/>
  <c r="BH359"/>
  <c r="BG359"/>
  <c r="BF359"/>
  <c r="T359"/>
  <c r="R359"/>
  <c r="P359"/>
  <c r="BI357"/>
  <c r="BH357"/>
  <c r="BG357"/>
  <c r="BF357"/>
  <c r="T357"/>
  <c r="R357"/>
  <c r="P357"/>
  <c r="BI355"/>
  <c r="BH355"/>
  <c r="BG355"/>
  <c r="BF355"/>
  <c r="T355"/>
  <c r="R355"/>
  <c r="P355"/>
  <c r="BI353"/>
  <c r="BH353"/>
  <c r="BG353"/>
  <c r="BF353"/>
  <c r="T353"/>
  <c r="R353"/>
  <c r="P353"/>
  <c r="BI351"/>
  <c r="BH351"/>
  <c r="BG351"/>
  <c r="BF351"/>
  <c r="T351"/>
  <c r="R351"/>
  <c r="P351"/>
  <c r="BI349"/>
  <c r="BH349"/>
  <c r="BG349"/>
  <c r="BF349"/>
  <c r="T349"/>
  <c r="R349"/>
  <c r="P349"/>
  <c r="BI347"/>
  <c r="BH347"/>
  <c r="BG347"/>
  <c r="BF347"/>
  <c r="T347"/>
  <c r="R347"/>
  <c r="P347"/>
  <c r="BI345"/>
  <c r="BH345"/>
  <c r="BG345"/>
  <c r="BF345"/>
  <c r="T345"/>
  <c r="R345"/>
  <c r="P345"/>
  <c r="BI343"/>
  <c r="BH343"/>
  <c r="BG343"/>
  <c r="BF343"/>
  <c r="T343"/>
  <c r="R343"/>
  <c r="P343"/>
  <c r="BI341"/>
  <c r="BH341"/>
  <c r="BG341"/>
  <c r="BF341"/>
  <c r="T341"/>
  <c r="R341"/>
  <c r="P341"/>
  <c r="BI339"/>
  <c r="BH339"/>
  <c r="BG339"/>
  <c r="BF339"/>
  <c r="T339"/>
  <c r="R339"/>
  <c r="P339"/>
  <c r="BI336"/>
  <c r="BH336"/>
  <c r="BG336"/>
  <c r="BF336"/>
  <c r="T336"/>
  <c r="R336"/>
  <c r="P336"/>
  <c r="BI334"/>
  <c r="BH334"/>
  <c r="BG334"/>
  <c r="BF334"/>
  <c r="T334"/>
  <c r="R334"/>
  <c r="P334"/>
  <c r="BI331"/>
  <c r="BH331"/>
  <c r="BG331"/>
  <c r="BF331"/>
  <c r="T331"/>
  <c r="R331"/>
  <c r="P331"/>
  <c r="BI327"/>
  <c r="BH327"/>
  <c r="BG327"/>
  <c r="BF327"/>
  <c r="T327"/>
  <c r="R327"/>
  <c r="P327"/>
  <c r="BI323"/>
  <c r="BH323"/>
  <c r="BG323"/>
  <c r="BF323"/>
  <c r="T323"/>
  <c r="R323"/>
  <c r="P323"/>
  <c r="BI321"/>
  <c r="BH321"/>
  <c r="BG321"/>
  <c r="BF321"/>
  <c r="T321"/>
  <c r="R321"/>
  <c r="P321"/>
  <c r="BI319"/>
  <c r="BH319"/>
  <c r="BG319"/>
  <c r="BF319"/>
  <c r="T319"/>
  <c r="R319"/>
  <c r="P319"/>
  <c r="BI317"/>
  <c r="BH317"/>
  <c r="BG317"/>
  <c r="BF317"/>
  <c r="T317"/>
  <c r="R317"/>
  <c r="P317"/>
  <c r="BI314"/>
  <c r="BH314"/>
  <c r="BG314"/>
  <c r="BF314"/>
  <c r="T314"/>
  <c r="R314"/>
  <c r="P314"/>
  <c r="BI312"/>
  <c r="BH312"/>
  <c r="BG312"/>
  <c r="BF312"/>
  <c r="T312"/>
  <c r="R312"/>
  <c r="P312"/>
  <c r="BI310"/>
  <c r="BH310"/>
  <c r="BG310"/>
  <c r="BF310"/>
  <c r="T310"/>
  <c r="R310"/>
  <c r="P310"/>
  <c r="BI308"/>
  <c r="BH308"/>
  <c r="BG308"/>
  <c r="BF308"/>
  <c r="T308"/>
  <c r="R308"/>
  <c r="P308"/>
  <c r="BI305"/>
  <c r="BH305"/>
  <c r="BG305"/>
  <c r="BF305"/>
  <c r="T305"/>
  <c r="R305"/>
  <c r="P305"/>
  <c r="BI303"/>
  <c r="BH303"/>
  <c r="BG303"/>
  <c r="BF303"/>
  <c r="T303"/>
  <c r="R303"/>
  <c r="P303"/>
  <c r="BI301"/>
  <c r="BH301"/>
  <c r="BG301"/>
  <c r="BF301"/>
  <c r="T301"/>
  <c r="R301"/>
  <c r="P301"/>
  <c r="BI298"/>
  <c r="BH298"/>
  <c r="BG298"/>
  <c r="BF298"/>
  <c r="T298"/>
  <c r="R298"/>
  <c r="P298"/>
  <c r="BI296"/>
  <c r="BH296"/>
  <c r="BG296"/>
  <c r="BF296"/>
  <c r="T296"/>
  <c r="R296"/>
  <c r="P296"/>
  <c r="BI293"/>
  <c r="BH293"/>
  <c r="BG293"/>
  <c r="BF293"/>
  <c r="T293"/>
  <c r="R293"/>
  <c r="P293"/>
  <c r="BI291"/>
  <c r="BH291"/>
  <c r="BG291"/>
  <c r="BF291"/>
  <c r="T291"/>
  <c r="R291"/>
  <c r="P291"/>
  <c r="BI288"/>
  <c r="BH288"/>
  <c r="BG288"/>
  <c r="BF288"/>
  <c r="T288"/>
  <c r="R288"/>
  <c r="P288"/>
  <c r="BI286"/>
  <c r="BH286"/>
  <c r="BG286"/>
  <c r="BF286"/>
  <c r="T286"/>
  <c r="R286"/>
  <c r="P286"/>
  <c r="BI283"/>
  <c r="BH283"/>
  <c r="BG283"/>
  <c r="BF283"/>
  <c r="T283"/>
  <c r="R283"/>
  <c r="P283"/>
  <c r="BI281"/>
  <c r="BH281"/>
  <c r="BG281"/>
  <c r="BF281"/>
  <c r="T281"/>
  <c r="R281"/>
  <c r="P281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1"/>
  <c r="BH271"/>
  <c r="BG271"/>
  <c r="BF271"/>
  <c r="T271"/>
  <c r="R271"/>
  <c r="P271"/>
  <c r="BI269"/>
  <c r="BH269"/>
  <c r="BG269"/>
  <c r="BF269"/>
  <c r="T269"/>
  <c r="R269"/>
  <c r="P269"/>
  <c r="BI266"/>
  <c r="BH266"/>
  <c r="BG266"/>
  <c r="BF266"/>
  <c r="T266"/>
  <c r="R266"/>
  <c r="P266"/>
  <c r="BI264"/>
  <c r="BH264"/>
  <c r="BG264"/>
  <c r="BF264"/>
  <c r="T264"/>
  <c r="R264"/>
  <c r="P264"/>
  <c r="BI261"/>
  <c r="BH261"/>
  <c r="BG261"/>
  <c r="BF261"/>
  <c r="T261"/>
  <c r="R261"/>
  <c r="P261"/>
  <c r="BI259"/>
  <c r="BH259"/>
  <c r="BG259"/>
  <c r="BF259"/>
  <c r="T259"/>
  <c r="R259"/>
  <c r="P259"/>
  <c r="BI256"/>
  <c r="BH256"/>
  <c r="BG256"/>
  <c r="BF256"/>
  <c r="T256"/>
  <c r="R256"/>
  <c r="P256"/>
  <c r="BI254"/>
  <c r="BH254"/>
  <c r="BG254"/>
  <c r="BF254"/>
  <c r="T254"/>
  <c r="R254"/>
  <c r="P254"/>
  <c r="BI251"/>
  <c r="BH251"/>
  <c r="BG251"/>
  <c r="BF251"/>
  <c r="T251"/>
  <c r="R251"/>
  <c r="P251"/>
  <c r="BI249"/>
  <c r="BH249"/>
  <c r="BG249"/>
  <c r="BF249"/>
  <c r="T249"/>
  <c r="R249"/>
  <c r="P249"/>
  <c r="BI246"/>
  <c r="BH246"/>
  <c r="BG246"/>
  <c r="BF246"/>
  <c r="T246"/>
  <c r="R246"/>
  <c r="P246"/>
  <c r="BI244"/>
  <c r="BH244"/>
  <c r="BG244"/>
  <c r="BF244"/>
  <c r="T244"/>
  <c r="R244"/>
  <c r="P244"/>
  <c r="BI241"/>
  <c r="BH241"/>
  <c r="BG241"/>
  <c r="BF241"/>
  <c r="T241"/>
  <c r="R241"/>
  <c r="P241"/>
  <c r="BI237"/>
  <c r="BH237"/>
  <c r="BG237"/>
  <c r="BF237"/>
  <c r="T237"/>
  <c r="R237"/>
  <c r="P237"/>
  <c r="BI233"/>
  <c r="BH233"/>
  <c r="BG233"/>
  <c r="BF233"/>
  <c r="T233"/>
  <c r="R233"/>
  <c r="P233"/>
  <c r="BI229"/>
  <c r="BH229"/>
  <c r="BG229"/>
  <c r="BF229"/>
  <c r="T229"/>
  <c r="R229"/>
  <c r="P229"/>
  <c r="BI225"/>
  <c r="BH225"/>
  <c r="BG225"/>
  <c r="BF225"/>
  <c r="T225"/>
  <c r="R225"/>
  <c r="P225"/>
  <c r="BI221"/>
  <c r="BH221"/>
  <c r="BG221"/>
  <c r="BF221"/>
  <c r="T221"/>
  <c r="R221"/>
  <c r="P221"/>
  <c r="BI217"/>
  <c r="BH217"/>
  <c r="BG217"/>
  <c r="BF217"/>
  <c r="T217"/>
  <c r="R217"/>
  <c r="P217"/>
  <c r="BI213"/>
  <c r="BH213"/>
  <c r="BG213"/>
  <c r="BF213"/>
  <c r="T213"/>
  <c r="R213"/>
  <c r="P213"/>
  <c r="BI209"/>
  <c r="BH209"/>
  <c r="BG209"/>
  <c r="BF209"/>
  <c r="T209"/>
  <c r="R209"/>
  <c r="P209"/>
  <c r="BI206"/>
  <c r="BH206"/>
  <c r="BG206"/>
  <c r="BF206"/>
  <c r="T206"/>
  <c r="R206"/>
  <c r="P206"/>
  <c r="BI202"/>
  <c r="BH202"/>
  <c r="BG202"/>
  <c r="BF202"/>
  <c r="T202"/>
  <c r="R202"/>
  <c r="P202"/>
  <c r="BI199"/>
  <c r="BH199"/>
  <c r="BG199"/>
  <c r="BF199"/>
  <c r="T199"/>
  <c r="R199"/>
  <c r="P199"/>
  <c r="BI196"/>
  <c r="BH196"/>
  <c r="BG196"/>
  <c r="BF196"/>
  <c r="T196"/>
  <c r="R196"/>
  <c r="P196"/>
  <c r="BI193"/>
  <c r="BH193"/>
  <c r="BG193"/>
  <c r="BF193"/>
  <c r="T193"/>
  <c r="R193"/>
  <c r="P193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2"/>
  <c r="BH182"/>
  <c r="BG182"/>
  <c r="BF182"/>
  <c r="T182"/>
  <c r="R182"/>
  <c r="P182"/>
  <c r="BI179"/>
  <c r="BH179"/>
  <c r="BG179"/>
  <c r="BF179"/>
  <c r="T179"/>
  <c r="R179"/>
  <c r="P179"/>
  <c r="BI177"/>
  <c r="BH177"/>
  <c r="BG177"/>
  <c r="BF177"/>
  <c r="T177"/>
  <c r="R177"/>
  <c r="P177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BI124"/>
  <c r="BH124"/>
  <c r="BG124"/>
  <c r="BF124"/>
  <c r="T124"/>
  <c r="R124"/>
  <c r="P124"/>
  <c r="BI121"/>
  <c r="BH121"/>
  <c r="BG121"/>
  <c r="BF121"/>
  <c r="T121"/>
  <c r="R121"/>
  <c r="P121"/>
  <c r="BI118"/>
  <c r="BH118"/>
  <c r="BG118"/>
  <c r="BF118"/>
  <c r="T118"/>
  <c r="R118"/>
  <c r="P118"/>
  <c r="BI115"/>
  <c r="BH115"/>
  <c r="BG115"/>
  <c r="BF115"/>
  <c r="T115"/>
  <c r="R115"/>
  <c r="P115"/>
  <c r="BI112"/>
  <c r="BH112"/>
  <c r="BG112"/>
  <c r="BF112"/>
  <c r="T112"/>
  <c r="R112"/>
  <c r="P112"/>
  <c r="BI109"/>
  <c r="BH109"/>
  <c r="BG109"/>
  <c r="BF109"/>
  <c r="T109"/>
  <c r="R109"/>
  <c r="P109"/>
  <c r="BI105"/>
  <c r="BH105"/>
  <c r="BG105"/>
  <c r="BF105"/>
  <c r="T105"/>
  <c r="R105"/>
  <c r="P105"/>
  <c r="BI102"/>
  <c r="BH102"/>
  <c r="BG102"/>
  <c r="BF102"/>
  <c r="T102"/>
  <c r="R102"/>
  <c r="P102"/>
  <c r="BI99"/>
  <c r="BH99"/>
  <c r="BG99"/>
  <c r="BF99"/>
  <c r="T99"/>
  <c r="R99"/>
  <c r="P99"/>
  <c r="J93"/>
  <c r="J92"/>
  <c r="F92"/>
  <c r="F90"/>
  <c r="E88"/>
  <c r="J59"/>
  <c r="J58"/>
  <c r="F58"/>
  <c r="F56"/>
  <c r="E54"/>
  <c r="J20"/>
  <c r="E20"/>
  <c r="F59"/>
  <c r="J19"/>
  <c r="J14"/>
  <c r="J90"/>
  <c r="E7"/>
  <c r="E50"/>
  <c i="3" r="J39"/>
  <c r="J38"/>
  <c i="1" r="AY57"/>
  <c i="3" r="J37"/>
  <c i="1" r="AX57"/>
  <c i="3" r="BI878"/>
  <c r="BH878"/>
  <c r="BG878"/>
  <c r="BF878"/>
  <c r="T878"/>
  <c r="R878"/>
  <c r="P878"/>
  <c r="BI875"/>
  <c r="BH875"/>
  <c r="BG875"/>
  <c r="BF875"/>
  <c r="T875"/>
  <c r="R875"/>
  <c r="P875"/>
  <c r="BI869"/>
  <c r="BH869"/>
  <c r="BG869"/>
  <c r="BF869"/>
  <c r="T869"/>
  <c r="R869"/>
  <c r="P869"/>
  <c r="BI867"/>
  <c r="BH867"/>
  <c r="BG867"/>
  <c r="BF867"/>
  <c r="T867"/>
  <c r="R867"/>
  <c r="P867"/>
  <c r="BI864"/>
  <c r="BH864"/>
  <c r="BG864"/>
  <c r="BF864"/>
  <c r="T864"/>
  <c r="R864"/>
  <c r="P864"/>
  <c r="BI860"/>
  <c r="BH860"/>
  <c r="BG860"/>
  <c r="BF860"/>
  <c r="T860"/>
  <c r="R860"/>
  <c r="P860"/>
  <c r="BI857"/>
  <c r="BH857"/>
  <c r="BG857"/>
  <c r="BF857"/>
  <c r="T857"/>
  <c r="R857"/>
  <c r="P857"/>
  <c r="BI852"/>
  <c r="BH852"/>
  <c r="BG852"/>
  <c r="BF852"/>
  <c r="T852"/>
  <c r="R852"/>
  <c r="P852"/>
  <c r="BI849"/>
  <c r="BH849"/>
  <c r="BG849"/>
  <c r="BF849"/>
  <c r="T849"/>
  <c r="R849"/>
  <c r="P849"/>
  <c r="BI845"/>
  <c r="BH845"/>
  <c r="BG845"/>
  <c r="BF845"/>
  <c r="T845"/>
  <c r="R845"/>
  <c r="P845"/>
  <c r="BI842"/>
  <c r="BH842"/>
  <c r="BG842"/>
  <c r="BF842"/>
  <c r="T842"/>
  <c r="R842"/>
  <c r="P842"/>
  <c r="BI840"/>
  <c r="BH840"/>
  <c r="BG840"/>
  <c r="BF840"/>
  <c r="T840"/>
  <c r="R840"/>
  <c r="P840"/>
  <c r="BI838"/>
  <c r="BH838"/>
  <c r="BG838"/>
  <c r="BF838"/>
  <c r="T838"/>
  <c r="R838"/>
  <c r="P838"/>
  <c r="BI836"/>
  <c r="BH836"/>
  <c r="BG836"/>
  <c r="BF836"/>
  <c r="T836"/>
  <c r="R836"/>
  <c r="P836"/>
  <c r="BI834"/>
  <c r="BH834"/>
  <c r="BG834"/>
  <c r="BF834"/>
  <c r="T834"/>
  <c r="R834"/>
  <c r="P834"/>
  <c r="BI832"/>
  <c r="BH832"/>
  <c r="BG832"/>
  <c r="BF832"/>
  <c r="T832"/>
  <c r="R832"/>
  <c r="P832"/>
  <c r="BI827"/>
  <c r="BH827"/>
  <c r="BG827"/>
  <c r="BF827"/>
  <c r="T827"/>
  <c r="R827"/>
  <c r="P827"/>
  <c r="BI824"/>
  <c r="BH824"/>
  <c r="BG824"/>
  <c r="BF824"/>
  <c r="T824"/>
  <c r="R824"/>
  <c r="P824"/>
  <c r="BI821"/>
  <c r="BH821"/>
  <c r="BG821"/>
  <c r="BF821"/>
  <c r="T821"/>
  <c r="R821"/>
  <c r="P821"/>
  <c r="BI818"/>
  <c r="BH818"/>
  <c r="BG818"/>
  <c r="BF818"/>
  <c r="T818"/>
  <c r="R818"/>
  <c r="P818"/>
  <c r="BI815"/>
  <c r="BH815"/>
  <c r="BG815"/>
  <c r="BF815"/>
  <c r="T815"/>
  <c r="R815"/>
  <c r="P815"/>
  <c r="BI812"/>
  <c r="BH812"/>
  <c r="BG812"/>
  <c r="BF812"/>
  <c r="T812"/>
  <c r="R812"/>
  <c r="P812"/>
  <c r="BI809"/>
  <c r="BH809"/>
  <c r="BG809"/>
  <c r="BF809"/>
  <c r="T809"/>
  <c r="R809"/>
  <c r="P809"/>
  <c r="BI806"/>
  <c r="BH806"/>
  <c r="BG806"/>
  <c r="BF806"/>
  <c r="T806"/>
  <c r="R806"/>
  <c r="P806"/>
  <c r="BI802"/>
  <c r="BH802"/>
  <c r="BG802"/>
  <c r="BF802"/>
  <c r="T802"/>
  <c r="R802"/>
  <c r="P802"/>
  <c r="BI799"/>
  <c r="BH799"/>
  <c r="BG799"/>
  <c r="BF799"/>
  <c r="T799"/>
  <c r="R799"/>
  <c r="P799"/>
  <c r="BI796"/>
  <c r="BH796"/>
  <c r="BG796"/>
  <c r="BF796"/>
  <c r="T796"/>
  <c r="R796"/>
  <c r="P796"/>
  <c r="BI793"/>
  <c r="BH793"/>
  <c r="BG793"/>
  <c r="BF793"/>
  <c r="T793"/>
  <c r="R793"/>
  <c r="P793"/>
  <c r="BI790"/>
  <c r="BH790"/>
  <c r="BG790"/>
  <c r="BF790"/>
  <c r="T790"/>
  <c r="R790"/>
  <c r="P790"/>
  <c r="BI787"/>
  <c r="BH787"/>
  <c r="BG787"/>
  <c r="BF787"/>
  <c r="T787"/>
  <c r="R787"/>
  <c r="P787"/>
  <c r="BI784"/>
  <c r="BH784"/>
  <c r="BG784"/>
  <c r="BF784"/>
  <c r="T784"/>
  <c r="R784"/>
  <c r="P784"/>
  <c r="BI781"/>
  <c r="BH781"/>
  <c r="BG781"/>
  <c r="BF781"/>
  <c r="T781"/>
  <c r="R781"/>
  <c r="P781"/>
  <c r="BI778"/>
  <c r="BH778"/>
  <c r="BG778"/>
  <c r="BF778"/>
  <c r="T778"/>
  <c r="R778"/>
  <c r="P778"/>
  <c r="BI775"/>
  <c r="BH775"/>
  <c r="BG775"/>
  <c r="BF775"/>
  <c r="T775"/>
  <c r="R775"/>
  <c r="P775"/>
  <c r="BI772"/>
  <c r="BH772"/>
  <c r="BG772"/>
  <c r="BF772"/>
  <c r="T772"/>
  <c r="R772"/>
  <c r="P772"/>
  <c r="BI769"/>
  <c r="BH769"/>
  <c r="BG769"/>
  <c r="BF769"/>
  <c r="T769"/>
  <c r="R769"/>
  <c r="P769"/>
  <c r="BI766"/>
  <c r="BH766"/>
  <c r="BG766"/>
  <c r="BF766"/>
  <c r="T766"/>
  <c r="R766"/>
  <c r="P766"/>
  <c r="BI763"/>
  <c r="BH763"/>
  <c r="BG763"/>
  <c r="BF763"/>
  <c r="T763"/>
  <c r="R763"/>
  <c r="P763"/>
  <c r="BI760"/>
  <c r="BH760"/>
  <c r="BG760"/>
  <c r="BF760"/>
  <c r="T760"/>
  <c r="R760"/>
  <c r="P760"/>
  <c r="BI757"/>
  <c r="BH757"/>
  <c r="BG757"/>
  <c r="BF757"/>
  <c r="T757"/>
  <c r="R757"/>
  <c r="P757"/>
  <c r="BI754"/>
  <c r="BH754"/>
  <c r="BG754"/>
  <c r="BF754"/>
  <c r="T754"/>
  <c r="R754"/>
  <c r="P754"/>
  <c r="BI751"/>
  <c r="BH751"/>
  <c r="BG751"/>
  <c r="BF751"/>
  <c r="T751"/>
  <c r="R751"/>
  <c r="P751"/>
  <c r="BI749"/>
  <c r="BH749"/>
  <c r="BG749"/>
  <c r="BF749"/>
  <c r="T749"/>
  <c r="R749"/>
  <c r="P749"/>
  <c r="BI746"/>
  <c r="BH746"/>
  <c r="BG746"/>
  <c r="BF746"/>
  <c r="T746"/>
  <c r="R746"/>
  <c r="P746"/>
  <c r="BI744"/>
  <c r="BH744"/>
  <c r="BG744"/>
  <c r="BF744"/>
  <c r="T744"/>
  <c r="R744"/>
  <c r="P744"/>
  <c r="BI742"/>
  <c r="BH742"/>
  <c r="BG742"/>
  <c r="BF742"/>
  <c r="T742"/>
  <c r="R742"/>
  <c r="P742"/>
  <c r="BI739"/>
  <c r="BH739"/>
  <c r="BG739"/>
  <c r="BF739"/>
  <c r="T739"/>
  <c r="R739"/>
  <c r="P739"/>
  <c r="BI737"/>
  <c r="BH737"/>
  <c r="BG737"/>
  <c r="BF737"/>
  <c r="T737"/>
  <c r="R737"/>
  <c r="P737"/>
  <c r="BI734"/>
  <c r="BH734"/>
  <c r="BG734"/>
  <c r="BF734"/>
  <c r="T734"/>
  <c r="R734"/>
  <c r="P734"/>
  <c r="BI732"/>
  <c r="BH732"/>
  <c r="BG732"/>
  <c r="BF732"/>
  <c r="T732"/>
  <c r="R732"/>
  <c r="P732"/>
  <c r="BI730"/>
  <c r="BH730"/>
  <c r="BG730"/>
  <c r="BF730"/>
  <c r="T730"/>
  <c r="R730"/>
  <c r="P730"/>
  <c r="BI727"/>
  <c r="BH727"/>
  <c r="BG727"/>
  <c r="BF727"/>
  <c r="T727"/>
  <c r="R727"/>
  <c r="P727"/>
  <c r="BI725"/>
  <c r="BH725"/>
  <c r="BG725"/>
  <c r="BF725"/>
  <c r="T725"/>
  <c r="R725"/>
  <c r="P725"/>
  <c r="BI722"/>
  <c r="BH722"/>
  <c r="BG722"/>
  <c r="BF722"/>
  <c r="T722"/>
  <c r="R722"/>
  <c r="P722"/>
  <c r="BI720"/>
  <c r="BH720"/>
  <c r="BG720"/>
  <c r="BF720"/>
  <c r="T720"/>
  <c r="R720"/>
  <c r="P720"/>
  <c r="BI718"/>
  <c r="BH718"/>
  <c r="BG718"/>
  <c r="BF718"/>
  <c r="T718"/>
  <c r="R718"/>
  <c r="P718"/>
  <c r="BI715"/>
  <c r="BH715"/>
  <c r="BG715"/>
  <c r="BF715"/>
  <c r="T715"/>
  <c r="R715"/>
  <c r="P715"/>
  <c r="BI713"/>
  <c r="BH713"/>
  <c r="BG713"/>
  <c r="BF713"/>
  <c r="T713"/>
  <c r="R713"/>
  <c r="P713"/>
  <c r="BI711"/>
  <c r="BH711"/>
  <c r="BG711"/>
  <c r="BF711"/>
  <c r="T711"/>
  <c r="R711"/>
  <c r="P711"/>
  <c r="BI709"/>
  <c r="BH709"/>
  <c r="BG709"/>
  <c r="BF709"/>
  <c r="T709"/>
  <c r="R709"/>
  <c r="P709"/>
  <c r="BI706"/>
  <c r="BH706"/>
  <c r="BG706"/>
  <c r="BF706"/>
  <c r="T706"/>
  <c r="R706"/>
  <c r="P706"/>
  <c r="BI704"/>
  <c r="BH704"/>
  <c r="BG704"/>
  <c r="BF704"/>
  <c r="T704"/>
  <c r="R704"/>
  <c r="P704"/>
  <c r="BI702"/>
  <c r="BH702"/>
  <c r="BG702"/>
  <c r="BF702"/>
  <c r="T702"/>
  <c r="R702"/>
  <c r="P702"/>
  <c r="BI699"/>
  <c r="BH699"/>
  <c r="BG699"/>
  <c r="BF699"/>
  <c r="T699"/>
  <c r="R699"/>
  <c r="P699"/>
  <c r="BI697"/>
  <c r="BH697"/>
  <c r="BG697"/>
  <c r="BF697"/>
  <c r="T697"/>
  <c r="R697"/>
  <c r="P697"/>
  <c r="BI695"/>
  <c r="BH695"/>
  <c r="BG695"/>
  <c r="BF695"/>
  <c r="T695"/>
  <c r="R695"/>
  <c r="P695"/>
  <c r="BI693"/>
  <c r="BH693"/>
  <c r="BG693"/>
  <c r="BF693"/>
  <c r="T693"/>
  <c r="R693"/>
  <c r="P693"/>
  <c r="BI691"/>
  <c r="BH691"/>
  <c r="BG691"/>
  <c r="BF691"/>
  <c r="T691"/>
  <c r="R691"/>
  <c r="P691"/>
  <c r="BI689"/>
  <c r="BH689"/>
  <c r="BG689"/>
  <c r="BF689"/>
  <c r="T689"/>
  <c r="R689"/>
  <c r="P689"/>
  <c r="BI687"/>
  <c r="BH687"/>
  <c r="BG687"/>
  <c r="BF687"/>
  <c r="T687"/>
  <c r="R687"/>
  <c r="P687"/>
  <c r="BI685"/>
  <c r="BH685"/>
  <c r="BG685"/>
  <c r="BF685"/>
  <c r="T685"/>
  <c r="R685"/>
  <c r="P685"/>
  <c r="BI682"/>
  <c r="BH682"/>
  <c r="BG682"/>
  <c r="BF682"/>
  <c r="T682"/>
  <c r="R682"/>
  <c r="P682"/>
  <c r="BI680"/>
  <c r="BH680"/>
  <c r="BG680"/>
  <c r="BF680"/>
  <c r="T680"/>
  <c r="R680"/>
  <c r="P680"/>
  <c r="BI678"/>
  <c r="BH678"/>
  <c r="BG678"/>
  <c r="BF678"/>
  <c r="T678"/>
  <c r="R678"/>
  <c r="P678"/>
  <c r="BI676"/>
  <c r="BH676"/>
  <c r="BG676"/>
  <c r="BF676"/>
  <c r="T676"/>
  <c r="R676"/>
  <c r="P676"/>
  <c r="BI673"/>
  <c r="BH673"/>
  <c r="BG673"/>
  <c r="BF673"/>
  <c r="T673"/>
  <c r="R673"/>
  <c r="P673"/>
  <c r="BI671"/>
  <c r="BH671"/>
  <c r="BG671"/>
  <c r="BF671"/>
  <c r="T671"/>
  <c r="R671"/>
  <c r="P671"/>
  <c r="BI669"/>
  <c r="BH669"/>
  <c r="BG669"/>
  <c r="BF669"/>
  <c r="T669"/>
  <c r="R669"/>
  <c r="P669"/>
  <c r="BI667"/>
  <c r="BH667"/>
  <c r="BG667"/>
  <c r="BF667"/>
  <c r="T667"/>
  <c r="R667"/>
  <c r="P667"/>
  <c r="BI665"/>
  <c r="BH665"/>
  <c r="BG665"/>
  <c r="BF665"/>
  <c r="T665"/>
  <c r="R665"/>
  <c r="P665"/>
  <c r="BI663"/>
  <c r="BH663"/>
  <c r="BG663"/>
  <c r="BF663"/>
  <c r="T663"/>
  <c r="R663"/>
  <c r="P663"/>
  <c r="BI660"/>
  <c r="BH660"/>
  <c r="BG660"/>
  <c r="BF660"/>
  <c r="T660"/>
  <c r="R660"/>
  <c r="P660"/>
  <c r="BI658"/>
  <c r="BH658"/>
  <c r="BG658"/>
  <c r="BF658"/>
  <c r="T658"/>
  <c r="R658"/>
  <c r="P658"/>
  <c r="BI656"/>
  <c r="BH656"/>
  <c r="BG656"/>
  <c r="BF656"/>
  <c r="T656"/>
  <c r="R656"/>
  <c r="P656"/>
  <c r="BI654"/>
  <c r="BH654"/>
  <c r="BG654"/>
  <c r="BF654"/>
  <c r="T654"/>
  <c r="R654"/>
  <c r="P654"/>
  <c r="BI651"/>
  <c r="BH651"/>
  <c r="BG651"/>
  <c r="BF651"/>
  <c r="T651"/>
  <c r="R651"/>
  <c r="P651"/>
  <c r="BI649"/>
  <c r="BH649"/>
  <c r="BG649"/>
  <c r="BF649"/>
  <c r="T649"/>
  <c r="R649"/>
  <c r="P649"/>
  <c r="BI646"/>
  <c r="BH646"/>
  <c r="BG646"/>
  <c r="BF646"/>
  <c r="T646"/>
  <c r="R646"/>
  <c r="P646"/>
  <c r="BI644"/>
  <c r="BH644"/>
  <c r="BG644"/>
  <c r="BF644"/>
  <c r="T644"/>
  <c r="R644"/>
  <c r="P644"/>
  <c r="BI642"/>
  <c r="BH642"/>
  <c r="BG642"/>
  <c r="BF642"/>
  <c r="T642"/>
  <c r="R642"/>
  <c r="P642"/>
  <c r="BI640"/>
  <c r="BH640"/>
  <c r="BG640"/>
  <c r="BF640"/>
  <c r="T640"/>
  <c r="R640"/>
  <c r="P640"/>
  <c r="BI638"/>
  <c r="BH638"/>
  <c r="BG638"/>
  <c r="BF638"/>
  <c r="T638"/>
  <c r="R638"/>
  <c r="P638"/>
  <c r="BI636"/>
  <c r="BH636"/>
  <c r="BG636"/>
  <c r="BF636"/>
  <c r="T636"/>
  <c r="R636"/>
  <c r="P636"/>
  <c r="BI633"/>
  <c r="BH633"/>
  <c r="BG633"/>
  <c r="BF633"/>
  <c r="T633"/>
  <c r="R633"/>
  <c r="P633"/>
  <c r="BI631"/>
  <c r="BH631"/>
  <c r="BG631"/>
  <c r="BF631"/>
  <c r="T631"/>
  <c r="R631"/>
  <c r="P631"/>
  <c r="BI629"/>
  <c r="BH629"/>
  <c r="BG629"/>
  <c r="BF629"/>
  <c r="T629"/>
  <c r="R629"/>
  <c r="P629"/>
  <c r="BI627"/>
  <c r="BH627"/>
  <c r="BG627"/>
  <c r="BF627"/>
  <c r="T627"/>
  <c r="R627"/>
  <c r="P627"/>
  <c r="BI625"/>
  <c r="BH625"/>
  <c r="BG625"/>
  <c r="BF625"/>
  <c r="T625"/>
  <c r="R625"/>
  <c r="P625"/>
  <c r="BI622"/>
  <c r="BH622"/>
  <c r="BG622"/>
  <c r="BF622"/>
  <c r="T622"/>
  <c r="R622"/>
  <c r="P622"/>
  <c r="BI620"/>
  <c r="BH620"/>
  <c r="BG620"/>
  <c r="BF620"/>
  <c r="T620"/>
  <c r="R620"/>
  <c r="P620"/>
  <c r="BI618"/>
  <c r="BH618"/>
  <c r="BG618"/>
  <c r="BF618"/>
  <c r="T618"/>
  <c r="R618"/>
  <c r="P618"/>
  <c r="BI616"/>
  <c r="BH616"/>
  <c r="BG616"/>
  <c r="BF616"/>
  <c r="T616"/>
  <c r="R616"/>
  <c r="P616"/>
  <c r="BI614"/>
  <c r="BH614"/>
  <c r="BG614"/>
  <c r="BF614"/>
  <c r="T614"/>
  <c r="R614"/>
  <c r="P614"/>
  <c r="BI611"/>
  <c r="BH611"/>
  <c r="BG611"/>
  <c r="BF611"/>
  <c r="T611"/>
  <c r="R611"/>
  <c r="P611"/>
  <c r="BI609"/>
  <c r="BH609"/>
  <c r="BG609"/>
  <c r="BF609"/>
  <c r="T609"/>
  <c r="R609"/>
  <c r="P609"/>
  <c r="BI606"/>
  <c r="BH606"/>
  <c r="BG606"/>
  <c r="BF606"/>
  <c r="T606"/>
  <c r="R606"/>
  <c r="P606"/>
  <c r="BI604"/>
  <c r="BH604"/>
  <c r="BG604"/>
  <c r="BF604"/>
  <c r="T604"/>
  <c r="R604"/>
  <c r="P604"/>
  <c r="BI602"/>
  <c r="BH602"/>
  <c r="BG602"/>
  <c r="BF602"/>
  <c r="T602"/>
  <c r="R602"/>
  <c r="P602"/>
  <c r="BI599"/>
  <c r="BH599"/>
  <c r="BG599"/>
  <c r="BF599"/>
  <c r="T599"/>
  <c r="R599"/>
  <c r="P599"/>
  <c r="BI597"/>
  <c r="BH597"/>
  <c r="BG597"/>
  <c r="BF597"/>
  <c r="T597"/>
  <c r="R597"/>
  <c r="P597"/>
  <c r="BI594"/>
  <c r="BH594"/>
  <c r="BG594"/>
  <c r="BF594"/>
  <c r="T594"/>
  <c r="R594"/>
  <c r="P594"/>
  <c r="BI592"/>
  <c r="BH592"/>
  <c r="BG592"/>
  <c r="BF592"/>
  <c r="T592"/>
  <c r="R592"/>
  <c r="P592"/>
  <c r="BI590"/>
  <c r="BH590"/>
  <c r="BG590"/>
  <c r="BF590"/>
  <c r="T590"/>
  <c r="R590"/>
  <c r="P590"/>
  <c r="BI588"/>
  <c r="BH588"/>
  <c r="BG588"/>
  <c r="BF588"/>
  <c r="T588"/>
  <c r="R588"/>
  <c r="P588"/>
  <c r="BI586"/>
  <c r="BH586"/>
  <c r="BG586"/>
  <c r="BF586"/>
  <c r="T586"/>
  <c r="R586"/>
  <c r="P586"/>
  <c r="BI584"/>
  <c r="BH584"/>
  <c r="BG584"/>
  <c r="BF584"/>
  <c r="T584"/>
  <c r="R584"/>
  <c r="P584"/>
  <c r="BI581"/>
  <c r="BH581"/>
  <c r="BG581"/>
  <c r="BF581"/>
  <c r="T581"/>
  <c r="R581"/>
  <c r="P581"/>
  <c r="BI579"/>
  <c r="BH579"/>
  <c r="BG579"/>
  <c r="BF579"/>
  <c r="T579"/>
  <c r="R579"/>
  <c r="P579"/>
  <c r="BI577"/>
  <c r="BH577"/>
  <c r="BG577"/>
  <c r="BF577"/>
  <c r="T577"/>
  <c r="R577"/>
  <c r="P577"/>
  <c r="BI575"/>
  <c r="BH575"/>
  <c r="BG575"/>
  <c r="BF575"/>
  <c r="T575"/>
  <c r="R575"/>
  <c r="P575"/>
  <c r="BI572"/>
  <c r="BH572"/>
  <c r="BG572"/>
  <c r="BF572"/>
  <c r="T572"/>
  <c r="R572"/>
  <c r="P572"/>
  <c r="BI570"/>
  <c r="BH570"/>
  <c r="BG570"/>
  <c r="BF570"/>
  <c r="T570"/>
  <c r="R570"/>
  <c r="P570"/>
  <c r="BI567"/>
  <c r="BH567"/>
  <c r="BG567"/>
  <c r="BF567"/>
  <c r="T567"/>
  <c r="R567"/>
  <c r="P567"/>
  <c r="BI564"/>
  <c r="BH564"/>
  <c r="BG564"/>
  <c r="BF564"/>
  <c r="T564"/>
  <c r="R564"/>
  <c r="P564"/>
  <c r="BI561"/>
  <c r="BH561"/>
  <c r="BG561"/>
  <c r="BF561"/>
  <c r="T561"/>
  <c r="R561"/>
  <c r="P561"/>
  <c r="BI559"/>
  <c r="BH559"/>
  <c r="BG559"/>
  <c r="BF559"/>
  <c r="T559"/>
  <c r="R559"/>
  <c r="P559"/>
  <c r="BI557"/>
  <c r="BH557"/>
  <c r="BG557"/>
  <c r="BF557"/>
  <c r="T557"/>
  <c r="R557"/>
  <c r="P557"/>
  <c r="BI555"/>
  <c r="BH555"/>
  <c r="BG555"/>
  <c r="BF555"/>
  <c r="T555"/>
  <c r="R555"/>
  <c r="P555"/>
  <c r="BI552"/>
  <c r="BH552"/>
  <c r="BG552"/>
  <c r="BF552"/>
  <c r="T552"/>
  <c r="R552"/>
  <c r="P552"/>
  <c r="BI550"/>
  <c r="BH550"/>
  <c r="BG550"/>
  <c r="BF550"/>
  <c r="T550"/>
  <c r="R550"/>
  <c r="P550"/>
  <c r="BI547"/>
  <c r="BH547"/>
  <c r="BG547"/>
  <c r="BF547"/>
  <c r="T547"/>
  <c r="R547"/>
  <c r="P547"/>
  <c r="BI545"/>
  <c r="BH545"/>
  <c r="BG545"/>
  <c r="BF545"/>
  <c r="T545"/>
  <c r="R545"/>
  <c r="P545"/>
  <c r="BI543"/>
  <c r="BH543"/>
  <c r="BG543"/>
  <c r="BF543"/>
  <c r="T543"/>
  <c r="R543"/>
  <c r="P543"/>
  <c r="BI541"/>
  <c r="BH541"/>
  <c r="BG541"/>
  <c r="BF541"/>
  <c r="T541"/>
  <c r="R541"/>
  <c r="P541"/>
  <c r="BI538"/>
  <c r="BH538"/>
  <c r="BG538"/>
  <c r="BF538"/>
  <c r="T538"/>
  <c r="R538"/>
  <c r="P538"/>
  <c r="BI536"/>
  <c r="BH536"/>
  <c r="BG536"/>
  <c r="BF536"/>
  <c r="T536"/>
  <c r="R536"/>
  <c r="P536"/>
  <c r="BI533"/>
  <c r="BH533"/>
  <c r="BG533"/>
  <c r="BF533"/>
  <c r="T533"/>
  <c r="R533"/>
  <c r="P533"/>
  <c r="BI531"/>
  <c r="BH531"/>
  <c r="BG531"/>
  <c r="BF531"/>
  <c r="T531"/>
  <c r="R531"/>
  <c r="P531"/>
  <c r="BI529"/>
  <c r="BH529"/>
  <c r="BG529"/>
  <c r="BF529"/>
  <c r="T529"/>
  <c r="R529"/>
  <c r="P529"/>
  <c r="BI526"/>
  <c r="BH526"/>
  <c r="BG526"/>
  <c r="BF526"/>
  <c r="T526"/>
  <c r="R526"/>
  <c r="P526"/>
  <c r="BI524"/>
  <c r="BH524"/>
  <c r="BG524"/>
  <c r="BF524"/>
  <c r="T524"/>
  <c r="R524"/>
  <c r="P524"/>
  <c r="BI522"/>
  <c r="BH522"/>
  <c r="BG522"/>
  <c r="BF522"/>
  <c r="T522"/>
  <c r="R522"/>
  <c r="P522"/>
  <c r="BI520"/>
  <c r="BH520"/>
  <c r="BG520"/>
  <c r="BF520"/>
  <c r="T520"/>
  <c r="R520"/>
  <c r="P520"/>
  <c r="BI517"/>
  <c r="BH517"/>
  <c r="BG517"/>
  <c r="BF517"/>
  <c r="T517"/>
  <c r="R517"/>
  <c r="P517"/>
  <c r="BI514"/>
  <c r="BH514"/>
  <c r="BG514"/>
  <c r="BF514"/>
  <c r="T514"/>
  <c r="R514"/>
  <c r="P514"/>
  <c r="BI511"/>
  <c r="BH511"/>
  <c r="BG511"/>
  <c r="BF511"/>
  <c r="T511"/>
  <c r="R511"/>
  <c r="P511"/>
  <c r="BI508"/>
  <c r="BH508"/>
  <c r="BG508"/>
  <c r="BF508"/>
  <c r="T508"/>
  <c r="R508"/>
  <c r="P508"/>
  <c r="BI505"/>
  <c r="BH505"/>
  <c r="BG505"/>
  <c r="BF505"/>
  <c r="T505"/>
  <c r="R505"/>
  <c r="P505"/>
  <c r="BI502"/>
  <c r="BH502"/>
  <c r="BG502"/>
  <c r="BF502"/>
  <c r="T502"/>
  <c r="R502"/>
  <c r="P502"/>
  <c r="BI499"/>
  <c r="BH499"/>
  <c r="BG499"/>
  <c r="BF499"/>
  <c r="T499"/>
  <c r="R499"/>
  <c r="P499"/>
  <c r="BI496"/>
  <c r="BH496"/>
  <c r="BG496"/>
  <c r="BF496"/>
  <c r="T496"/>
  <c r="R496"/>
  <c r="P496"/>
  <c r="BI493"/>
  <c r="BH493"/>
  <c r="BG493"/>
  <c r="BF493"/>
  <c r="T493"/>
  <c r="R493"/>
  <c r="P493"/>
  <c r="BI490"/>
  <c r="BH490"/>
  <c r="BG490"/>
  <c r="BF490"/>
  <c r="T490"/>
  <c r="R490"/>
  <c r="P490"/>
  <c r="BI487"/>
  <c r="BH487"/>
  <c r="BG487"/>
  <c r="BF487"/>
  <c r="T487"/>
  <c r="R487"/>
  <c r="P487"/>
  <c r="BI484"/>
  <c r="BH484"/>
  <c r="BG484"/>
  <c r="BF484"/>
  <c r="T484"/>
  <c r="R484"/>
  <c r="P484"/>
  <c r="BI481"/>
  <c r="BH481"/>
  <c r="BG481"/>
  <c r="BF481"/>
  <c r="T481"/>
  <c r="R481"/>
  <c r="P481"/>
  <c r="BI478"/>
  <c r="BH478"/>
  <c r="BG478"/>
  <c r="BF478"/>
  <c r="T478"/>
  <c r="R478"/>
  <c r="P478"/>
  <c r="BI475"/>
  <c r="BH475"/>
  <c r="BG475"/>
  <c r="BF475"/>
  <c r="T475"/>
  <c r="R475"/>
  <c r="P475"/>
  <c r="BI472"/>
  <c r="BH472"/>
  <c r="BG472"/>
  <c r="BF472"/>
  <c r="T472"/>
  <c r="R472"/>
  <c r="P472"/>
  <c r="BI469"/>
  <c r="BH469"/>
  <c r="BG469"/>
  <c r="BF469"/>
  <c r="T469"/>
  <c r="R469"/>
  <c r="P469"/>
  <c r="BI467"/>
  <c r="BH467"/>
  <c r="BG467"/>
  <c r="BF467"/>
  <c r="T467"/>
  <c r="R467"/>
  <c r="P467"/>
  <c r="BI462"/>
  <c r="BH462"/>
  <c r="BG462"/>
  <c r="BF462"/>
  <c r="T462"/>
  <c r="R462"/>
  <c r="P462"/>
  <c r="BI458"/>
  <c r="BH458"/>
  <c r="BG458"/>
  <c r="BF458"/>
  <c r="T458"/>
  <c r="R458"/>
  <c r="P458"/>
  <c r="BI454"/>
  <c r="BH454"/>
  <c r="BG454"/>
  <c r="BF454"/>
  <c r="T454"/>
  <c r="R454"/>
  <c r="P454"/>
  <c r="BI450"/>
  <c r="BH450"/>
  <c r="BG450"/>
  <c r="BF450"/>
  <c r="T450"/>
  <c r="R450"/>
  <c r="P450"/>
  <c r="BI447"/>
  <c r="BH447"/>
  <c r="BG447"/>
  <c r="BF447"/>
  <c r="T447"/>
  <c r="R447"/>
  <c r="P447"/>
  <c r="BI443"/>
  <c r="BH443"/>
  <c r="BG443"/>
  <c r="BF443"/>
  <c r="T443"/>
  <c r="R443"/>
  <c r="P443"/>
  <c r="BI440"/>
  <c r="BH440"/>
  <c r="BG440"/>
  <c r="BF440"/>
  <c r="T440"/>
  <c r="R440"/>
  <c r="P440"/>
  <c r="BI437"/>
  <c r="BH437"/>
  <c r="BG437"/>
  <c r="BF437"/>
  <c r="T437"/>
  <c r="R437"/>
  <c r="P437"/>
  <c r="BI434"/>
  <c r="BH434"/>
  <c r="BG434"/>
  <c r="BF434"/>
  <c r="T434"/>
  <c r="R434"/>
  <c r="P434"/>
  <c r="BI430"/>
  <c r="BH430"/>
  <c r="BG430"/>
  <c r="BF430"/>
  <c r="T430"/>
  <c r="R430"/>
  <c r="P430"/>
  <c r="BI427"/>
  <c r="BH427"/>
  <c r="BG427"/>
  <c r="BF427"/>
  <c r="T427"/>
  <c r="R427"/>
  <c r="P427"/>
  <c r="BI424"/>
  <c r="BH424"/>
  <c r="BG424"/>
  <c r="BF424"/>
  <c r="T424"/>
  <c r="R424"/>
  <c r="P424"/>
  <c r="BI421"/>
  <c r="BH421"/>
  <c r="BG421"/>
  <c r="BF421"/>
  <c r="T421"/>
  <c r="R421"/>
  <c r="P421"/>
  <c r="BI418"/>
  <c r="BH418"/>
  <c r="BG418"/>
  <c r="BF418"/>
  <c r="T418"/>
  <c r="R418"/>
  <c r="P418"/>
  <c r="BI416"/>
  <c r="BH416"/>
  <c r="BG416"/>
  <c r="BF416"/>
  <c r="T416"/>
  <c r="R416"/>
  <c r="P416"/>
  <c r="BI413"/>
  <c r="BH413"/>
  <c r="BG413"/>
  <c r="BF413"/>
  <c r="T413"/>
  <c r="R413"/>
  <c r="P413"/>
  <c r="BI411"/>
  <c r="BH411"/>
  <c r="BG411"/>
  <c r="BF411"/>
  <c r="T411"/>
  <c r="R411"/>
  <c r="P411"/>
  <c r="BI408"/>
  <c r="BH408"/>
  <c r="BG408"/>
  <c r="BF408"/>
  <c r="T408"/>
  <c r="R408"/>
  <c r="P408"/>
  <c r="BI405"/>
  <c r="BH405"/>
  <c r="BG405"/>
  <c r="BF405"/>
  <c r="T405"/>
  <c r="R405"/>
  <c r="P405"/>
  <c r="BI402"/>
  <c r="BH402"/>
  <c r="BG402"/>
  <c r="BF402"/>
  <c r="T402"/>
  <c r="R402"/>
  <c r="P402"/>
  <c r="BI400"/>
  <c r="BH400"/>
  <c r="BG400"/>
  <c r="BF400"/>
  <c r="T400"/>
  <c r="R400"/>
  <c r="P400"/>
  <c r="BI398"/>
  <c r="BH398"/>
  <c r="BG398"/>
  <c r="BF398"/>
  <c r="T398"/>
  <c r="R398"/>
  <c r="P398"/>
  <c r="BI396"/>
  <c r="BH396"/>
  <c r="BG396"/>
  <c r="BF396"/>
  <c r="T396"/>
  <c r="R396"/>
  <c r="P396"/>
  <c r="BI394"/>
  <c r="BH394"/>
  <c r="BG394"/>
  <c r="BF394"/>
  <c r="T394"/>
  <c r="R394"/>
  <c r="P394"/>
  <c r="BI392"/>
  <c r="BH392"/>
  <c r="BG392"/>
  <c r="BF392"/>
  <c r="T392"/>
  <c r="R392"/>
  <c r="P392"/>
  <c r="BI390"/>
  <c r="BH390"/>
  <c r="BG390"/>
  <c r="BF390"/>
  <c r="T390"/>
  <c r="R390"/>
  <c r="P390"/>
  <c r="BI387"/>
  <c r="BH387"/>
  <c r="BG387"/>
  <c r="BF387"/>
  <c r="T387"/>
  <c r="R387"/>
  <c r="P387"/>
  <c r="BI385"/>
  <c r="BH385"/>
  <c r="BG385"/>
  <c r="BF385"/>
  <c r="T385"/>
  <c r="R385"/>
  <c r="P385"/>
  <c r="BI382"/>
  <c r="BH382"/>
  <c r="BG382"/>
  <c r="BF382"/>
  <c r="T382"/>
  <c r="R382"/>
  <c r="P382"/>
  <c r="BI380"/>
  <c r="BH380"/>
  <c r="BG380"/>
  <c r="BF380"/>
  <c r="T380"/>
  <c r="R380"/>
  <c r="P380"/>
  <c r="BI378"/>
  <c r="BH378"/>
  <c r="BG378"/>
  <c r="BF378"/>
  <c r="T378"/>
  <c r="R378"/>
  <c r="P378"/>
  <c r="BI375"/>
  <c r="BH375"/>
  <c r="BG375"/>
  <c r="BF375"/>
  <c r="T375"/>
  <c r="R375"/>
  <c r="P375"/>
  <c r="BI373"/>
  <c r="BH373"/>
  <c r="BG373"/>
  <c r="BF373"/>
  <c r="T373"/>
  <c r="R373"/>
  <c r="P373"/>
  <c r="BI371"/>
  <c r="BH371"/>
  <c r="BG371"/>
  <c r="BF371"/>
  <c r="T371"/>
  <c r="R371"/>
  <c r="P371"/>
  <c r="BI368"/>
  <c r="BH368"/>
  <c r="BG368"/>
  <c r="BF368"/>
  <c r="T368"/>
  <c r="R368"/>
  <c r="P368"/>
  <c r="BI366"/>
  <c r="BH366"/>
  <c r="BG366"/>
  <c r="BF366"/>
  <c r="T366"/>
  <c r="R366"/>
  <c r="P366"/>
  <c r="BI364"/>
  <c r="BH364"/>
  <c r="BG364"/>
  <c r="BF364"/>
  <c r="T364"/>
  <c r="R364"/>
  <c r="P364"/>
  <c r="BI362"/>
  <c r="BH362"/>
  <c r="BG362"/>
  <c r="BF362"/>
  <c r="T362"/>
  <c r="R362"/>
  <c r="P362"/>
  <c r="BI359"/>
  <c r="BH359"/>
  <c r="BG359"/>
  <c r="BF359"/>
  <c r="T359"/>
  <c r="R359"/>
  <c r="P359"/>
  <c r="BI357"/>
  <c r="BH357"/>
  <c r="BG357"/>
  <c r="BF357"/>
  <c r="T357"/>
  <c r="R357"/>
  <c r="P357"/>
  <c r="BI355"/>
  <c r="BH355"/>
  <c r="BG355"/>
  <c r="BF355"/>
  <c r="T355"/>
  <c r="R355"/>
  <c r="P355"/>
  <c r="BI353"/>
  <c r="BH353"/>
  <c r="BG353"/>
  <c r="BF353"/>
  <c r="T353"/>
  <c r="R353"/>
  <c r="P353"/>
  <c r="BI351"/>
  <c r="BH351"/>
  <c r="BG351"/>
  <c r="BF351"/>
  <c r="T351"/>
  <c r="R351"/>
  <c r="P351"/>
  <c r="BI348"/>
  <c r="BH348"/>
  <c r="BG348"/>
  <c r="BF348"/>
  <c r="T348"/>
  <c r="R348"/>
  <c r="P348"/>
  <c r="BI346"/>
  <c r="BH346"/>
  <c r="BG346"/>
  <c r="BF346"/>
  <c r="T346"/>
  <c r="R346"/>
  <c r="P346"/>
  <c r="BI343"/>
  <c r="BH343"/>
  <c r="BG343"/>
  <c r="BF343"/>
  <c r="T343"/>
  <c r="R343"/>
  <c r="P343"/>
  <c r="BI341"/>
  <c r="BH341"/>
  <c r="BG341"/>
  <c r="BF341"/>
  <c r="T341"/>
  <c r="R341"/>
  <c r="P341"/>
  <c r="BI338"/>
  <c r="BH338"/>
  <c r="BG338"/>
  <c r="BF338"/>
  <c r="T338"/>
  <c r="R338"/>
  <c r="P338"/>
  <c r="BI336"/>
  <c r="BH336"/>
  <c r="BG336"/>
  <c r="BF336"/>
  <c r="T336"/>
  <c r="R336"/>
  <c r="P336"/>
  <c r="BI334"/>
  <c r="BH334"/>
  <c r="BG334"/>
  <c r="BF334"/>
  <c r="T334"/>
  <c r="R334"/>
  <c r="P334"/>
  <c r="BI331"/>
  <c r="BH331"/>
  <c r="BG331"/>
  <c r="BF331"/>
  <c r="T331"/>
  <c r="R331"/>
  <c r="P331"/>
  <c r="BI329"/>
  <c r="BH329"/>
  <c r="BG329"/>
  <c r="BF329"/>
  <c r="T329"/>
  <c r="R329"/>
  <c r="P329"/>
  <c r="BI326"/>
  <c r="BH326"/>
  <c r="BG326"/>
  <c r="BF326"/>
  <c r="T326"/>
  <c r="R326"/>
  <c r="P326"/>
  <c r="BI324"/>
  <c r="BH324"/>
  <c r="BG324"/>
  <c r="BF324"/>
  <c r="T324"/>
  <c r="R324"/>
  <c r="P324"/>
  <c r="BI321"/>
  <c r="BH321"/>
  <c r="BG321"/>
  <c r="BF321"/>
  <c r="T321"/>
  <c r="R321"/>
  <c r="P321"/>
  <c r="BI317"/>
  <c r="BH317"/>
  <c r="BG317"/>
  <c r="BF317"/>
  <c r="T317"/>
  <c r="R317"/>
  <c r="P317"/>
  <c r="BI315"/>
  <c r="BH315"/>
  <c r="BG315"/>
  <c r="BF315"/>
  <c r="T315"/>
  <c r="R315"/>
  <c r="P315"/>
  <c r="BI313"/>
  <c r="BH313"/>
  <c r="BG313"/>
  <c r="BF313"/>
  <c r="T313"/>
  <c r="R313"/>
  <c r="P313"/>
  <c r="BI310"/>
  <c r="BH310"/>
  <c r="BG310"/>
  <c r="BF310"/>
  <c r="T310"/>
  <c r="R310"/>
  <c r="P310"/>
  <c r="BI307"/>
  <c r="BH307"/>
  <c r="BG307"/>
  <c r="BF307"/>
  <c r="T307"/>
  <c r="R307"/>
  <c r="P307"/>
  <c r="BI304"/>
  <c r="BH304"/>
  <c r="BG304"/>
  <c r="BF304"/>
  <c r="T304"/>
  <c r="R304"/>
  <c r="P304"/>
  <c r="BI301"/>
  <c r="BH301"/>
  <c r="BG301"/>
  <c r="BF301"/>
  <c r="T301"/>
  <c r="R301"/>
  <c r="P301"/>
  <c r="BI298"/>
  <c r="BH298"/>
  <c r="BG298"/>
  <c r="BF298"/>
  <c r="T298"/>
  <c r="R298"/>
  <c r="P298"/>
  <c r="BI295"/>
  <c r="BH295"/>
  <c r="BG295"/>
  <c r="BF295"/>
  <c r="T295"/>
  <c r="R295"/>
  <c r="P295"/>
  <c r="BI292"/>
  <c r="BH292"/>
  <c r="BG292"/>
  <c r="BF292"/>
  <c r="T292"/>
  <c r="R292"/>
  <c r="P292"/>
  <c r="BI289"/>
  <c r="BH289"/>
  <c r="BG289"/>
  <c r="BF289"/>
  <c r="T289"/>
  <c r="R289"/>
  <c r="P289"/>
  <c r="BI285"/>
  <c r="BH285"/>
  <c r="BG285"/>
  <c r="BF285"/>
  <c r="T285"/>
  <c r="R285"/>
  <c r="P285"/>
  <c r="BI282"/>
  <c r="BH282"/>
  <c r="BG282"/>
  <c r="BF282"/>
  <c r="T282"/>
  <c r="R282"/>
  <c r="P282"/>
  <c r="BI279"/>
  <c r="BH279"/>
  <c r="BG279"/>
  <c r="BF279"/>
  <c r="T279"/>
  <c r="R279"/>
  <c r="P279"/>
  <c r="BI276"/>
  <c r="BH276"/>
  <c r="BG276"/>
  <c r="BF276"/>
  <c r="T276"/>
  <c r="R276"/>
  <c r="P276"/>
  <c r="BI273"/>
  <c r="BH273"/>
  <c r="BG273"/>
  <c r="BF273"/>
  <c r="T273"/>
  <c r="R273"/>
  <c r="P273"/>
  <c r="BI270"/>
  <c r="BH270"/>
  <c r="BG270"/>
  <c r="BF270"/>
  <c r="T270"/>
  <c r="R270"/>
  <c r="P270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58"/>
  <c r="BH258"/>
  <c r="BG258"/>
  <c r="BF258"/>
  <c r="T258"/>
  <c r="R258"/>
  <c r="P258"/>
  <c r="BI255"/>
  <c r="BH255"/>
  <c r="BG255"/>
  <c r="BF255"/>
  <c r="T255"/>
  <c r="R255"/>
  <c r="P255"/>
  <c r="BI252"/>
  <c r="BH252"/>
  <c r="BG252"/>
  <c r="BF252"/>
  <c r="T252"/>
  <c r="R252"/>
  <c r="P252"/>
  <c r="BI248"/>
  <c r="BH248"/>
  <c r="BG248"/>
  <c r="BF248"/>
  <c r="T248"/>
  <c r="R248"/>
  <c r="P248"/>
  <c r="BI244"/>
  <c r="BH244"/>
  <c r="BG244"/>
  <c r="BF244"/>
  <c r="T244"/>
  <c r="R244"/>
  <c r="P244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2"/>
  <c r="BH232"/>
  <c r="BG232"/>
  <c r="BF232"/>
  <c r="T232"/>
  <c r="R232"/>
  <c r="P232"/>
  <c r="BI229"/>
  <c r="BH229"/>
  <c r="BG229"/>
  <c r="BF229"/>
  <c r="T229"/>
  <c r="R229"/>
  <c r="P229"/>
  <c r="BI227"/>
  <c r="BH227"/>
  <c r="BG227"/>
  <c r="BF227"/>
  <c r="T227"/>
  <c r="R227"/>
  <c r="P227"/>
  <c r="BI224"/>
  <c r="BH224"/>
  <c r="BG224"/>
  <c r="BF224"/>
  <c r="T224"/>
  <c r="R224"/>
  <c r="P224"/>
  <c r="BI221"/>
  <c r="BH221"/>
  <c r="BG221"/>
  <c r="BF221"/>
  <c r="T221"/>
  <c r="R221"/>
  <c r="P221"/>
  <c r="BI218"/>
  <c r="BH218"/>
  <c r="BG218"/>
  <c r="BF218"/>
  <c r="T218"/>
  <c r="R218"/>
  <c r="P218"/>
  <c r="BI215"/>
  <c r="BH215"/>
  <c r="BG215"/>
  <c r="BF215"/>
  <c r="T215"/>
  <c r="R215"/>
  <c r="P215"/>
  <c r="BI213"/>
  <c r="BH213"/>
  <c r="BG213"/>
  <c r="BF213"/>
  <c r="T213"/>
  <c r="R213"/>
  <c r="P213"/>
  <c r="BI210"/>
  <c r="BH210"/>
  <c r="BG210"/>
  <c r="BF210"/>
  <c r="T210"/>
  <c r="R210"/>
  <c r="P210"/>
  <c r="BI208"/>
  <c r="BH208"/>
  <c r="BG208"/>
  <c r="BF208"/>
  <c r="T208"/>
  <c r="R208"/>
  <c r="P208"/>
  <c r="BI205"/>
  <c r="BH205"/>
  <c r="BG205"/>
  <c r="BF205"/>
  <c r="T205"/>
  <c r="R205"/>
  <c r="P205"/>
  <c r="BI203"/>
  <c r="BH203"/>
  <c r="BG203"/>
  <c r="BF203"/>
  <c r="T203"/>
  <c r="R203"/>
  <c r="P203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2"/>
  <c r="BH182"/>
  <c r="BG182"/>
  <c r="BF182"/>
  <c r="T182"/>
  <c r="R182"/>
  <c r="P182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0"/>
  <c r="BH160"/>
  <c r="BG160"/>
  <c r="BF160"/>
  <c r="T160"/>
  <c r="R160"/>
  <c r="P160"/>
  <c r="BI156"/>
  <c r="BH156"/>
  <c r="BG156"/>
  <c r="BF156"/>
  <c r="T156"/>
  <c r="R156"/>
  <c r="P156"/>
  <c r="BI154"/>
  <c r="BH154"/>
  <c r="BG154"/>
  <c r="BF154"/>
  <c r="T154"/>
  <c r="R154"/>
  <c r="P154"/>
  <c r="BI150"/>
  <c r="BH150"/>
  <c r="BG150"/>
  <c r="BF150"/>
  <c r="T150"/>
  <c r="R150"/>
  <c r="P150"/>
  <c r="BI146"/>
  <c r="BH146"/>
  <c r="BG146"/>
  <c r="BF146"/>
  <c r="T146"/>
  <c r="R146"/>
  <c r="P146"/>
  <c r="BI143"/>
  <c r="BH143"/>
  <c r="BG143"/>
  <c r="BF143"/>
  <c r="T143"/>
  <c r="R143"/>
  <c r="P143"/>
  <c r="BI139"/>
  <c r="BH139"/>
  <c r="BG139"/>
  <c r="BF139"/>
  <c r="T139"/>
  <c r="R139"/>
  <c r="P139"/>
  <c r="BI136"/>
  <c r="BH136"/>
  <c r="BG136"/>
  <c r="BF136"/>
  <c r="T136"/>
  <c r="R136"/>
  <c r="P136"/>
  <c r="BI131"/>
  <c r="BH131"/>
  <c r="BG131"/>
  <c r="BF131"/>
  <c r="T131"/>
  <c r="R131"/>
  <c r="P131"/>
  <c r="BI126"/>
  <c r="BH126"/>
  <c r="BG126"/>
  <c r="BF126"/>
  <c r="T126"/>
  <c r="R126"/>
  <c r="P126"/>
  <c r="BI123"/>
  <c r="BH123"/>
  <c r="BG123"/>
  <c r="BF123"/>
  <c r="T123"/>
  <c r="R123"/>
  <c r="P123"/>
  <c r="BI120"/>
  <c r="BH120"/>
  <c r="BG120"/>
  <c r="BF120"/>
  <c r="T120"/>
  <c r="R120"/>
  <c r="P120"/>
  <c r="BI116"/>
  <c r="BH116"/>
  <c r="BG116"/>
  <c r="BF116"/>
  <c r="T116"/>
  <c r="R116"/>
  <c r="P116"/>
  <c r="BI113"/>
  <c r="BH113"/>
  <c r="BG113"/>
  <c r="BF113"/>
  <c r="T113"/>
  <c r="R113"/>
  <c r="P113"/>
  <c r="BI108"/>
  <c r="BH108"/>
  <c r="BG108"/>
  <c r="BF108"/>
  <c r="T108"/>
  <c r="T107"/>
  <c r="R108"/>
  <c r="R107"/>
  <c r="P108"/>
  <c r="P107"/>
  <c r="BI104"/>
  <c r="BH104"/>
  <c r="BG104"/>
  <c r="BF104"/>
  <c r="T104"/>
  <c r="T103"/>
  <c r="T102"/>
  <c r="R104"/>
  <c r="R103"/>
  <c r="R102"/>
  <c r="P104"/>
  <c r="P103"/>
  <c r="P102"/>
  <c r="J98"/>
  <c r="J97"/>
  <c r="F97"/>
  <c r="F95"/>
  <c r="E93"/>
  <c r="J59"/>
  <c r="J58"/>
  <c r="F58"/>
  <c r="F56"/>
  <c r="E54"/>
  <c r="J20"/>
  <c r="E20"/>
  <c r="F98"/>
  <c r="J19"/>
  <c r="J14"/>
  <c r="J56"/>
  <c r="E7"/>
  <c r="E50"/>
  <c i="2" r="J37"/>
  <c r="J36"/>
  <c i="1" r="AY55"/>
  <c i="2" r="J35"/>
  <c i="1" r="AX55"/>
  <c i="2" r="BI260"/>
  <c r="BH260"/>
  <c r="BG260"/>
  <c r="BF260"/>
  <c r="T260"/>
  <c r="R260"/>
  <c r="P260"/>
  <c r="BI258"/>
  <c r="BH258"/>
  <c r="BG258"/>
  <c r="BF258"/>
  <c r="T258"/>
  <c r="R258"/>
  <c r="P258"/>
  <c r="BI255"/>
  <c r="BH255"/>
  <c r="BG255"/>
  <c r="BF255"/>
  <c r="T255"/>
  <c r="R255"/>
  <c r="P255"/>
  <c r="BI253"/>
  <c r="BH253"/>
  <c r="BG253"/>
  <c r="BF253"/>
  <c r="T253"/>
  <c r="R253"/>
  <c r="P253"/>
  <c r="BI250"/>
  <c r="BH250"/>
  <c r="BG250"/>
  <c r="BF250"/>
  <c r="T250"/>
  <c r="R250"/>
  <c r="P250"/>
  <c r="BI248"/>
  <c r="BH248"/>
  <c r="BG248"/>
  <c r="BF248"/>
  <c r="T248"/>
  <c r="R248"/>
  <c r="P248"/>
  <c r="BI245"/>
  <c r="BH245"/>
  <c r="BG245"/>
  <c r="BF245"/>
  <c r="T245"/>
  <c r="R245"/>
  <c r="P245"/>
  <c r="BI243"/>
  <c r="BH243"/>
  <c r="BG243"/>
  <c r="BF243"/>
  <c r="T243"/>
  <c r="R243"/>
  <c r="P243"/>
  <c r="BI240"/>
  <c r="BH240"/>
  <c r="BG240"/>
  <c r="BF240"/>
  <c r="T240"/>
  <c r="R240"/>
  <c r="P240"/>
  <c r="BI238"/>
  <c r="BH238"/>
  <c r="BG238"/>
  <c r="BF238"/>
  <c r="T238"/>
  <c r="R238"/>
  <c r="P238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8"/>
  <c r="BH228"/>
  <c r="BG228"/>
  <c r="BF228"/>
  <c r="T228"/>
  <c r="R228"/>
  <c r="P228"/>
  <c r="BI225"/>
  <c r="BH225"/>
  <c r="BG225"/>
  <c r="BF225"/>
  <c r="T225"/>
  <c r="R225"/>
  <c r="P225"/>
  <c r="BI222"/>
  <c r="BH222"/>
  <c r="BG222"/>
  <c r="BF222"/>
  <c r="T222"/>
  <c r="R222"/>
  <c r="P222"/>
  <c r="BI220"/>
  <c r="BH220"/>
  <c r="BG220"/>
  <c r="BF220"/>
  <c r="T220"/>
  <c r="R220"/>
  <c r="P220"/>
  <c r="BI217"/>
  <c r="BH217"/>
  <c r="BG217"/>
  <c r="BF217"/>
  <c r="T217"/>
  <c r="R217"/>
  <c r="P217"/>
  <c r="BI215"/>
  <c r="BH215"/>
  <c r="BG215"/>
  <c r="BF215"/>
  <c r="T215"/>
  <c r="R215"/>
  <c r="P215"/>
  <c r="BI212"/>
  <c r="BH212"/>
  <c r="BG212"/>
  <c r="BF212"/>
  <c r="T212"/>
  <c r="R212"/>
  <c r="P212"/>
  <c r="BI207"/>
  <c r="BH207"/>
  <c r="BG207"/>
  <c r="BF207"/>
  <c r="T207"/>
  <c r="R207"/>
  <c r="P207"/>
  <c r="BI204"/>
  <c r="BH204"/>
  <c r="BG204"/>
  <c r="BF204"/>
  <c r="T204"/>
  <c r="R204"/>
  <c r="P204"/>
  <c r="BI200"/>
  <c r="BH200"/>
  <c r="BG200"/>
  <c r="BF200"/>
  <c r="T200"/>
  <c r="T199"/>
  <c r="R200"/>
  <c r="R199"/>
  <c r="P200"/>
  <c r="P199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89"/>
  <c r="BH189"/>
  <c r="BG189"/>
  <c r="BF189"/>
  <c r="T189"/>
  <c r="R189"/>
  <c r="P189"/>
  <c r="BI187"/>
  <c r="BH187"/>
  <c r="BG187"/>
  <c r="BF187"/>
  <c r="T187"/>
  <c r="R187"/>
  <c r="P187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70"/>
  <c r="BH170"/>
  <c r="BG170"/>
  <c r="BF170"/>
  <c r="T170"/>
  <c r="R170"/>
  <c r="P170"/>
  <c r="BI168"/>
  <c r="BH168"/>
  <c r="BG168"/>
  <c r="BF168"/>
  <c r="T168"/>
  <c r="R168"/>
  <c r="P168"/>
  <c r="BI165"/>
  <c r="BH165"/>
  <c r="BG165"/>
  <c r="BF165"/>
  <c r="T165"/>
  <c r="R165"/>
  <c r="P165"/>
  <c r="BI161"/>
  <c r="BH161"/>
  <c r="BG161"/>
  <c r="BF161"/>
  <c r="T161"/>
  <c r="R161"/>
  <c r="P161"/>
  <c r="BI157"/>
  <c r="BH157"/>
  <c r="BG157"/>
  <c r="BF157"/>
  <c r="T157"/>
  <c r="R157"/>
  <c r="P157"/>
  <c r="BI153"/>
  <c r="BH153"/>
  <c r="BG153"/>
  <c r="BF153"/>
  <c r="T153"/>
  <c r="R153"/>
  <c r="P153"/>
  <c r="BI148"/>
  <c r="BH148"/>
  <c r="BG148"/>
  <c r="BF148"/>
  <c r="T148"/>
  <c r="R148"/>
  <c r="P148"/>
  <c r="BI145"/>
  <c r="BH145"/>
  <c r="BG145"/>
  <c r="BF145"/>
  <c r="T145"/>
  <c r="R145"/>
  <c r="P145"/>
  <c r="BI141"/>
  <c r="BH141"/>
  <c r="BG141"/>
  <c r="BF141"/>
  <c r="T141"/>
  <c r="R141"/>
  <c r="P141"/>
  <c r="BI138"/>
  <c r="BH138"/>
  <c r="BG138"/>
  <c r="BF138"/>
  <c r="T138"/>
  <c r="R138"/>
  <c r="P138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BI124"/>
  <c r="BH124"/>
  <c r="BG124"/>
  <c r="BF124"/>
  <c r="T124"/>
  <c r="R124"/>
  <c r="P124"/>
  <c r="BI119"/>
  <c r="BH119"/>
  <c r="BG119"/>
  <c r="BF119"/>
  <c r="T119"/>
  <c r="R119"/>
  <c r="P119"/>
  <c r="BI116"/>
  <c r="BH116"/>
  <c r="BG116"/>
  <c r="BF116"/>
  <c r="T116"/>
  <c r="R116"/>
  <c r="P116"/>
  <c r="BI113"/>
  <c r="BH113"/>
  <c r="BG113"/>
  <c r="BF113"/>
  <c r="T113"/>
  <c r="R113"/>
  <c r="P113"/>
  <c r="BI110"/>
  <c r="BH110"/>
  <c r="BG110"/>
  <c r="BF110"/>
  <c r="T110"/>
  <c r="R110"/>
  <c r="P110"/>
  <c r="BI107"/>
  <c r="BH107"/>
  <c r="BG107"/>
  <c r="BF107"/>
  <c r="T107"/>
  <c r="R107"/>
  <c r="P107"/>
  <c r="BI102"/>
  <c r="BH102"/>
  <c r="BG102"/>
  <c r="BF102"/>
  <c r="T102"/>
  <c r="R102"/>
  <c r="P102"/>
  <c r="BI97"/>
  <c r="BH97"/>
  <c r="BG97"/>
  <c r="BF97"/>
  <c r="T97"/>
  <c r="R97"/>
  <c r="P97"/>
  <c r="BI93"/>
  <c r="BH93"/>
  <c r="BG93"/>
  <c r="BF93"/>
  <c r="T93"/>
  <c r="R93"/>
  <c r="P93"/>
  <c r="J87"/>
  <c r="J86"/>
  <c r="F86"/>
  <c r="F84"/>
  <c r="E82"/>
  <c r="J55"/>
  <c r="J54"/>
  <c r="F54"/>
  <c r="F52"/>
  <c r="E50"/>
  <c r="J18"/>
  <c r="E18"/>
  <c r="F87"/>
  <c r="J17"/>
  <c r="J12"/>
  <c r="J84"/>
  <c r="E7"/>
  <c r="E80"/>
  <c i="1" r="L50"/>
  <c r="AM50"/>
  <c r="AM49"/>
  <c r="L49"/>
  <c r="AM47"/>
  <c r="L47"/>
  <c r="L45"/>
  <c r="L44"/>
  <c i="2" r="BK196"/>
  <c r="J128"/>
  <c r="J187"/>
  <c r="J250"/>
  <c r="J192"/>
  <c r="BK235"/>
  <c r="BK134"/>
  <c i="3" r="BK818"/>
  <c r="J739"/>
  <c r="BK671"/>
  <c r="BK631"/>
  <c r="J561"/>
  <c r="BK475"/>
  <c r="BK394"/>
  <c r="J329"/>
  <c r="BK239"/>
  <c r="BK126"/>
  <c r="BK802"/>
  <c r="J720"/>
  <c r="J604"/>
  <c r="J555"/>
  <c r="J505"/>
  <c r="J400"/>
  <c r="BK304"/>
  <c r="J187"/>
  <c r="BK806"/>
  <c r="BK695"/>
  <c r="BK594"/>
  <c r="J536"/>
  <c r="BK447"/>
  <c r="J368"/>
  <c r="J289"/>
  <c r="J215"/>
  <c r="J160"/>
  <c r="J869"/>
  <c r="BK727"/>
  <c r="J676"/>
  <c r="BK616"/>
  <c r="J545"/>
  <c r="J472"/>
  <c r="J331"/>
  <c r="BK263"/>
  <c r="J164"/>
  <c i="4" r="J588"/>
  <c r="BK532"/>
  <c r="J440"/>
  <c r="BK403"/>
  <c r="BK310"/>
  <c r="BK202"/>
  <c r="J102"/>
  <c r="J560"/>
  <c r="J444"/>
  <c r="BK387"/>
  <c r="BK336"/>
  <c r="J261"/>
  <c r="BK171"/>
  <c r="J603"/>
  <c r="J547"/>
  <c r="BK479"/>
  <c r="BK419"/>
  <c r="BK393"/>
  <c r="BK319"/>
  <c r="BK261"/>
  <c r="BK154"/>
  <c r="BK102"/>
  <c r="J574"/>
  <c r="BK519"/>
  <c r="J460"/>
  <c r="BK345"/>
  <c r="J271"/>
  <c r="J189"/>
  <c i="5" r="J342"/>
  <c r="BK263"/>
  <c r="BK200"/>
  <c r="J118"/>
  <c r="J320"/>
  <c r="J279"/>
  <c r="BK221"/>
  <c r="BK148"/>
  <c r="BK88"/>
  <c r="BK299"/>
  <c r="J217"/>
  <c r="BK160"/>
  <c r="J88"/>
  <c r="BK255"/>
  <c r="BK166"/>
  <c r="J126"/>
  <c i="6" r="BK296"/>
  <c r="J223"/>
  <c r="J183"/>
  <c r="J104"/>
  <c r="J261"/>
  <c r="J191"/>
  <c r="BK149"/>
  <c r="BK284"/>
  <c r="J227"/>
  <c r="BK168"/>
  <c r="BK110"/>
  <c r="BK263"/>
  <c r="BK170"/>
  <c r="BK106"/>
  <c i="7" r="J697"/>
  <c r="J581"/>
  <c r="BK442"/>
  <c r="BK320"/>
  <c r="J174"/>
  <c r="BK712"/>
  <c r="J478"/>
  <c r="J336"/>
  <c r="BK235"/>
  <c r="BK727"/>
  <c r="J657"/>
  <c r="BK541"/>
  <c r="J395"/>
  <c r="J230"/>
  <c r="BK153"/>
  <c r="BK736"/>
  <c r="J610"/>
  <c r="BK536"/>
  <c r="J442"/>
  <c r="J328"/>
  <c r="BK119"/>
  <c i="8" r="J131"/>
  <c i="9" r="BK110"/>
  <c r="J131"/>
  <c i="10" r="BK110"/>
  <c r="BK96"/>
  <c i="2" r="J260"/>
  <c r="BK184"/>
  <c r="BK116"/>
  <c r="J196"/>
  <c r="BK97"/>
  <c r="J231"/>
  <c r="BK153"/>
  <c r="BK217"/>
  <c r="BK124"/>
  <c i="3" r="BK793"/>
  <c r="BK734"/>
  <c r="J665"/>
  <c r="J618"/>
  <c r="BK552"/>
  <c r="BK472"/>
  <c r="BK390"/>
  <c r="BK244"/>
  <c r="J131"/>
  <c r="J809"/>
  <c r="BK751"/>
  <c r="J646"/>
  <c r="BK579"/>
  <c r="J421"/>
  <c r="J371"/>
  <c r="J307"/>
  <c r="J221"/>
  <c r="BK136"/>
  <c r="BK796"/>
  <c r="BK713"/>
  <c r="BK622"/>
  <c r="J547"/>
  <c r="BK443"/>
  <c r="BK321"/>
  <c r="BK227"/>
  <c r="BK139"/>
  <c r="J781"/>
  <c r="BK699"/>
  <c r="BK614"/>
  <c r="J572"/>
  <c r="BK531"/>
  <c r="BK467"/>
  <c r="J359"/>
  <c r="J229"/>
  <c r="BK156"/>
  <c i="4" r="BK556"/>
  <c r="J470"/>
  <c r="BK425"/>
  <c r="J336"/>
  <c r="BK288"/>
  <c r="BK189"/>
  <c r="J118"/>
  <c r="BK570"/>
  <c r="J501"/>
  <c r="BK470"/>
  <c r="J381"/>
  <c r="BK301"/>
  <c r="BK213"/>
  <c r="J148"/>
  <c r="J570"/>
  <c r="J538"/>
  <c r="BK440"/>
  <c r="BK355"/>
  <c r="BK293"/>
  <c r="J229"/>
  <c r="BK105"/>
  <c r="BK549"/>
  <c r="J464"/>
  <c r="J379"/>
  <c r="J266"/>
  <c r="BK182"/>
  <c i="5" r="J336"/>
  <c r="BK202"/>
  <c r="BK146"/>
  <c r="J338"/>
  <c r="BK318"/>
  <c r="BK261"/>
  <c r="BK198"/>
  <c r="J146"/>
  <c r="BK86"/>
  <c r="J293"/>
  <c r="BK213"/>
  <c r="BK140"/>
  <c r="BK313"/>
  <c r="BK249"/>
  <c r="BK217"/>
  <c r="J132"/>
  <c r="J86"/>
  <c i="6" r="J242"/>
  <c r="J200"/>
  <c r="J145"/>
  <c r="BK102"/>
  <c r="BK193"/>
  <c r="J296"/>
  <c r="BK211"/>
  <c r="J147"/>
  <c r="J274"/>
  <c r="BK189"/>
  <c r="J108"/>
  <c i="7" r="BK668"/>
  <c r="BK574"/>
  <c r="J502"/>
  <c r="BK369"/>
  <c r="J223"/>
  <c r="J159"/>
  <c r="J606"/>
  <c r="J449"/>
  <c r="BK312"/>
  <c r="BK176"/>
  <c r="BK689"/>
  <c r="BK548"/>
  <c r="J438"/>
  <c r="J243"/>
  <c r="J140"/>
  <c r="J724"/>
  <c r="J629"/>
  <c r="J548"/>
  <c r="BK463"/>
  <c r="J369"/>
  <c r="J260"/>
  <c r="BK110"/>
  <c i="8" r="J105"/>
  <c r="BK105"/>
  <c i="9" r="J96"/>
  <c r="J146"/>
  <c r="J136"/>
  <c i="10" r="J119"/>
  <c r="BK114"/>
  <c i="2" r="BK212"/>
  <c r="BK93"/>
  <c r="BK170"/>
  <c r="BK258"/>
  <c r="BK189"/>
  <c r="J238"/>
  <c r="J119"/>
  <c i="3" r="BK821"/>
  <c r="J742"/>
  <c r="J706"/>
  <c r="BK638"/>
  <c r="J567"/>
  <c r="BK538"/>
  <c r="J462"/>
  <c r="BK392"/>
  <c r="BK315"/>
  <c r="BK255"/>
  <c r="J136"/>
  <c r="BK824"/>
  <c r="J772"/>
  <c r="BK715"/>
  <c r="BK656"/>
  <c r="J592"/>
  <c r="BK454"/>
  <c r="BK373"/>
  <c r="J301"/>
  <c r="J224"/>
  <c r="J150"/>
  <c r="J842"/>
  <c r="BK763"/>
  <c r="BK687"/>
  <c r="BK599"/>
  <c r="BK522"/>
  <c r="BK450"/>
  <c r="BK336"/>
  <c r="J244"/>
  <c r="BK143"/>
  <c r="J784"/>
  <c r="J689"/>
  <c r="BK590"/>
  <c r="BK514"/>
  <c r="J450"/>
  <c r="BK348"/>
  <c r="BK154"/>
  <c i="4" r="BK594"/>
  <c r="J485"/>
  <c r="J405"/>
  <c r="BK334"/>
  <c r="BK237"/>
  <c r="J154"/>
  <c r="BK588"/>
  <c r="BK534"/>
  <c r="J481"/>
  <c r="J419"/>
  <c r="J359"/>
  <c r="BK283"/>
  <c r="J202"/>
  <c r="BK164"/>
  <c r="BK578"/>
  <c r="BK529"/>
  <c r="J462"/>
  <c r="BK413"/>
  <c r="J334"/>
  <c r="BK254"/>
  <c r="BK151"/>
  <c r="BK112"/>
  <c r="J590"/>
  <c r="J511"/>
  <c r="BK399"/>
  <c r="J341"/>
  <c r="J259"/>
  <c r="J173"/>
  <c i="5" r="BK311"/>
  <c r="J239"/>
  <c r="J154"/>
  <c r="J96"/>
  <c r="J303"/>
  <c r="J245"/>
  <c r="J192"/>
  <c r="BK128"/>
  <c r="J348"/>
  <c r="J259"/>
  <c r="J209"/>
  <c r="BK156"/>
  <c r="BK303"/>
  <c r="BK231"/>
  <c r="J112"/>
  <c i="6" r="BK259"/>
  <c r="BK195"/>
  <c r="J114"/>
  <c r="BK227"/>
  <c r="BK153"/>
  <c r="J259"/>
  <c r="J153"/>
  <c r="BK257"/>
  <c r="J162"/>
  <c i="7" r="J701"/>
  <c r="J544"/>
  <c r="J356"/>
  <c r="J167"/>
  <c r="J638"/>
  <c r="J364"/>
  <c r="J247"/>
  <c r="BK745"/>
  <c r="J586"/>
  <c r="BK374"/>
  <c r="BK186"/>
  <c r="J601"/>
  <c r="BK533"/>
  <c r="BK344"/>
  <c r="BK123"/>
  <c i="8" r="J139"/>
  <c i="9" r="BK146"/>
  <c r="J110"/>
  <c r="J140"/>
  <c i="10" r="J89"/>
  <c r="J96"/>
  <c i="2" r="J240"/>
  <c r="J189"/>
  <c r="J113"/>
  <c r="J182"/>
  <c i="1" r="AS62"/>
  <c i="2" r="J194"/>
  <c i="3" r="J840"/>
  <c r="BK766"/>
  <c r="J704"/>
  <c r="J620"/>
  <c r="J531"/>
  <c r="BK427"/>
  <c r="BK357"/>
  <c r="BK279"/>
  <c r="J193"/>
  <c r="BK836"/>
  <c r="J775"/>
  <c r="BK718"/>
  <c r="J654"/>
  <c r="J611"/>
  <c r="J517"/>
  <c r="BK366"/>
  <c r="J282"/>
  <c r="BK170"/>
  <c r="J860"/>
  <c r="BK799"/>
  <c r="BK680"/>
  <c r="BK592"/>
  <c r="J529"/>
  <c r="J478"/>
  <c r="J387"/>
  <c r="BK329"/>
  <c r="BK221"/>
  <c r="BK146"/>
  <c r="BK704"/>
  <c r="BK642"/>
  <c r="BK550"/>
  <c r="BK484"/>
  <c r="J398"/>
  <c r="BK307"/>
  <c r="J218"/>
  <c r="J113"/>
  <c i="4" r="BK574"/>
  <c r="BK505"/>
  <c r="BK447"/>
  <c r="BK314"/>
  <c r="J199"/>
  <c r="J594"/>
  <c r="J532"/>
  <c r="J438"/>
  <c r="BK363"/>
  <c r="J308"/>
  <c r="J206"/>
  <c r="BK109"/>
  <c r="BK551"/>
  <c r="BK472"/>
  <c r="J417"/>
  <c r="BK365"/>
  <c r="J317"/>
  <c r="BK193"/>
  <c r="J109"/>
  <c r="BK474"/>
  <c r="J393"/>
  <c r="J357"/>
  <c r="BK286"/>
  <c r="BK185"/>
  <c i="5" r="J344"/>
  <c r="J291"/>
  <c r="J247"/>
  <c r="BK150"/>
  <c r="BK336"/>
  <c r="J307"/>
  <c r="J273"/>
  <c r="BK227"/>
  <c r="J144"/>
  <c r="BK330"/>
  <c r="BK205"/>
  <c r="BK104"/>
  <c r="BK297"/>
  <c r="BK235"/>
  <c r="BK207"/>
  <c r="J198"/>
  <c r="J176"/>
  <c r="BK154"/>
  <c r="BK94"/>
  <c i="6" r="BK248"/>
  <c r="J215"/>
  <c r="BK160"/>
  <c r="BK289"/>
  <c r="BK206"/>
  <c r="J156"/>
  <c r="BK128"/>
  <c r="J289"/>
  <c r="BK223"/>
  <c r="BK143"/>
  <c r="BK272"/>
  <c r="J217"/>
  <c r="BK156"/>
  <c i="7" r="J736"/>
  <c r="BK622"/>
  <c r="J512"/>
  <c r="BK438"/>
  <c r="BK316"/>
  <c r="BK113"/>
  <c r="BK610"/>
  <c r="BK452"/>
  <c r="BK278"/>
  <c r="J163"/>
  <c r="BK697"/>
  <c r="BK508"/>
  <c r="J308"/>
  <c r="BK217"/>
  <c r="BK104"/>
  <c r="J712"/>
  <c r="BK606"/>
  <c r="J524"/>
  <c r="J371"/>
  <c r="BK239"/>
  <c i="8" r="J128"/>
  <c r="J126"/>
  <c i="9" r="BK131"/>
  <c r="J143"/>
  <c i="10" r="J138"/>
  <c r="BK126"/>
  <c r="J93"/>
  <c r="J103"/>
  <c i="2" r="J243"/>
  <c r="J177"/>
  <c r="J153"/>
  <c r="BK240"/>
  <c r="BK145"/>
  <c r="BK207"/>
  <c i="3" r="BK834"/>
  <c r="BK725"/>
  <c r="BK660"/>
  <c r="BK611"/>
  <c r="BK529"/>
  <c r="BK418"/>
  <c r="J364"/>
  <c r="BK292"/>
  <c r="BK189"/>
  <c r="BK840"/>
  <c r="BK769"/>
  <c r="BK697"/>
  <c r="J633"/>
  <c r="J575"/>
  <c r="J430"/>
  <c r="J378"/>
  <c r="J315"/>
  <c r="BK213"/>
  <c r="J154"/>
  <c r="BK845"/>
  <c r="J718"/>
  <c r="BK673"/>
  <c r="BK586"/>
  <c r="BK511"/>
  <c r="J424"/>
  <c r="J351"/>
  <c r="J248"/>
  <c r="J197"/>
  <c r="BK875"/>
  <c r="J864"/>
  <c r="BK706"/>
  <c r="BK640"/>
  <c r="BK567"/>
  <c r="J490"/>
  <c r="J416"/>
  <c r="J310"/>
  <c r="BK203"/>
  <c i="4" r="BK599"/>
  <c r="J549"/>
  <c r="J456"/>
  <c r="BK417"/>
  <c r="BK323"/>
  <c r="BK244"/>
  <c r="J164"/>
  <c r="BK584"/>
  <c r="BK462"/>
  <c r="J407"/>
  <c r="J365"/>
  <c r="J269"/>
  <c r="BK199"/>
  <c r="J121"/>
  <c r="BK501"/>
  <c r="BK427"/>
  <c r="J401"/>
  <c r="J343"/>
  <c r="J281"/>
  <c r="J217"/>
  <c r="BK616"/>
  <c r="J554"/>
  <c r="BK483"/>
  <c r="J383"/>
  <c r="J319"/>
  <c r="BK233"/>
  <c r="BK177"/>
  <c i="5" r="J297"/>
  <c r="BK188"/>
  <c r="J136"/>
  <c r="BK332"/>
  <c r="BK293"/>
  <c r="BK229"/>
  <c r="BK126"/>
  <c r="BK328"/>
  <c r="BK245"/>
  <c r="J182"/>
  <c r="J122"/>
  <c r="J309"/>
  <c r="BK289"/>
  <c r="BK237"/>
  <c r="J152"/>
  <c i="6" r="BK274"/>
  <c r="BK208"/>
  <c r="BK162"/>
  <c r="J281"/>
  <c r="BK219"/>
  <c r="J177"/>
  <c r="J112"/>
  <c r="J248"/>
  <c r="BK151"/>
  <c r="J284"/>
  <c r="BK213"/>
  <c r="J160"/>
  <c i="7" r="J755"/>
  <c r="J641"/>
  <c r="BK560"/>
  <c r="J494"/>
  <c r="BK395"/>
  <c r="BK336"/>
  <c r="BK182"/>
  <c r="J101"/>
  <c r="J555"/>
  <c r="BK360"/>
  <c r="J282"/>
  <c r="J107"/>
  <c r="BK638"/>
  <c r="J515"/>
  <c r="J251"/>
  <c r="BK116"/>
  <c r="J721"/>
  <c r="BK645"/>
  <c r="BK555"/>
  <c r="J481"/>
  <c r="J348"/>
  <c r="J213"/>
  <c i="8" r="J112"/>
  <c r="BK141"/>
  <c i="9" r="J115"/>
  <c r="BK115"/>
  <c i="10" r="BK142"/>
  <c r="J145"/>
  <c i="2" r="J233"/>
  <c r="J165"/>
  <c r="J235"/>
  <c r="J174"/>
  <c r="BK248"/>
  <c r="BK128"/>
  <c r="J184"/>
  <c i="3" r="J857"/>
  <c r="J760"/>
  <c r="J702"/>
  <c r="J640"/>
  <c r="J564"/>
  <c r="J493"/>
  <c r="BK371"/>
  <c r="J321"/>
  <c r="J227"/>
  <c r="J104"/>
  <c r="BK827"/>
  <c r="J766"/>
  <c r="J629"/>
  <c r="BK545"/>
  <c r="J508"/>
  <c r="J405"/>
  <c r="J338"/>
  <c r="J279"/>
  <c r="J189"/>
  <c r="J108"/>
  <c r="BK809"/>
  <c r="J638"/>
  <c r="BK577"/>
  <c r="J514"/>
  <c r="BK458"/>
  <c r="J380"/>
  <c r="J273"/>
  <c r="BK150"/>
  <c r="BK787"/>
  <c r="J687"/>
  <c r="BK604"/>
  <c r="BK517"/>
  <c r="J440"/>
  <c r="BK346"/>
  <c r="BK276"/>
  <c r="BK182"/>
  <c i="4" r="BK601"/>
  <c r="BK487"/>
  <c r="J435"/>
  <c r="BK357"/>
  <c r="J303"/>
  <c r="BK173"/>
  <c r="BK99"/>
  <c r="J545"/>
  <c r="J395"/>
  <c r="BK339"/>
  <c r="J246"/>
  <c r="J167"/>
  <c r="J612"/>
  <c r="BK545"/>
  <c r="BK466"/>
  <c r="BK405"/>
  <c r="BK347"/>
  <c r="BK269"/>
  <c r="BK167"/>
  <c r="BK619"/>
  <c r="BK536"/>
  <c r="BK481"/>
  <c r="BK423"/>
  <c r="J321"/>
  <c r="BK251"/>
  <c r="J151"/>
  <c i="5" r="BK307"/>
  <c r="J255"/>
  <c r="BK158"/>
  <c r="J116"/>
  <c r="J299"/>
  <c r="J237"/>
  <c r="BK190"/>
  <c r="BK114"/>
  <c r="J334"/>
  <c r="J233"/>
  <c r="BK174"/>
  <c r="J90"/>
  <c r="BK281"/>
  <c r="BK233"/>
  <c r="J124"/>
  <c i="6" r="BK261"/>
  <c r="J213"/>
  <c r="BK177"/>
  <c r="BK134"/>
  <c r="BK279"/>
  <c r="J238"/>
  <c r="J136"/>
  <c r="BK267"/>
  <c r="BK240"/>
  <c r="BK181"/>
  <c r="J102"/>
  <c r="J250"/>
  <c r="BK172"/>
  <c i="7" r="J759"/>
  <c r="BK629"/>
  <c r="BK530"/>
  <c r="J457"/>
  <c r="BK328"/>
  <c r="J119"/>
  <c r="BK673"/>
  <c r="J560"/>
  <c r="J340"/>
  <c r="J285"/>
  <c r="BK167"/>
  <c r="J622"/>
  <c r="BK469"/>
  <c r="BK352"/>
  <c r="J220"/>
  <c r="BK763"/>
  <c r="J668"/>
  <c r="BK590"/>
  <c r="BK502"/>
  <c r="J360"/>
  <c r="BK230"/>
  <c i="8" r="J141"/>
  <c i="9" r="BK112"/>
  <c r="J121"/>
  <c r="BK100"/>
  <c i="10" r="J157"/>
  <c r="BK162"/>
  <c i="2" r="BK187"/>
  <c r="BK253"/>
  <c r="J148"/>
  <c r="BK243"/>
  <c r="J157"/>
  <c r="BK204"/>
  <c r="J97"/>
  <c i="3" r="J790"/>
  <c r="J732"/>
  <c r="BK669"/>
  <c r="BK629"/>
  <c r="BK555"/>
  <c r="J496"/>
  <c r="BK437"/>
  <c r="BK359"/>
  <c r="BK237"/>
  <c r="BK108"/>
  <c r="J812"/>
  <c r="J727"/>
  <c r="BK676"/>
  <c r="J616"/>
  <c r="BK496"/>
  <c r="BK416"/>
  <c r="J341"/>
  <c r="J258"/>
  <c r="BK193"/>
  <c r="J116"/>
  <c r="J802"/>
  <c r="J709"/>
  <c r="J590"/>
  <c r="BK508"/>
  <c r="BK411"/>
  <c r="J373"/>
  <c r="J295"/>
  <c r="J208"/>
  <c r="BK864"/>
  <c r="J725"/>
  <c r="J649"/>
  <c r="BK618"/>
  <c r="BK524"/>
  <c r="BK424"/>
  <c r="J326"/>
  <c r="BK248"/>
  <c r="J170"/>
  <c i="4" r="BK567"/>
  <c r="J468"/>
  <c r="BK383"/>
  <c r="BK308"/>
  <c r="BK162"/>
  <c r="J112"/>
  <c r="J514"/>
  <c r="J429"/>
  <c r="BK379"/>
  <c r="BK303"/>
  <c r="BK187"/>
  <c r="J601"/>
  <c r="BK554"/>
  <c r="BK485"/>
  <c r="J451"/>
  <c r="J385"/>
  <c r="J305"/>
  <c r="J179"/>
  <c r="J541"/>
  <c r="J496"/>
  <c r="J391"/>
  <c r="BK317"/>
  <c r="J187"/>
  <c i="5" r="J332"/>
  <c r="BK267"/>
  <c r="J207"/>
  <c r="BK144"/>
  <c r="BK334"/>
  <c r="J289"/>
  <c r="J235"/>
  <c r="BK176"/>
  <c r="J108"/>
  <c r="BK320"/>
  <c r="J229"/>
  <c r="BK180"/>
  <c r="BK110"/>
  <c r="BK295"/>
  <c r="J156"/>
  <c r="BK90"/>
  <c i="6" r="BK294"/>
  <c r="J211"/>
  <c r="J128"/>
  <c r="J272"/>
  <c r="BK174"/>
  <c r="J100"/>
  <c r="J208"/>
  <c r="BK118"/>
  <c r="J185"/>
  <c i="7" r="J745"/>
  <c r="BK597"/>
  <c r="BK524"/>
  <c r="J430"/>
  <c r="BK300"/>
  <c r="J715"/>
  <c r="J541"/>
  <c r="BK209"/>
  <c r="BK631"/>
  <c r="BK449"/>
  <c r="BK223"/>
  <c r="J113"/>
  <c r="J619"/>
  <c r="J551"/>
  <c r="J491"/>
  <c r="J304"/>
  <c r="J209"/>
  <c i="8" r="BK126"/>
  <c r="J94"/>
  <c i="9" r="BK140"/>
  <c r="BK136"/>
  <c r="J105"/>
  <c i="10" r="J135"/>
  <c r="BK132"/>
  <c r="J100"/>
  <c i="2" r="J161"/>
  <c r="BK231"/>
  <c r="J145"/>
  <c r="J170"/>
  <c r="BK245"/>
  <c r="BK110"/>
  <c i="3" r="J832"/>
  <c r="BK746"/>
  <c r="J685"/>
  <c r="J642"/>
  <c r="J557"/>
  <c r="J454"/>
  <c r="BK368"/>
  <c r="BK317"/>
  <c r="J252"/>
  <c r="BK849"/>
  <c r="BK790"/>
  <c r="J730"/>
  <c r="BK667"/>
  <c r="BK581"/>
  <c r="J484"/>
  <c r="J408"/>
  <c r="J336"/>
  <c r="J237"/>
  <c r="BK191"/>
  <c r="J139"/>
  <c r="BK812"/>
  <c r="BK689"/>
  <c r="BK597"/>
  <c r="J541"/>
  <c r="BK440"/>
  <c r="J362"/>
  <c r="J239"/>
  <c r="J185"/>
  <c r="J875"/>
  <c r="BK815"/>
  <c r="BK685"/>
  <c r="J602"/>
  <c r="J443"/>
  <c r="J334"/>
  <c r="BK241"/>
  <c r="BK160"/>
  <c i="4" r="BK582"/>
  <c r="J534"/>
  <c r="BK432"/>
  <c r="J363"/>
  <c r="J291"/>
  <c r="BK179"/>
  <c r="BK142"/>
  <c r="J567"/>
  <c r="J499"/>
  <c r="J413"/>
  <c r="J347"/>
  <c r="BK298"/>
  <c r="J233"/>
  <c r="BK130"/>
  <c r="J536"/>
  <c r="BK464"/>
  <c r="BK407"/>
  <c r="J298"/>
  <c r="BK259"/>
  <c r="BK169"/>
  <c r="J99"/>
  <c r="BK586"/>
  <c r="J508"/>
  <c r="J432"/>
  <c r="J225"/>
  <c r="BK139"/>
  <c i="5" r="BK309"/>
  <c r="J257"/>
  <c r="J211"/>
  <c r="J120"/>
  <c r="J326"/>
  <c r="BK239"/>
  <c r="BK184"/>
  <c r="BK112"/>
  <c r="BK344"/>
  <c r="J263"/>
  <c r="J221"/>
  <c r="J128"/>
  <c r="BK324"/>
  <c r="BK275"/>
  <c r="J202"/>
  <c r="J188"/>
  <c r="J174"/>
  <c r="J140"/>
  <c i="6" r="BK286"/>
  <c r="BK225"/>
  <c r="BK166"/>
  <c r="J110"/>
  <c r="BK221"/>
  <c r="J172"/>
  <c r="BK108"/>
  <c r="BK238"/>
  <c r="J158"/>
  <c r="J126"/>
  <c r="J253"/>
  <c r="J174"/>
  <c r="J116"/>
  <c i="7" r="BK706"/>
  <c r="BK586"/>
  <c r="J497"/>
  <c r="BK380"/>
  <c r="BK282"/>
  <c r="J123"/>
  <c r="J645"/>
  <c r="J475"/>
  <c r="BK290"/>
  <c r="BK170"/>
  <c r="BK724"/>
  <c r="BK619"/>
  <c r="J538"/>
  <c r="J387"/>
  <c r="J239"/>
  <c r="BK733"/>
  <c r="BK641"/>
  <c r="BK594"/>
  <c r="J508"/>
  <c r="BK430"/>
  <c r="BK340"/>
  <c r="BK127"/>
  <c i="8" r="BK94"/>
  <c r="BK116"/>
  <c i="9" r="J107"/>
  <c r="BK128"/>
  <c i="10" r="J162"/>
  <c r="BK100"/>
  <c r="BK145"/>
  <c i="2" r="BK238"/>
  <c r="BK141"/>
  <c r="BK260"/>
  <c r="J222"/>
  <c r="J248"/>
  <c r="BK174"/>
  <c i="3" r="BK852"/>
  <c r="J751"/>
  <c r="BK709"/>
  <c r="J651"/>
  <c r="BK541"/>
  <c r="J447"/>
  <c r="BK378"/>
  <c r="J313"/>
  <c r="BK215"/>
  <c r="J852"/>
  <c r="BK781"/>
  <c r="BK739"/>
  <c r="J663"/>
  <c r="BK584"/>
  <c r="BK520"/>
  <c r="BK413"/>
  <c r="BK343"/>
  <c r="J263"/>
  <c r="J205"/>
  <c r="J126"/>
  <c r="J824"/>
  <c r="J746"/>
  <c r="BK658"/>
  <c r="BK575"/>
  <c r="BK481"/>
  <c r="BK408"/>
  <c r="BK334"/>
  <c r="BK123"/>
  <c r="J834"/>
  <c r="J695"/>
  <c r="J625"/>
  <c r="BK588"/>
  <c r="J522"/>
  <c r="J392"/>
  <c r="J292"/>
  <c r="BK179"/>
  <c i="4" r="BK609"/>
  <c r="J565"/>
  <c r="J476"/>
  <c r="BK373"/>
  <c r="BK296"/>
  <c r="J139"/>
  <c r="BK572"/>
  <c r="J492"/>
  <c r="J415"/>
  <c r="BK377"/>
  <c r="BK305"/>
  <c r="J237"/>
  <c r="J136"/>
  <c r="BK563"/>
  <c r="J527"/>
  <c r="J442"/>
  <c r="J353"/>
  <c r="J301"/>
  <c r="BK249"/>
  <c r="J133"/>
  <c r="BK605"/>
  <c r="BK499"/>
  <c r="J411"/>
  <c r="BK291"/>
  <c r="J160"/>
  <c i="5" r="J318"/>
  <c r="J241"/>
  <c r="J172"/>
  <c r="J94"/>
  <c r="BK265"/>
  <c r="BK186"/>
  <c r="BK138"/>
  <c r="BK346"/>
  <c r="BK283"/>
  <c r="J227"/>
  <c r="BK168"/>
  <c r="BK106"/>
  <c r="BK301"/>
  <c r="BK243"/>
  <c r="J158"/>
  <c r="J110"/>
  <c i="6" r="J234"/>
  <c r="J193"/>
  <c r="J132"/>
  <c r="BK277"/>
  <c r="J204"/>
  <c r="BK130"/>
  <c r="BK265"/>
  <c r="BK215"/>
  <c r="J141"/>
  <c r="BK234"/>
  <c r="BK126"/>
  <c i="7" r="BK709"/>
  <c r="J594"/>
  <c r="BK515"/>
  <c r="BK426"/>
  <c r="BK364"/>
  <c r="J217"/>
  <c r="J116"/>
  <c r="BK601"/>
  <c r="BK434"/>
  <c r="BK308"/>
  <c r="J135"/>
  <c r="J709"/>
  <c r="J563"/>
  <c r="J463"/>
  <c r="J295"/>
  <c r="BK101"/>
  <c r="BK701"/>
  <c r="J597"/>
  <c r="J519"/>
  <c r="J426"/>
  <c r="BK295"/>
  <c r="J153"/>
  <c i="8" r="J136"/>
  <c r="BK112"/>
  <c i="9" r="BK149"/>
  <c r="BK143"/>
  <c i="10" r="BK129"/>
  <c r="J106"/>
  <c i="2" r="BK194"/>
  <c r="BK138"/>
  <c r="J225"/>
  <c r="BK165"/>
  <c r="BK220"/>
  <c r="J110"/>
  <c r="J200"/>
  <c r="J102"/>
  <c i="3" r="BK772"/>
  <c r="BK720"/>
  <c r="J673"/>
  <c r="BK606"/>
  <c r="J526"/>
  <c r="BK434"/>
  <c r="BK338"/>
  <c r="J270"/>
  <c r="BK185"/>
  <c r="BK842"/>
  <c r="BK778"/>
  <c r="J680"/>
  <c r="J609"/>
  <c r="BK559"/>
  <c r="J437"/>
  <c r="J346"/>
  <c r="BK289"/>
  <c r="BK197"/>
  <c r="BK120"/>
  <c r="J827"/>
  <c r="J722"/>
  <c r="J671"/>
  <c r="BK561"/>
  <c r="BK533"/>
  <c r="BK402"/>
  <c r="J348"/>
  <c r="J241"/>
  <c r="BK176"/>
  <c r="J867"/>
  <c r="J713"/>
  <c r="BK636"/>
  <c r="BK564"/>
  <c r="J502"/>
  <c r="J394"/>
  <c r="BK324"/>
  <c r="BK252"/>
  <c r="BK167"/>
  <c i="4" r="J578"/>
  <c r="BK514"/>
  <c r="BK409"/>
  <c r="J312"/>
  <c r="BK225"/>
  <c r="J158"/>
  <c r="BK590"/>
  <c r="BK522"/>
  <c r="BK421"/>
  <c r="J345"/>
  <c r="J278"/>
  <c r="J127"/>
  <c r="J558"/>
  <c r="J519"/>
  <c r="J458"/>
  <c r="BK397"/>
  <c r="J339"/>
  <c r="BK256"/>
  <c r="BK136"/>
  <c r="J596"/>
  <c r="J522"/>
  <c r="J397"/>
  <c r="J310"/>
  <c r="J221"/>
  <c r="BK127"/>
  <c i="5" r="BK273"/>
  <c r="J243"/>
  <c r="J186"/>
  <c r="J104"/>
  <c r="J311"/>
  <c r="BK247"/>
  <c r="BK136"/>
  <c r="J346"/>
  <c r="J277"/>
  <c r="J196"/>
  <c r="BK120"/>
  <c r="BK291"/>
  <c r="BK241"/>
  <c r="J164"/>
  <c r="J114"/>
  <c i="6" r="J298"/>
  <c r="J232"/>
  <c r="J189"/>
  <c r="J164"/>
  <c r="J106"/>
  <c r="J263"/>
  <c r="BK217"/>
  <c r="J166"/>
  <c r="BK114"/>
  <c r="BK255"/>
  <c r="BK187"/>
  <c r="BK132"/>
  <c r="J267"/>
  <c r="J230"/>
  <c r="J151"/>
  <c i="7" r="BK742"/>
  <c r="BK614"/>
  <c r="BK551"/>
  <c r="BK481"/>
  <c r="J352"/>
  <c r="J189"/>
  <c r="J104"/>
  <c r="BK634"/>
  <c r="J466"/>
  <c r="BK243"/>
  <c r="BK652"/>
  <c r="BK505"/>
  <c r="J269"/>
  <c r="BK107"/>
  <c r="J652"/>
  <c r="BK567"/>
  <c r="BK406"/>
  <c r="J300"/>
  <c r="BK135"/>
  <c i="8" r="J124"/>
  <c r="BK136"/>
  <c r="BK139"/>
  <c i="9" r="BK125"/>
  <c i="10" r="BK135"/>
  <c r="BK103"/>
  <c r="J126"/>
  <c i="2" r="J131"/>
  <c r="BK215"/>
  <c r="J107"/>
  <c r="J217"/>
  <c r="J253"/>
  <c r="BK157"/>
  <c i="3" r="J769"/>
  <c r="J697"/>
  <c r="J599"/>
  <c r="BK478"/>
  <c r="BK398"/>
  <c r="BK353"/>
  <c r="J276"/>
  <c r="BK187"/>
  <c r="J838"/>
  <c r="J787"/>
  <c r="J734"/>
  <c r="J691"/>
  <c r="J631"/>
  <c r="J524"/>
  <c r="BK387"/>
  <c r="BK331"/>
  <c r="BK173"/>
  <c r="BK104"/>
  <c r="J715"/>
  <c r="J660"/>
  <c r="J550"/>
  <c r="BK430"/>
  <c r="BK326"/>
  <c r="BK229"/>
  <c r="J179"/>
  <c r="BK869"/>
  <c r="BK742"/>
  <c r="J667"/>
  <c r="J614"/>
  <c r="BK557"/>
  <c r="J475"/>
  <c r="BK362"/>
  <c r="J304"/>
  <c r="J210"/>
  <c i="4" r="J619"/>
  <c r="J524"/>
  <c r="J421"/>
  <c r="BK353"/>
  <c r="BK278"/>
  <c r="J177"/>
  <c r="BK565"/>
  <c r="J474"/>
  <c r="J409"/>
  <c r="J367"/>
  <c r="BK327"/>
  <c r="J249"/>
  <c r="BK124"/>
  <c r="BK543"/>
  <c r="BK468"/>
  <c r="J425"/>
  <c r="J399"/>
  <c r="J351"/>
  <c r="J276"/>
  <c r="J213"/>
  <c r="BK612"/>
  <c r="BK558"/>
  <c r="BK444"/>
  <c r="BK361"/>
  <c r="BK276"/>
  <c r="J209"/>
  <c r="J105"/>
  <c i="5" r="BK287"/>
  <c r="J249"/>
  <c r="J180"/>
  <c r="BK108"/>
  <c r="J313"/>
  <c r="BK277"/>
  <c r="BK209"/>
  <c r="J142"/>
  <c r="BK92"/>
  <c r="BK285"/>
  <c r="BK219"/>
  <c r="BK164"/>
  <c r="J100"/>
  <c r="J283"/>
  <c r="BK134"/>
  <c i="6" r="BK236"/>
  <c r="J170"/>
  <c r="J257"/>
  <c r="BK145"/>
  <c r="J244"/>
  <c r="BK183"/>
  <c r="BK292"/>
  <c r="BK202"/>
  <c r="BK112"/>
  <c i="7" r="J631"/>
  <c r="BK387"/>
  <c r="J186"/>
  <c r="BK581"/>
  <c r="J324"/>
  <c r="BK174"/>
  <c r="J718"/>
  <c r="J536"/>
  <c r="BK285"/>
  <c r="J148"/>
  <c r="BK649"/>
  <c r="J574"/>
  <c r="J469"/>
  <c r="BK269"/>
  <c r="J145"/>
  <c i="8" r="J145"/>
  <c r="BK128"/>
  <c i="9" r="BK121"/>
  <c r="BK118"/>
  <c i="10" r="BK153"/>
  <c r="BK106"/>
  <c r="J148"/>
  <c i="2" r="BK200"/>
  <c r="J134"/>
  <c r="J220"/>
  <c r="J116"/>
  <c r="J212"/>
  <c r="BK102"/>
  <c r="J215"/>
  <c r="J180"/>
  <c r="J93"/>
  <c i="3" r="BK775"/>
  <c r="J711"/>
  <c r="BK649"/>
  <c r="J577"/>
  <c r="BK490"/>
  <c r="BK380"/>
  <c r="BK341"/>
  <c r="BK265"/>
  <c r="BK164"/>
  <c r="J818"/>
  <c r="J763"/>
  <c r="J699"/>
  <c r="BK627"/>
  <c r="J538"/>
  <c r="J418"/>
  <c r="BK313"/>
  <c r="BK210"/>
  <c r="J123"/>
  <c r="BK730"/>
  <c r="J669"/>
  <c r="J579"/>
  <c r="J458"/>
  <c r="BK375"/>
  <c r="BK301"/>
  <c r="J213"/>
  <c r="BK878"/>
  <c r="BK860"/>
  <c r="J693"/>
  <c r="J622"/>
  <c r="J533"/>
  <c r="J469"/>
  <c r="J390"/>
  <c r="BK267"/>
  <c r="J199"/>
  <c i="4" r="BK596"/>
  <c r="J483"/>
  <c r="BK389"/>
  <c r="BK349"/>
  <c r="J241"/>
  <c r="J171"/>
  <c r="J115"/>
  <c r="J563"/>
  <c r="J472"/>
  <c r="BK391"/>
  <c r="BK271"/>
  <c r="BK145"/>
  <c r="J599"/>
  <c r="BK524"/>
  <c r="J454"/>
  <c r="BK395"/>
  <c r="J349"/>
  <c r="J274"/>
  <c r="BK241"/>
  <c r="BK148"/>
  <c r="J609"/>
  <c r="J556"/>
  <c r="J487"/>
  <c r="BK401"/>
  <c r="BK375"/>
  <c r="J314"/>
  <c r="J254"/>
  <c r="J162"/>
  <c i="5" r="BK192"/>
  <c r="J106"/>
  <c r="J316"/>
  <c r="J281"/>
  <c r="J213"/>
  <c r="J160"/>
  <c r="BK348"/>
  <c r="J253"/>
  <c r="BK215"/>
  <c r="J170"/>
  <c r="BK116"/>
  <c r="BK305"/>
  <c r="BK253"/>
  <c r="J205"/>
  <c r="J194"/>
  <c r="J184"/>
  <c r="J162"/>
  <c r="BK122"/>
  <c i="6" r="J279"/>
  <c r="J206"/>
  <c r="J143"/>
  <c r="BK244"/>
  <c r="J181"/>
  <c r="BK147"/>
  <c r="BK250"/>
  <c r="BK204"/>
  <c r="BK100"/>
  <c r="BK242"/>
  <c r="BK164"/>
  <c r="BK104"/>
  <c i="7" r="J634"/>
  <c r="BK563"/>
  <c r="J406"/>
  <c r="J344"/>
  <c r="BK179"/>
  <c r="BK681"/>
  <c r="J530"/>
  <c r="BK371"/>
  <c r="BK220"/>
  <c r="J127"/>
  <c r="J567"/>
  <c r="BK466"/>
  <c r="BK260"/>
  <c r="J131"/>
  <c r="BK755"/>
  <c r="BK657"/>
  <c r="BK544"/>
  <c r="J452"/>
  <c r="BK356"/>
  <c r="J278"/>
  <c r="BK140"/>
  <c i="8" r="J101"/>
  <c i="9" r="J128"/>
  <c r="J125"/>
  <c i="10" r="BK157"/>
  <c r="BK138"/>
  <c r="BK119"/>
  <c r="J114"/>
  <c i="2" r="J207"/>
  <c i="1" r="AS56"/>
  <c i="2" r="J168"/>
  <c r="BK113"/>
  <c r="BK192"/>
  <c r="BK107"/>
  <c i="3" r="BK784"/>
  <c r="BK693"/>
  <c r="BK644"/>
  <c r="J581"/>
  <c r="BK505"/>
  <c r="J402"/>
  <c r="BK351"/>
  <c r="J267"/>
  <c r="J143"/>
  <c r="J815"/>
  <c r="J754"/>
  <c r="BK678"/>
  <c r="BK620"/>
  <c r="J543"/>
  <c r="J467"/>
  <c r="BK364"/>
  <c r="J235"/>
  <c r="BK195"/>
  <c r="BK113"/>
  <c r="J778"/>
  <c r="BK711"/>
  <c r="BK625"/>
  <c r="J559"/>
  <c r="BK462"/>
  <c r="BK382"/>
  <c r="J324"/>
  <c r="BK235"/>
  <c r="J182"/>
  <c r="J749"/>
  <c r="BK654"/>
  <c r="J606"/>
  <c r="BK536"/>
  <c r="J357"/>
  <c r="J232"/>
  <c r="J120"/>
  <c i="4" r="BK576"/>
  <c r="J490"/>
  <c r="BK429"/>
  <c r="BK351"/>
  <c r="J286"/>
  <c r="J182"/>
  <c r="BK592"/>
  <c r="BK508"/>
  <c r="J427"/>
  <c r="J355"/>
  <c r="J296"/>
  <c r="BK209"/>
  <c r="BK158"/>
  <c r="J580"/>
  <c r="BK541"/>
  <c r="BK460"/>
  <c r="BK411"/>
  <c r="BK369"/>
  <c r="J331"/>
  <c r="J185"/>
  <c r="BK115"/>
  <c r="J592"/>
  <c r="BK538"/>
  <c r="BK442"/>
  <c r="J373"/>
  <c r="J283"/>
  <c r="BK217"/>
  <c r="J130"/>
  <c i="5" r="J271"/>
  <c r="J215"/>
  <c r="J148"/>
  <c r="BK102"/>
  <c r="J305"/>
  <c r="J251"/>
  <c r="J168"/>
  <c r="BK100"/>
  <c r="BK342"/>
  <c r="BK257"/>
  <c r="BK211"/>
  <c r="BK132"/>
  <c r="J328"/>
  <c r="BK279"/>
  <c r="J219"/>
  <c r="J138"/>
  <c r="J92"/>
  <c i="6" r="J246"/>
  <c r="J198"/>
  <c r="BK141"/>
  <c r="BK120"/>
  <c r="BK246"/>
  <c r="J168"/>
  <c r="J292"/>
  <c r="BK232"/>
  <c r="BK191"/>
  <c r="BK124"/>
  <c r="BK270"/>
  <c r="J179"/>
  <c r="J149"/>
  <c i="7" r="J733"/>
  <c r="BK625"/>
  <c r="BK538"/>
  <c r="BK472"/>
  <c r="BK377"/>
  <c r="J290"/>
  <c r="BK148"/>
  <c r="J625"/>
  <c r="BK457"/>
  <c r="J316"/>
  <c r="J179"/>
  <c r="J614"/>
  <c r="BK486"/>
  <c r="J377"/>
  <c r="J182"/>
  <c r="BK759"/>
  <c r="J663"/>
  <c r="BK577"/>
  <c r="BK497"/>
  <c r="J374"/>
  <c r="BK251"/>
  <c r="BK131"/>
  <c i="8" r="BK143"/>
  <c r="BK124"/>
  <c i="9" r="J100"/>
  <c i="10" r="J132"/>
  <c r="J110"/>
  <c r="BK89"/>
  <c i="2" r="J204"/>
  <c r="BK255"/>
  <c r="BK119"/>
  <c r="J255"/>
  <c r="BK177"/>
  <c r="J245"/>
  <c r="BK161"/>
  <c i="3" r="BK838"/>
  <c r="BK744"/>
  <c r="BK691"/>
  <c r="J656"/>
  <c r="J597"/>
  <c r="BK502"/>
  <c r="BK405"/>
  <c r="J355"/>
  <c r="BK282"/>
  <c r="J203"/>
  <c r="J793"/>
  <c r="BK665"/>
  <c r="J594"/>
  <c r="BK526"/>
  <c r="J487"/>
  <c r="BK385"/>
  <c r="J317"/>
  <c r="J255"/>
  <c r="J167"/>
  <c r="BK857"/>
  <c r="BK757"/>
  <c r="J682"/>
  <c r="J588"/>
  <c r="BK487"/>
  <c r="BK421"/>
  <c r="J366"/>
  <c r="BK258"/>
  <c r="J191"/>
  <c r="J878"/>
  <c r="J737"/>
  <c r="BK651"/>
  <c r="J586"/>
  <c r="BK543"/>
  <c r="J481"/>
  <c r="BK400"/>
  <c r="BK295"/>
  <c r="BK205"/>
  <c i="4" r="J616"/>
  <c r="J543"/>
  <c r="BK454"/>
  <c r="BK385"/>
  <c r="BK246"/>
  <c r="J582"/>
  <c r="J479"/>
  <c r="J449"/>
  <c r="J361"/>
  <c r="J323"/>
  <c r="BK264"/>
  <c r="J196"/>
  <c r="J584"/>
  <c r="BK492"/>
  <c r="J423"/>
  <c r="BK371"/>
  <c r="BK312"/>
  <c r="J251"/>
  <c r="BK118"/>
  <c r="BK580"/>
  <c r="BK490"/>
  <c r="J447"/>
  <c r="BK359"/>
  <c r="BK281"/>
  <c r="J193"/>
  <c i="5" r="BK322"/>
  <c r="J265"/>
  <c r="J134"/>
  <c r="J330"/>
  <c r="J275"/>
  <c r="BK225"/>
  <c r="BK152"/>
  <c r="J98"/>
  <c r="J322"/>
  <c r="BK223"/>
  <c r="J166"/>
  <c r="BK338"/>
  <c r="J269"/>
  <c r="BK142"/>
  <c r="J102"/>
  <c i="6" r="BK281"/>
  <c r="J221"/>
  <c r="J122"/>
  <c r="BK253"/>
  <c r="BK179"/>
  <c r="BK122"/>
  <c r="J286"/>
  <c r="BK230"/>
  <c r="J120"/>
  <c r="J255"/>
  <c r="BK200"/>
  <c r="J130"/>
  <c i="7" r="BK715"/>
  <c r="J590"/>
  <c r="BK519"/>
  <c r="BK391"/>
  <c r="J312"/>
  <c r="J176"/>
  <c r="BK721"/>
  <c r="J505"/>
  <c r="BK332"/>
  <c r="BK213"/>
  <c r="J742"/>
  <c r="J533"/>
  <c r="J391"/>
  <c r="BK163"/>
  <c r="BK751"/>
  <c r="J706"/>
  <c r="BK527"/>
  <c r="J434"/>
  <c r="BK324"/>
  <c r="BK189"/>
  <c i="8" r="J143"/>
  <c r="J116"/>
  <c r="BK101"/>
  <c i="9" r="J112"/>
  <c r="J149"/>
  <c i="10" r="J142"/>
  <c r="J153"/>
  <c i="2" r="J258"/>
  <c r="BK148"/>
  <c r="BK233"/>
  <c r="J141"/>
  <c r="BK225"/>
  <c r="BK131"/>
  <c r="BK182"/>
  <c i="3" r="J836"/>
  <c r="BK749"/>
  <c r="BK722"/>
  <c r="BK646"/>
  <c r="BK609"/>
  <c r="J511"/>
  <c r="J411"/>
  <c r="J375"/>
  <c r="BK298"/>
  <c r="BK224"/>
  <c r="J845"/>
  <c r="J799"/>
  <c r="J757"/>
  <c r="J644"/>
  <c r="BK572"/>
  <c r="J427"/>
  <c r="BK355"/>
  <c r="BK285"/>
  <c r="BK208"/>
  <c r="BK131"/>
  <c r="J821"/>
  <c r="BK732"/>
  <c r="J678"/>
  <c r="BK570"/>
  <c r="BK469"/>
  <c r="J385"/>
  <c r="J353"/>
  <c r="J265"/>
  <c r="BK218"/>
  <c r="J156"/>
  <c r="J849"/>
  <c r="BK702"/>
  <c r="J627"/>
  <c r="J570"/>
  <c r="BK493"/>
  <c r="J396"/>
  <c r="BK273"/>
  <c r="J195"/>
  <c i="4" r="J605"/>
  <c r="BK547"/>
  <c r="BK449"/>
  <c r="J371"/>
  <c r="J293"/>
  <c r="BK196"/>
  <c r="BK133"/>
  <c r="J576"/>
  <c r="J505"/>
  <c r="BK451"/>
  <c r="J389"/>
  <c r="BK343"/>
  <c r="BK266"/>
  <c r="BK221"/>
  <c r="J142"/>
  <c r="BK560"/>
  <c r="BK511"/>
  <c r="BK438"/>
  <c r="J403"/>
  <c r="BK367"/>
  <c r="BK321"/>
  <c r="J244"/>
  <c r="J124"/>
  <c r="J607"/>
  <c r="BK527"/>
  <c r="BK476"/>
  <c r="J377"/>
  <c r="J288"/>
  <c r="BK229"/>
  <c r="J145"/>
  <c i="5" r="J301"/>
  <c r="J261"/>
  <c r="BK194"/>
  <c r="J130"/>
  <c r="J324"/>
  <c r="J267"/>
  <c r="J223"/>
  <c r="J150"/>
  <c r="J340"/>
  <c r="BK251"/>
  <c r="BK172"/>
  <c r="BK124"/>
  <c r="BK316"/>
  <c r="BK271"/>
  <c r="BK118"/>
  <c i="6" r="J219"/>
  <c r="BK158"/>
  <c r="J294"/>
  <c r="J202"/>
  <c r="J118"/>
  <c r="J225"/>
  <c r="J134"/>
  <c r="J236"/>
  <c r="BK139"/>
  <c i="7" r="BK718"/>
  <c r="J577"/>
  <c r="BK491"/>
  <c r="J332"/>
  <c r="J110"/>
  <c r="J472"/>
  <c r="BK304"/>
  <c r="BK145"/>
  <c r="BK663"/>
  <c r="BK494"/>
  <c r="BK247"/>
  <c r="J681"/>
  <c r="BK512"/>
  <c r="BK367"/>
  <c r="J235"/>
  <c i="8" r="BK145"/>
  <c r="J122"/>
  <c i="9" r="BK107"/>
  <c r="BK105"/>
  <c i="10" r="J129"/>
  <c r="BK93"/>
  <c r="BK123"/>
  <c i="2" r="BK222"/>
  <c r="BK180"/>
  <c r="BK250"/>
  <c r="BK168"/>
  <c r="BK228"/>
  <c r="J124"/>
  <c r="J228"/>
  <c r="J138"/>
  <c i="3" r="J796"/>
  <c r="BK737"/>
  <c r="J658"/>
  <c r="BK602"/>
  <c r="J499"/>
  <c r="BK396"/>
  <c r="BK310"/>
  <c r="BK232"/>
  <c r="BK116"/>
  <c r="J806"/>
  <c r="J744"/>
  <c r="BK682"/>
  <c r="J636"/>
  <c r="BK547"/>
  <c r="J434"/>
  <c r="J382"/>
  <c r="J298"/>
  <c r="BK199"/>
  <c r="J146"/>
  <c r="BK832"/>
  <c r="BK760"/>
  <c r="BK633"/>
  <c r="J552"/>
  <c r="BK499"/>
  <c r="J413"/>
  <c r="J343"/>
  <c r="BK270"/>
  <c r="J173"/>
  <c r="BK867"/>
  <c r="BK754"/>
  <c r="BK663"/>
  <c r="J584"/>
  <c r="J520"/>
  <c r="J285"/>
  <c r="J176"/>
  <c i="4" r="BK607"/>
  <c r="J551"/>
  <c r="J466"/>
  <c r="BK415"/>
  <c r="J375"/>
  <c r="J264"/>
  <c r="BK160"/>
  <c r="J586"/>
  <c r="BK456"/>
  <c r="J369"/>
  <c r="BK341"/>
  <c r="J256"/>
  <c r="J169"/>
  <c r="J572"/>
  <c r="BK496"/>
  <c r="BK435"/>
  <c r="BK381"/>
  <c r="J327"/>
  <c r="BK121"/>
  <c r="BK603"/>
  <c r="J529"/>
  <c r="BK458"/>
  <c r="J387"/>
  <c r="BK331"/>
  <c r="BK274"/>
  <c r="BK206"/>
  <c i="5" r="BK326"/>
  <c r="BK269"/>
  <c r="BK178"/>
  <c r="BK98"/>
  <c r="J295"/>
  <c r="BK259"/>
  <c r="BK196"/>
  <c r="BK96"/>
  <c r="J287"/>
  <c r="J231"/>
  <c r="J178"/>
  <c r="BK162"/>
  <c r="BK340"/>
  <c r="J285"/>
  <c r="J225"/>
  <c r="J200"/>
  <c r="J190"/>
  <c r="BK182"/>
  <c r="BK170"/>
  <c r="BK130"/>
  <c i="6" r="BK298"/>
  <c r="J240"/>
  <c r="J187"/>
  <c r="J124"/>
  <c r="J270"/>
  <c r="J195"/>
  <c r="BK116"/>
  <c r="J277"/>
  <c r="BK185"/>
  <c r="J139"/>
  <c r="J265"/>
  <c r="BK198"/>
  <c r="BK136"/>
  <c i="7" r="J673"/>
  <c r="J527"/>
  <c r="BK475"/>
  <c r="J367"/>
  <c r="J199"/>
  <c r="J727"/>
  <c r="J570"/>
  <c r="BK348"/>
  <c r="BK199"/>
  <c r="J751"/>
  <c r="J649"/>
  <c r="BK478"/>
  <c r="BK159"/>
  <c r="J763"/>
  <c r="J689"/>
  <c r="BK570"/>
  <c r="J486"/>
  <c r="J380"/>
  <c r="J320"/>
  <c r="J170"/>
  <c i="8" r="BK122"/>
  <c r="BK131"/>
  <c i="9" r="J118"/>
  <c r="BK96"/>
  <c i="10" r="J123"/>
  <c r="BK148"/>
  <c i="2" l="1" r="R92"/>
  <c r="R106"/>
  <c r="P123"/>
  <c r="P156"/>
  <c r="BK164"/>
  <c r="J164"/>
  <c r="J66"/>
  <c r="BK203"/>
  <c r="J203"/>
  <c r="J68"/>
  <c r="P211"/>
  <c r="P210"/>
  <c i="3" r="T112"/>
  <c r="R202"/>
  <c r="BK247"/>
  <c r="J247"/>
  <c r="J70"/>
  <c r="T320"/>
  <c r="T446"/>
  <c r="P453"/>
  <c r="R466"/>
  <c r="BK856"/>
  <c r="J856"/>
  <c r="J76"/>
  <c r="BK863"/>
  <c r="J863"/>
  <c r="J77"/>
  <c r="R874"/>
  <c r="R873"/>
  <c i="4" r="R98"/>
  <c r="R176"/>
  <c r="P192"/>
  <c r="BK240"/>
  <c r="J240"/>
  <c r="J68"/>
  <c r="BK495"/>
  <c r="J495"/>
  <c r="J69"/>
  <c r="T495"/>
  <c r="R504"/>
  <c i="5" r="BK85"/>
  <c r="J85"/>
  <c r="J63"/>
  <c i="6" r="R99"/>
  <c r="R138"/>
  <c r="BK155"/>
  <c r="J155"/>
  <c r="J66"/>
  <c r="BK176"/>
  <c r="J176"/>
  <c r="J67"/>
  <c r="P197"/>
  <c r="T210"/>
  <c r="P229"/>
  <c r="BK252"/>
  <c r="J252"/>
  <c r="J71"/>
  <c r="BK269"/>
  <c r="J269"/>
  <c r="J72"/>
  <c r="BK276"/>
  <c r="J276"/>
  <c r="J73"/>
  <c r="BK283"/>
  <c r="J283"/>
  <c r="J74"/>
  <c r="BK291"/>
  <c r="J291"/>
  <c r="J76"/>
  <c i="7" r="R100"/>
  <c r="R122"/>
  <c r="T152"/>
  <c r="BK181"/>
  <c r="J181"/>
  <c r="J64"/>
  <c r="BK250"/>
  <c r="J250"/>
  <c r="J65"/>
  <c r="T311"/>
  <c r="R462"/>
  <c r="BK501"/>
  <c r="J501"/>
  <c r="J70"/>
  <c r="R518"/>
  <c r="BK554"/>
  <c r="J554"/>
  <c r="J72"/>
  <c r="BK580"/>
  <c r="J580"/>
  <c r="J73"/>
  <c r="R600"/>
  <c r="T644"/>
  <c r="R662"/>
  <c r="T700"/>
  <c r="T754"/>
  <c i="8" r="P93"/>
  <c r="R121"/>
  <c r="T135"/>
  <c r="T134"/>
  <c i="9" r="BK99"/>
  <c r="J99"/>
  <c r="J67"/>
  <c r="T99"/>
  <c r="P124"/>
  <c r="P139"/>
  <c i="10" r="BK88"/>
  <c r="P122"/>
  <c r="P141"/>
  <c r="P152"/>
  <c i="2" r="BK92"/>
  <c r="J92"/>
  <c r="J61"/>
  <c r="T106"/>
  <c r="T123"/>
  <c r="T156"/>
  <c r="R164"/>
  <c r="P203"/>
  <c r="BK211"/>
  <c r="J211"/>
  <c r="J70"/>
  <c i="3" r="R112"/>
  <c r="BK202"/>
  <c r="J202"/>
  <c r="J69"/>
  <c r="P247"/>
  <c r="P320"/>
  <c r="P446"/>
  <c r="T453"/>
  <c r="P466"/>
  <c r="P465"/>
  <c r="P856"/>
  <c r="P863"/>
  <c r="P874"/>
  <c r="P873"/>
  <c i="4" r="P98"/>
  <c r="P176"/>
  <c r="R192"/>
  <c r="R240"/>
  <c r="BK518"/>
  <c r="J518"/>
  <c r="J72"/>
  <c r="R518"/>
  <c r="R517"/>
  <c i="5" r="T85"/>
  <c i="6" r="P99"/>
  <c r="P138"/>
  <c r="P155"/>
  <c r="R176"/>
  <c r="R197"/>
  <c r="P210"/>
  <c r="R229"/>
  <c r="P252"/>
  <c r="P269"/>
  <c r="R276"/>
  <c r="P283"/>
  <c r="R291"/>
  <c i="7" r="BK100"/>
  <c r="J100"/>
  <c r="J61"/>
  <c r="BK122"/>
  <c r="J122"/>
  <c r="J62"/>
  <c r="BK152"/>
  <c r="J152"/>
  <c r="J63"/>
  <c r="P181"/>
  <c r="T250"/>
  <c r="BK311"/>
  <c r="J311"/>
  <c r="J66"/>
  <c r="P462"/>
  <c r="P501"/>
  <c r="P518"/>
  <c r="P554"/>
  <c r="P580"/>
  <c r="BK600"/>
  <c r="J600"/>
  <c r="J74"/>
  <c r="BK644"/>
  <c r="J644"/>
  <c r="J75"/>
  <c r="P662"/>
  <c r="BK700"/>
  <c r="J700"/>
  <c r="J77"/>
  <c r="P754"/>
  <c i="8" r="R93"/>
  <c r="R92"/>
  <c r="P121"/>
  <c r="P135"/>
  <c r="P134"/>
  <c i="9" r="R99"/>
  <c r="T124"/>
  <c r="T139"/>
  <c i="10" r="T88"/>
  <c r="T122"/>
  <c r="BK152"/>
  <c r="J152"/>
  <c r="J65"/>
  <c i="2" r="T92"/>
  <c r="T91"/>
  <c r="P106"/>
  <c r="BK123"/>
  <c r="J123"/>
  <c r="J64"/>
  <c r="BK156"/>
  <c r="J156"/>
  <c r="J65"/>
  <c r="T164"/>
  <c r="R203"/>
  <c r="T211"/>
  <c r="T210"/>
  <c i="3" r="P112"/>
  <c r="P111"/>
  <c r="P101"/>
  <c i="1" r="AU57"/>
  <c i="3" r="P202"/>
  <c r="T247"/>
  <c r="BK320"/>
  <c r="J320"/>
  <c r="J71"/>
  <c r="BK446"/>
  <c r="J446"/>
  <c r="J72"/>
  <c r="R453"/>
  <c r="T466"/>
  <c r="R856"/>
  <c r="T863"/>
  <c r="T874"/>
  <c r="T873"/>
  <c i="4" r="BK98"/>
  <c r="J98"/>
  <c r="J65"/>
  <c r="BK176"/>
  <c r="J176"/>
  <c r="J66"/>
  <c r="BK192"/>
  <c r="J192"/>
  <c r="J67"/>
  <c r="P240"/>
  <c r="P495"/>
  <c r="BK504"/>
  <c r="J504"/>
  <c r="J70"/>
  <c r="T504"/>
  <c i="5" r="P85"/>
  <c i="1" r="AU59"/>
  <c i="6" r="T99"/>
  <c r="T138"/>
  <c r="R155"/>
  <c r="P176"/>
  <c r="BK197"/>
  <c r="J197"/>
  <c r="J68"/>
  <c r="BK210"/>
  <c r="J210"/>
  <c r="J69"/>
  <c r="BK229"/>
  <c r="J229"/>
  <c r="J70"/>
  <c r="T252"/>
  <c r="R269"/>
  <c r="P276"/>
  <c r="R283"/>
  <c r="P291"/>
  <c i="7" r="T100"/>
  <c r="T122"/>
  <c r="P152"/>
  <c r="R181"/>
  <c r="R250"/>
  <c r="P311"/>
  <c r="BK462"/>
  <c r="J462"/>
  <c r="J67"/>
  <c r="R501"/>
  <c r="T518"/>
  <c r="T554"/>
  <c r="T580"/>
  <c r="T600"/>
  <c r="R644"/>
  <c r="BK662"/>
  <c r="J662"/>
  <c r="J76"/>
  <c r="R700"/>
  <c r="R754"/>
  <c i="8" r="BK93"/>
  <c r="BK121"/>
  <c r="J121"/>
  <c r="J66"/>
  <c r="BK135"/>
  <c r="J135"/>
  <c r="J69"/>
  <c i="10" r="R88"/>
  <c r="R122"/>
  <c r="R141"/>
  <c r="T152"/>
  <c i="2" r="P92"/>
  <c r="P91"/>
  <c r="BK106"/>
  <c r="J106"/>
  <c r="J62"/>
  <c r="R123"/>
  <c r="R122"/>
  <c r="R156"/>
  <c r="P164"/>
  <c r="T203"/>
  <c r="R211"/>
  <c r="R210"/>
  <c i="3" r="BK112"/>
  <c r="T202"/>
  <c r="R247"/>
  <c r="R320"/>
  <c r="R446"/>
  <c r="BK453"/>
  <c r="J453"/>
  <c r="J73"/>
  <c r="BK466"/>
  <c r="J466"/>
  <c r="J75"/>
  <c r="T856"/>
  <c r="R863"/>
  <c r="BK874"/>
  <c r="J874"/>
  <c r="J79"/>
  <c i="4" r="T98"/>
  <c r="T176"/>
  <c r="T192"/>
  <c r="T240"/>
  <c r="R495"/>
  <c r="P504"/>
  <c r="P518"/>
  <c r="P517"/>
  <c r="T518"/>
  <c r="T517"/>
  <c r="BK615"/>
  <c r="BK614"/>
  <c r="J614"/>
  <c r="J73"/>
  <c r="P615"/>
  <c r="P614"/>
  <c r="R615"/>
  <c r="R614"/>
  <c r="T615"/>
  <c r="T614"/>
  <c i="5" r="R85"/>
  <c i="6" r="BK99"/>
  <c r="J99"/>
  <c r="J64"/>
  <c r="BK138"/>
  <c r="J138"/>
  <c r="J65"/>
  <c r="T155"/>
  <c r="T176"/>
  <c r="T197"/>
  <c r="R210"/>
  <c r="T229"/>
  <c r="R252"/>
  <c r="T269"/>
  <c r="T276"/>
  <c r="T283"/>
  <c r="T291"/>
  <c i="7" r="P100"/>
  <c r="P122"/>
  <c r="R152"/>
  <c r="T181"/>
  <c r="P250"/>
  <c r="R311"/>
  <c r="T462"/>
  <c r="T501"/>
  <c r="BK518"/>
  <c r="J518"/>
  <c r="J71"/>
  <c r="R554"/>
  <c r="R580"/>
  <c r="P600"/>
  <c r="P644"/>
  <c r="T662"/>
  <c r="P700"/>
  <c r="BK754"/>
  <c r="J754"/>
  <c r="J78"/>
  <c i="8" r="T93"/>
  <c r="T92"/>
  <c r="T121"/>
  <c r="R135"/>
  <c r="R134"/>
  <c i="9" r="P99"/>
  <c r="P98"/>
  <c r="P93"/>
  <c i="1" r="AU64"/>
  <c i="9" r="BK124"/>
  <c r="J124"/>
  <c r="J68"/>
  <c r="R124"/>
  <c r="BK139"/>
  <c r="J139"/>
  <c r="J71"/>
  <c r="R139"/>
  <c i="10" r="P88"/>
  <c r="P87"/>
  <c r="P86"/>
  <c i="1" r="AU65"/>
  <c i="10" r="BK122"/>
  <c r="J122"/>
  <c r="J63"/>
  <c r="BK141"/>
  <c r="J141"/>
  <c r="J64"/>
  <c r="T141"/>
  <c r="R152"/>
  <c i="2" r="BK199"/>
  <c r="J199"/>
  <c r="J67"/>
  <c i="3" r="BK103"/>
  <c r="J103"/>
  <c r="J65"/>
  <c i="6" r="BK288"/>
  <c r="J288"/>
  <c r="J75"/>
  <c i="10" r="BK118"/>
  <c r="J118"/>
  <c r="J62"/>
  <c r="BK161"/>
  <c r="J161"/>
  <c r="J66"/>
  <c i="3" r="BK107"/>
  <c r="J107"/>
  <c r="J66"/>
  <c i="7" r="BK496"/>
  <c r="J496"/>
  <c r="J68"/>
  <c i="8" r="BK130"/>
  <c r="J130"/>
  <c r="J67"/>
  <c i="9" r="BK95"/>
  <c r="J95"/>
  <c r="J65"/>
  <c r="BK135"/>
  <c r="J135"/>
  <c r="J70"/>
  <c i="10" r="E48"/>
  <c r="BE89"/>
  <c r="BE135"/>
  <c r="BE138"/>
  <c r="J52"/>
  <c r="BE100"/>
  <c r="BE106"/>
  <c r="BE123"/>
  <c r="BE126"/>
  <c r="BE132"/>
  <c r="BE153"/>
  <c r="BE157"/>
  <c r="BE162"/>
  <c r="F83"/>
  <c r="BE114"/>
  <c r="BE119"/>
  <c r="BE142"/>
  <c r="BE148"/>
  <c r="BE93"/>
  <c r="BE96"/>
  <c r="BE103"/>
  <c r="BE110"/>
  <c r="BE129"/>
  <c r="BE145"/>
  <c i="9" r="E50"/>
  <c r="J56"/>
  <c r="BE105"/>
  <c r="BE115"/>
  <c r="BE131"/>
  <c r="BE136"/>
  <c i="8" r="J93"/>
  <c r="J65"/>
  <c i="9" r="BE107"/>
  <c r="BE110"/>
  <c r="BE112"/>
  <c r="BE125"/>
  <c r="BE149"/>
  <c r="F59"/>
  <c r="BE118"/>
  <c r="BE128"/>
  <c r="BE146"/>
  <c r="BE96"/>
  <c r="BE100"/>
  <c r="BE121"/>
  <c r="BE140"/>
  <c r="BE143"/>
  <c i="7" r="BK500"/>
  <c i="8" r="J56"/>
  <c r="BE94"/>
  <c r="BE112"/>
  <c r="BE122"/>
  <c r="BE126"/>
  <c r="BE136"/>
  <c r="BE143"/>
  <c r="BE145"/>
  <c r="E50"/>
  <c r="BE116"/>
  <c r="BE124"/>
  <c r="BE128"/>
  <c r="BE131"/>
  <c r="BE139"/>
  <c r="BE141"/>
  <c r="F59"/>
  <c r="BE101"/>
  <c r="BE105"/>
  <c i="7" r="J52"/>
  <c r="BE104"/>
  <c r="BE113"/>
  <c r="BE163"/>
  <c r="BE167"/>
  <c r="BE176"/>
  <c r="BE179"/>
  <c r="BE182"/>
  <c r="BE243"/>
  <c r="BE282"/>
  <c r="BE308"/>
  <c r="BE312"/>
  <c r="BE332"/>
  <c r="BE336"/>
  <c r="BE348"/>
  <c r="BE364"/>
  <c r="BE391"/>
  <c r="BE442"/>
  <c r="BE457"/>
  <c r="BE475"/>
  <c r="BE505"/>
  <c r="BE538"/>
  <c r="BE581"/>
  <c r="BE622"/>
  <c r="BE625"/>
  <c r="BE638"/>
  <c r="BE668"/>
  <c r="BE673"/>
  <c r="BE689"/>
  <c r="BE709"/>
  <c r="BE715"/>
  <c r="BE755"/>
  <c r="BE763"/>
  <c r="E48"/>
  <c r="F95"/>
  <c r="BE123"/>
  <c r="BE135"/>
  <c r="BE145"/>
  <c r="BE170"/>
  <c r="BE174"/>
  <c r="BE199"/>
  <c r="BE213"/>
  <c r="BE278"/>
  <c r="BE300"/>
  <c r="BE316"/>
  <c r="BE320"/>
  <c r="BE356"/>
  <c r="BE360"/>
  <c r="BE369"/>
  <c r="BE430"/>
  <c r="BE472"/>
  <c r="BE481"/>
  <c r="BE486"/>
  <c r="BE497"/>
  <c r="BE519"/>
  <c r="BE527"/>
  <c r="BE555"/>
  <c r="BE570"/>
  <c r="BE577"/>
  <c r="BE597"/>
  <c r="BE601"/>
  <c r="BE610"/>
  <c r="BE641"/>
  <c r="BE701"/>
  <c r="BE712"/>
  <c r="BE718"/>
  <c r="BE733"/>
  <c r="BE101"/>
  <c r="BE107"/>
  <c r="BE110"/>
  <c r="BE116"/>
  <c r="BE119"/>
  <c r="BE127"/>
  <c r="BE148"/>
  <c r="BE153"/>
  <c r="BE159"/>
  <c r="BE186"/>
  <c r="BE217"/>
  <c r="BE223"/>
  <c r="BE260"/>
  <c r="BE295"/>
  <c r="BE324"/>
  <c r="BE328"/>
  <c r="BE340"/>
  <c r="BE344"/>
  <c r="BE352"/>
  <c r="BE367"/>
  <c r="BE374"/>
  <c r="BE377"/>
  <c r="BE380"/>
  <c r="BE387"/>
  <c r="BE395"/>
  <c r="BE406"/>
  <c r="BE426"/>
  <c r="BE438"/>
  <c r="BE469"/>
  <c r="BE478"/>
  <c r="BE491"/>
  <c r="BE494"/>
  <c r="BE508"/>
  <c r="BE512"/>
  <c r="BE515"/>
  <c r="BE524"/>
  <c r="BE530"/>
  <c r="BE536"/>
  <c r="BE548"/>
  <c r="BE551"/>
  <c r="BE560"/>
  <c r="BE563"/>
  <c r="BE574"/>
  <c r="BE586"/>
  <c r="BE590"/>
  <c r="BE594"/>
  <c r="BE614"/>
  <c r="BE619"/>
  <c r="BE629"/>
  <c r="BE652"/>
  <c r="BE663"/>
  <c r="BE697"/>
  <c r="BE706"/>
  <c r="BE727"/>
  <c r="BE736"/>
  <c r="BE742"/>
  <c r="BE745"/>
  <c r="BE751"/>
  <c r="BE759"/>
  <c r="BE131"/>
  <c r="BE140"/>
  <c r="BE189"/>
  <c r="BE209"/>
  <c r="BE220"/>
  <c r="BE230"/>
  <c r="BE235"/>
  <c r="BE239"/>
  <c r="BE247"/>
  <c r="BE251"/>
  <c r="BE269"/>
  <c r="BE285"/>
  <c r="BE290"/>
  <c r="BE304"/>
  <c r="BE371"/>
  <c r="BE434"/>
  <c r="BE449"/>
  <c r="BE452"/>
  <c r="BE463"/>
  <c r="BE466"/>
  <c r="BE502"/>
  <c r="BE533"/>
  <c r="BE541"/>
  <c r="BE544"/>
  <c r="BE567"/>
  <c r="BE606"/>
  <c r="BE631"/>
  <c r="BE634"/>
  <c r="BE645"/>
  <c r="BE649"/>
  <c r="BE657"/>
  <c r="BE681"/>
  <c r="BE721"/>
  <c r="BE724"/>
  <c i="6" r="BE100"/>
  <c r="BE114"/>
  <c r="BE118"/>
  <c r="BE122"/>
  <c r="BE134"/>
  <c r="BE139"/>
  <c r="BE143"/>
  <c r="BE145"/>
  <c r="BE166"/>
  <c r="BE181"/>
  <c r="BE189"/>
  <c r="BE211"/>
  <c r="BE217"/>
  <c r="BE221"/>
  <c r="BE223"/>
  <c r="BE225"/>
  <c r="BE230"/>
  <c r="BE236"/>
  <c r="BE242"/>
  <c r="BE248"/>
  <c r="BE274"/>
  <c r="BE279"/>
  <c r="BE284"/>
  <c r="BE292"/>
  <c r="BE296"/>
  <c r="J56"/>
  <c r="F59"/>
  <c r="BE106"/>
  <c r="BE108"/>
  <c r="BE112"/>
  <c r="BE120"/>
  <c r="BE128"/>
  <c r="BE141"/>
  <c r="BE156"/>
  <c r="BE164"/>
  <c r="BE170"/>
  <c r="BE174"/>
  <c r="BE177"/>
  <c r="BE195"/>
  <c r="BE198"/>
  <c r="BE206"/>
  <c r="BE215"/>
  <c r="BE219"/>
  <c r="BE234"/>
  <c r="BE246"/>
  <c r="BE257"/>
  <c r="BE272"/>
  <c r="BE281"/>
  <c r="E86"/>
  <c r="BE102"/>
  <c r="BE104"/>
  <c r="BE110"/>
  <c r="BE132"/>
  <c r="BE158"/>
  <c r="BE160"/>
  <c r="BE162"/>
  <c r="BE168"/>
  <c r="BE183"/>
  <c r="BE185"/>
  <c r="BE187"/>
  <c r="BE200"/>
  <c r="BE208"/>
  <c r="BE213"/>
  <c r="BE232"/>
  <c r="BE240"/>
  <c r="BE259"/>
  <c r="BE286"/>
  <c r="BE116"/>
  <c r="BE124"/>
  <c r="BE126"/>
  <c r="BE130"/>
  <c r="BE136"/>
  <c r="BE147"/>
  <c r="BE149"/>
  <c r="BE151"/>
  <c r="BE153"/>
  <c r="BE172"/>
  <c r="BE179"/>
  <c r="BE191"/>
  <c r="BE193"/>
  <c r="BE202"/>
  <c r="BE204"/>
  <c r="BE227"/>
  <c r="BE238"/>
  <c r="BE244"/>
  <c r="BE250"/>
  <c r="BE253"/>
  <c r="BE255"/>
  <c r="BE261"/>
  <c r="BE263"/>
  <c r="BE265"/>
  <c r="BE267"/>
  <c r="BE270"/>
  <c r="BE277"/>
  <c r="BE289"/>
  <c r="BE294"/>
  <c r="BE298"/>
  <c i="5" r="J56"/>
  <c r="F59"/>
  <c r="BE92"/>
  <c r="BE98"/>
  <c r="BE104"/>
  <c r="BE106"/>
  <c r="BE128"/>
  <c r="BE146"/>
  <c r="BE148"/>
  <c r="BE158"/>
  <c r="BE178"/>
  <c r="BE192"/>
  <c r="BE194"/>
  <c r="BE215"/>
  <c r="BE219"/>
  <c r="BE227"/>
  <c r="BE247"/>
  <c r="BE257"/>
  <c r="BE259"/>
  <c r="BE261"/>
  <c r="BE273"/>
  <c r="BE307"/>
  <c r="BE311"/>
  <c r="BE322"/>
  <c r="BE328"/>
  <c r="BE330"/>
  <c r="BE332"/>
  <c r="BE334"/>
  <c r="BE344"/>
  <c i="4" r="BK97"/>
  <c i="5" r="BE94"/>
  <c r="BE96"/>
  <c r="BE100"/>
  <c r="BE108"/>
  <c r="BE112"/>
  <c r="BE124"/>
  <c r="BE134"/>
  <c r="BE142"/>
  <c r="BE144"/>
  <c r="BE150"/>
  <c r="BE154"/>
  <c r="BE184"/>
  <c r="BE186"/>
  <c r="BE235"/>
  <c r="BE237"/>
  <c r="BE239"/>
  <c r="BE243"/>
  <c r="BE245"/>
  <c r="BE249"/>
  <c r="BE263"/>
  <c r="BE275"/>
  <c r="BE295"/>
  <c r="BE305"/>
  <c r="BE309"/>
  <c r="BE313"/>
  <c r="BE318"/>
  <c r="BE324"/>
  <c r="BE336"/>
  <c r="BE346"/>
  <c r="BE348"/>
  <c i="4" r="J615"/>
  <c r="J74"/>
  <c i="5" r="E50"/>
  <c r="F58"/>
  <c r="J59"/>
  <c r="BE116"/>
  <c r="BE118"/>
  <c r="BE120"/>
  <c r="BE130"/>
  <c r="BE132"/>
  <c r="BE156"/>
  <c r="BE164"/>
  <c r="BE166"/>
  <c r="BE168"/>
  <c r="BE174"/>
  <c r="BE176"/>
  <c r="BE180"/>
  <c r="BE198"/>
  <c r="BE200"/>
  <c r="BE202"/>
  <c r="BE205"/>
  <c r="BE209"/>
  <c r="BE211"/>
  <c r="BE213"/>
  <c r="BE231"/>
  <c r="BE233"/>
  <c r="BE241"/>
  <c r="BE253"/>
  <c r="BE255"/>
  <c r="BE267"/>
  <c r="BE269"/>
  <c r="BE271"/>
  <c r="BE283"/>
  <c r="BE285"/>
  <c r="BE287"/>
  <c r="BE289"/>
  <c r="BE297"/>
  <c r="BE299"/>
  <c r="BE338"/>
  <c r="BE342"/>
  <c r="J58"/>
  <c r="BE86"/>
  <c r="BE88"/>
  <c r="BE90"/>
  <c r="BE102"/>
  <c r="BE110"/>
  <c r="BE114"/>
  <c r="BE122"/>
  <c r="BE126"/>
  <c r="BE136"/>
  <c r="BE138"/>
  <c r="BE140"/>
  <c r="BE152"/>
  <c r="BE160"/>
  <c r="BE162"/>
  <c r="BE170"/>
  <c r="BE172"/>
  <c r="BE182"/>
  <c r="BE188"/>
  <c r="BE190"/>
  <c r="BE196"/>
  <c r="BE207"/>
  <c r="BE217"/>
  <c r="BE221"/>
  <c r="BE223"/>
  <c r="BE225"/>
  <c r="BE229"/>
  <c r="BE251"/>
  <c r="BE265"/>
  <c r="BE277"/>
  <c r="BE279"/>
  <c r="BE281"/>
  <c r="BE291"/>
  <c r="BE293"/>
  <c r="BE301"/>
  <c r="BE303"/>
  <c r="BE316"/>
  <c r="BE320"/>
  <c r="BE326"/>
  <c r="BE340"/>
  <c i="4" r="J56"/>
  <c r="E84"/>
  <c r="BE99"/>
  <c r="BE109"/>
  <c r="BE115"/>
  <c r="BE118"/>
  <c r="BE142"/>
  <c r="BE154"/>
  <c r="BE196"/>
  <c r="BE199"/>
  <c r="BE202"/>
  <c r="BE237"/>
  <c r="BE246"/>
  <c r="BE261"/>
  <c r="BE269"/>
  <c r="BE278"/>
  <c r="BE301"/>
  <c r="BE303"/>
  <c r="BE305"/>
  <c r="BE308"/>
  <c r="BE310"/>
  <c r="BE327"/>
  <c r="BE334"/>
  <c r="BE336"/>
  <c r="BE351"/>
  <c r="BE355"/>
  <c r="BE363"/>
  <c r="BE369"/>
  <c r="BE381"/>
  <c r="BE393"/>
  <c r="BE405"/>
  <c r="BE411"/>
  <c r="BE413"/>
  <c r="BE417"/>
  <c r="BE419"/>
  <c r="BE425"/>
  <c r="BE427"/>
  <c r="BE435"/>
  <c r="BE449"/>
  <c r="BE454"/>
  <c r="BE492"/>
  <c r="BE501"/>
  <c r="BE514"/>
  <c r="BE522"/>
  <c r="BE534"/>
  <c r="BE543"/>
  <c r="BE545"/>
  <c r="BE551"/>
  <c r="BE560"/>
  <c r="BE563"/>
  <c r="BE567"/>
  <c r="BE570"/>
  <c r="BE576"/>
  <c r="BE582"/>
  <c r="BE596"/>
  <c r="BE599"/>
  <c r="BE601"/>
  <c r="BE619"/>
  <c i="3" r="J112"/>
  <c r="J68"/>
  <c i="4" r="F93"/>
  <c r="BE127"/>
  <c r="BE130"/>
  <c r="BE133"/>
  <c r="BE139"/>
  <c r="BE158"/>
  <c r="BE160"/>
  <c r="BE164"/>
  <c r="BE171"/>
  <c r="BE187"/>
  <c r="BE193"/>
  <c r="BE206"/>
  <c r="BE221"/>
  <c r="BE251"/>
  <c r="BE264"/>
  <c r="BE271"/>
  <c r="BE283"/>
  <c r="BE286"/>
  <c r="BE291"/>
  <c r="BE296"/>
  <c r="BE341"/>
  <c r="BE345"/>
  <c r="BE357"/>
  <c r="BE361"/>
  <c r="BE377"/>
  <c r="BE385"/>
  <c r="BE389"/>
  <c r="BE415"/>
  <c r="BE421"/>
  <c r="BE429"/>
  <c r="BE432"/>
  <c r="BE444"/>
  <c r="BE447"/>
  <c r="BE451"/>
  <c r="BE456"/>
  <c r="BE470"/>
  <c r="BE474"/>
  <c r="BE481"/>
  <c r="BE490"/>
  <c r="BE505"/>
  <c r="BE511"/>
  <c r="BE532"/>
  <c r="BE554"/>
  <c r="BE556"/>
  <c r="BE565"/>
  <c r="BE580"/>
  <c r="BE586"/>
  <c r="BE588"/>
  <c r="BE592"/>
  <c r="BE605"/>
  <c r="BE616"/>
  <c i="3" r="BK465"/>
  <c r="J465"/>
  <c r="J74"/>
  <c i="4" r="BE102"/>
  <c r="BE112"/>
  <c r="BE162"/>
  <c r="BE173"/>
  <c r="BE177"/>
  <c r="BE179"/>
  <c r="BE182"/>
  <c r="BE189"/>
  <c r="BE225"/>
  <c r="BE241"/>
  <c r="BE244"/>
  <c r="BE259"/>
  <c r="BE276"/>
  <c r="BE288"/>
  <c r="BE293"/>
  <c r="BE312"/>
  <c r="BE314"/>
  <c r="BE317"/>
  <c r="BE323"/>
  <c r="BE349"/>
  <c r="BE353"/>
  <c r="BE371"/>
  <c r="BE373"/>
  <c r="BE375"/>
  <c r="BE383"/>
  <c r="BE397"/>
  <c r="BE401"/>
  <c r="BE403"/>
  <c r="BE409"/>
  <c r="BE423"/>
  <c r="BE466"/>
  <c r="BE468"/>
  <c r="BE483"/>
  <c r="BE485"/>
  <c r="BE487"/>
  <c r="BE524"/>
  <c r="BE536"/>
  <c r="BE541"/>
  <c r="BE547"/>
  <c r="BE549"/>
  <c r="BE574"/>
  <c r="BE594"/>
  <c r="BE603"/>
  <c r="BE607"/>
  <c r="BE609"/>
  <c r="BE612"/>
  <c r="BE105"/>
  <c r="BE121"/>
  <c r="BE124"/>
  <c r="BE136"/>
  <c r="BE145"/>
  <c r="BE148"/>
  <c r="BE151"/>
  <c r="BE167"/>
  <c r="BE169"/>
  <c r="BE185"/>
  <c r="BE209"/>
  <c r="BE213"/>
  <c r="BE217"/>
  <c r="BE229"/>
  <c r="BE233"/>
  <c r="BE249"/>
  <c r="BE254"/>
  <c r="BE256"/>
  <c r="BE266"/>
  <c r="BE274"/>
  <c r="BE281"/>
  <c r="BE298"/>
  <c r="BE319"/>
  <c r="BE321"/>
  <c r="BE331"/>
  <c r="BE339"/>
  <c r="BE343"/>
  <c r="BE347"/>
  <c r="BE359"/>
  <c r="BE365"/>
  <c r="BE367"/>
  <c r="BE379"/>
  <c r="BE387"/>
  <c r="BE391"/>
  <c r="BE395"/>
  <c r="BE399"/>
  <c r="BE407"/>
  <c r="BE438"/>
  <c r="BE440"/>
  <c r="BE442"/>
  <c r="BE458"/>
  <c r="BE460"/>
  <c r="BE462"/>
  <c r="BE464"/>
  <c r="BE472"/>
  <c r="BE476"/>
  <c r="BE479"/>
  <c r="BE496"/>
  <c r="BE499"/>
  <c r="BE508"/>
  <c r="BE519"/>
  <c r="BE527"/>
  <c r="BE529"/>
  <c r="BE538"/>
  <c r="BE558"/>
  <c r="BE572"/>
  <c r="BE578"/>
  <c r="BE584"/>
  <c r="BE590"/>
  <c i="2" r="BK91"/>
  <c r="J91"/>
  <c r="J60"/>
  <c i="3" r="F59"/>
  <c r="J95"/>
  <c r="BE116"/>
  <c r="BE131"/>
  <c r="BE136"/>
  <c r="BE139"/>
  <c r="BE146"/>
  <c r="BE173"/>
  <c r="BE185"/>
  <c r="BE189"/>
  <c r="BE191"/>
  <c r="BE213"/>
  <c r="BE221"/>
  <c r="BE224"/>
  <c r="BE235"/>
  <c r="BE237"/>
  <c r="BE255"/>
  <c r="BE270"/>
  <c r="BE279"/>
  <c r="BE282"/>
  <c r="BE289"/>
  <c r="BE298"/>
  <c r="BE313"/>
  <c r="BE317"/>
  <c r="BE336"/>
  <c r="BE341"/>
  <c r="BE353"/>
  <c r="BE364"/>
  <c r="BE366"/>
  <c r="BE368"/>
  <c r="BE371"/>
  <c r="BE375"/>
  <c r="BE378"/>
  <c r="BE380"/>
  <c r="BE385"/>
  <c r="BE405"/>
  <c r="BE408"/>
  <c r="BE411"/>
  <c r="BE418"/>
  <c r="BE427"/>
  <c r="BE430"/>
  <c r="BE434"/>
  <c r="BE437"/>
  <c r="BE447"/>
  <c r="BE454"/>
  <c r="BE496"/>
  <c r="BE505"/>
  <c r="BE508"/>
  <c r="BE511"/>
  <c r="BE522"/>
  <c r="BE526"/>
  <c r="BE541"/>
  <c r="BE552"/>
  <c r="BE579"/>
  <c r="BE592"/>
  <c r="BE594"/>
  <c r="BE614"/>
  <c r="BE631"/>
  <c r="BE638"/>
  <c r="BE656"/>
  <c r="BE658"/>
  <c r="BE678"/>
  <c r="BE682"/>
  <c r="BE720"/>
  <c r="BE722"/>
  <c r="BE730"/>
  <c r="BE732"/>
  <c r="BE739"/>
  <c r="BE746"/>
  <c r="BE760"/>
  <c r="BE769"/>
  <c r="BE775"/>
  <c r="BE790"/>
  <c r="BE793"/>
  <c r="BE802"/>
  <c r="BE818"/>
  <c r="BE821"/>
  <c r="BE827"/>
  <c r="BE836"/>
  <c r="BE838"/>
  <c r="BE840"/>
  <c r="BE842"/>
  <c r="BE857"/>
  <c r="BE860"/>
  <c r="BE864"/>
  <c r="BE867"/>
  <c r="BE869"/>
  <c r="BE875"/>
  <c r="BE878"/>
  <c r="E89"/>
  <c r="BE104"/>
  <c r="BE108"/>
  <c r="BE126"/>
  <c r="BE164"/>
  <c r="BE170"/>
  <c r="BE187"/>
  <c r="BE193"/>
  <c r="BE197"/>
  <c r="BE199"/>
  <c r="BE208"/>
  <c r="BE232"/>
  <c r="BE263"/>
  <c r="BE265"/>
  <c r="BE285"/>
  <c r="BE292"/>
  <c r="BE304"/>
  <c r="BE315"/>
  <c r="BE338"/>
  <c r="BE343"/>
  <c r="BE355"/>
  <c r="BE357"/>
  <c r="BE362"/>
  <c r="BE390"/>
  <c r="BE394"/>
  <c r="BE400"/>
  <c r="BE416"/>
  <c r="BE475"/>
  <c r="BE490"/>
  <c r="BE493"/>
  <c r="BE502"/>
  <c r="BE517"/>
  <c r="BE524"/>
  <c r="BE538"/>
  <c r="BE545"/>
  <c r="BE555"/>
  <c r="BE557"/>
  <c r="BE572"/>
  <c r="BE602"/>
  <c r="BE606"/>
  <c r="BE609"/>
  <c r="BE611"/>
  <c r="BE616"/>
  <c r="BE620"/>
  <c r="BE627"/>
  <c r="BE629"/>
  <c r="BE636"/>
  <c r="BE642"/>
  <c r="BE644"/>
  <c r="BE646"/>
  <c r="BE651"/>
  <c r="BE654"/>
  <c r="BE660"/>
  <c r="BE665"/>
  <c r="BE667"/>
  <c r="BE691"/>
  <c r="BE697"/>
  <c r="BE699"/>
  <c r="BE702"/>
  <c r="BE706"/>
  <c r="BE725"/>
  <c r="BE734"/>
  <c r="BE737"/>
  <c r="BE742"/>
  <c r="BE749"/>
  <c r="BE766"/>
  <c r="BE772"/>
  <c r="BE781"/>
  <c r="BE787"/>
  <c r="BE815"/>
  <c r="BE834"/>
  <c r="BE849"/>
  <c r="BE852"/>
  <c r="BE113"/>
  <c r="BE123"/>
  <c r="BE160"/>
  <c r="BE176"/>
  <c r="BE179"/>
  <c r="BE215"/>
  <c r="BE227"/>
  <c r="BE229"/>
  <c r="BE239"/>
  <c r="BE241"/>
  <c r="BE244"/>
  <c r="BE252"/>
  <c r="BE267"/>
  <c r="BE276"/>
  <c r="BE295"/>
  <c r="BE310"/>
  <c r="BE321"/>
  <c r="BE326"/>
  <c r="BE329"/>
  <c r="BE351"/>
  <c r="BE359"/>
  <c r="BE392"/>
  <c r="BE396"/>
  <c r="BE398"/>
  <c r="BE402"/>
  <c r="BE421"/>
  <c r="BE443"/>
  <c r="BE450"/>
  <c r="BE458"/>
  <c r="BE462"/>
  <c r="BE469"/>
  <c r="BE472"/>
  <c r="BE478"/>
  <c r="BE487"/>
  <c r="BE499"/>
  <c r="BE514"/>
  <c r="BE529"/>
  <c r="BE536"/>
  <c r="BE550"/>
  <c r="BE561"/>
  <c r="BE564"/>
  <c r="BE567"/>
  <c r="BE575"/>
  <c r="BE586"/>
  <c r="BE588"/>
  <c r="BE597"/>
  <c r="BE599"/>
  <c r="BE618"/>
  <c r="BE622"/>
  <c r="BE640"/>
  <c r="BE649"/>
  <c r="BE669"/>
  <c r="BE671"/>
  <c r="BE685"/>
  <c r="BE687"/>
  <c r="BE689"/>
  <c r="BE693"/>
  <c r="BE695"/>
  <c r="BE704"/>
  <c r="BE709"/>
  <c r="BE711"/>
  <c r="BE744"/>
  <c r="BE751"/>
  <c r="BE784"/>
  <c r="BE796"/>
  <c r="BE832"/>
  <c i="2" r="BK122"/>
  <c r="J122"/>
  <c r="J63"/>
  <c i="3" r="BE120"/>
  <c r="BE143"/>
  <c r="BE150"/>
  <c r="BE154"/>
  <c r="BE156"/>
  <c r="BE167"/>
  <c r="BE182"/>
  <c r="BE195"/>
  <c r="BE203"/>
  <c r="BE205"/>
  <c r="BE210"/>
  <c r="BE218"/>
  <c r="BE248"/>
  <c r="BE258"/>
  <c r="BE273"/>
  <c r="BE301"/>
  <c r="BE307"/>
  <c r="BE324"/>
  <c r="BE331"/>
  <c r="BE334"/>
  <c r="BE346"/>
  <c r="BE348"/>
  <c r="BE373"/>
  <c r="BE382"/>
  <c r="BE387"/>
  <c r="BE413"/>
  <c r="BE424"/>
  <c r="BE440"/>
  <c r="BE467"/>
  <c r="BE481"/>
  <c r="BE484"/>
  <c r="BE520"/>
  <c r="BE531"/>
  <c r="BE533"/>
  <c r="BE543"/>
  <c r="BE547"/>
  <c r="BE559"/>
  <c r="BE570"/>
  <c r="BE577"/>
  <c r="BE581"/>
  <c r="BE584"/>
  <c r="BE590"/>
  <c r="BE604"/>
  <c r="BE625"/>
  <c r="BE633"/>
  <c r="BE663"/>
  <c r="BE673"/>
  <c r="BE676"/>
  <c r="BE680"/>
  <c r="BE713"/>
  <c r="BE715"/>
  <c r="BE718"/>
  <c r="BE727"/>
  <c r="BE754"/>
  <c r="BE757"/>
  <c r="BE763"/>
  <c r="BE778"/>
  <c r="BE799"/>
  <c r="BE806"/>
  <c r="BE809"/>
  <c r="BE812"/>
  <c r="BE824"/>
  <c r="BE845"/>
  <c i="2" r="BE113"/>
  <c r="BE124"/>
  <c r="BE128"/>
  <c r="BE141"/>
  <c r="BE145"/>
  <c r="BE148"/>
  <c r="BE168"/>
  <c r="BE174"/>
  <c r="BE187"/>
  <c r="BE194"/>
  <c r="BE228"/>
  <c r="BE231"/>
  <c r="BE250"/>
  <c r="BE260"/>
  <c r="J52"/>
  <c r="BE116"/>
  <c r="BE119"/>
  <c r="BE134"/>
  <c r="BE161"/>
  <c r="BE165"/>
  <c r="BE170"/>
  <c r="BE192"/>
  <c r="BE200"/>
  <c r="BE204"/>
  <c r="BE212"/>
  <c r="BE220"/>
  <c r="BE233"/>
  <c r="BE235"/>
  <c r="BE240"/>
  <c r="BE253"/>
  <c r="BE255"/>
  <c r="F55"/>
  <c r="BE93"/>
  <c r="BE97"/>
  <c r="BE110"/>
  <c r="BE131"/>
  <c r="BE138"/>
  <c r="BE157"/>
  <c r="BE177"/>
  <c r="BE180"/>
  <c r="BE184"/>
  <c r="BE189"/>
  <c r="BE196"/>
  <c r="BE207"/>
  <c r="BE238"/>
  <c r="BE245"/>
  <c r="BE248"/>
  <c r="E48"/>
  <c r="BE102"/>
  <c r="BE107"/>
  <c r="BE153"/>
  <c r="BE182"/>
  <c r="BE215"/>
  <c r="BE217"/>
  <c r="BE222"/>
  <c r="BE225"/>
  <c r="BE243"/>
  <c r="BE258"/>
  <c r="J34"/>
  <c i="1" r="AW55"/>
  <c i="4" r="F36"/>
  <c i="1" r="BA58"/>
  <c i="8" r="F38"/>
  <c i="1" r="BC63"/>
  <c i="9" r="F37"/>
  <c i="1" r="BB64"/>
  <c i="2" r="F36"/>
  <c i="1" r="BC55"/>
  <c i="5" r="F39"/>
  <c i="1" r="BD59"/>
  <c i="6" r="J36"/>
  <c i="1" r="AW60"/>
  <c i="6" r="F39"/>
  <c i="1" r="BD60"/>
  <c r="AS54"/>
  <c i="3" r="F39"/>
  <c i="1" r="BD57"/>
  <c i="10" r="F37"/>
  <c i="1" r="BD65"/>
  <c i="4" r="F37"/>
  <c i="1" r="BB58"/>
  <c i="2" r="F35"/>
  <c i="1" r="BB55"/>
  <c i="4" r="F39"/>
  <c i="1" r="BD58"/>
  <c i="8" r="J36"/>
  <c i="1" r="AW63"/>
  <c i="9" r="F39"/>
  <c i="1" r="BD64"/>
  <c i="10" r="F35"/>
  <c i="1" r="BB65"/>
  <c i="4" r="F38"/>
  <c i="1" r="BC58"/>
  <c i="7" r="F36"/>
  <c i="1" r="BC61"/>
  <c i="6" r="F38"/>
  <c i="1" r="BC60"/>
  <c i="10" r="F36"/>
  <c i="1" r="BC65"/>
  <c i="5" r="F36"/>
  <c i="1" r="BA59"/>
  <c i="5" r="J32"/>
  <c i="6" r="F37"/>
  <c i="1" r="BB60"/>
  <c i="10" r="J34"/>
  <c i="1" r="AW65"/>
  <c i="3" r="F38"/>
  <c i="1" r="BC57"/>
  <c i="6" r="F36"/>
  <c i="1" r="BA60"/>
  <c i="3" r="J36"/>
  <c i="1" r="AW57"/>
  <c i="7" r="F37"/>
  <c i="1" r="BD61"/>
  <c i="7" r="J34"/>
  <c i="1" r="AW61"/>
  <c i="7" r="F34"/>
  <c i="1" r="BA61"/>
  <c i="8" r="F36"/>
  <c i="1" r="BA63"/>
  <c i="8" r="F37"/>
  <c i="1" r="BB63"/>
  <c i="9" r="F38"/>
  <c i="1" r="BC64"/>
  <c i="3" r="F37"/>
  <c i="1" r="BB57"/>
  <c i="7" r="F35"/>
  <c i="1" r="BB61"/>
  <c i="5" r="F37"/>
  <c i="1" r="BB59"/>
  <c i="2" r="F37"/>
  <c i="1" r="BD55"/>
  <c i="4" r="J36"/>
  <c i="1" r="AW58"/>
  <c i="5" r="J36"/>
  <c i="1" r="AW59"/>
  <c i="8" r="F39"/>
  <c i="1" r="BD63"/>
  <c i="9" r="J36"/>
  <c i="1" r="AW64"/>
  <c i="9" r="F36"/>
  <c i="1" r="BA64"/>
  <c i="2" r="F34"/>
  <c i="1" r="BA55"/>
  <c i="3" r="F36"/>
  <c i="1" r="BA57"/>
  <c i="5" r="F38"/>
  <c i="1" r="BC59"/>
  <c i="10" r="F34"/>
  <c i="1" r="BA65"/>
  <c i="2" l="1" r="R91"/>
  <c i="4" r="T97"/>
  <c r="T96"/>
  <c i="3" r="BK111"/>
  <c r="J111"/>
  <c r="J67"/>
  <c i="8" r="BK92"/>
  <c i="3" r="T465"/>
  <c i="8" r="R91"/>
  <c i="3" r="R111"/>
  <c i="8" r="P92"/>
  <c r="P91"/>
  <c i="1" r="AU63"/>
  <c i="7" r="R99"/>
  <c i="3" r="R465"/>
  <c r="T111"/>
  <c r="T101"/>
  <c i="9" r="R98"/>
  <c r="R93"/>
  <c i="2" r="T122"/>
  <c r="T90"/>
  <c i="8" r="T91"/>
  <c i="6" r="R98"/>
  <c i="4" r="R97"/>
  <c r="R96"/>
  <c i="2" r="P122"/>
  <c r="P90"/>
  <c i="1" r="AU55"/>
  <c i="7" r="T500"/>
  <c r="P99"/>
  <c i="10" r="R87"/>
  <c r="R86"/>
  <c i="7" r="T99"/>
  <c r="T98"/>
  <c i="6" r="T98"/>
  <c r="P98"/>
  <c i="1" r="AU60"/>
  <c i="4" r="P97"/>
  <c r="P96"/>
  <c i="1" r="AU58"/>
  <c i="9" r="T98"/>
  <c r="T93"/>
  <c i="2" r="R90"/>
  <c i="7" r="R500"/>
  <c i="10" r="T87"/>
  <c r="T86"/>
  <c i="7" r="P500"/>
  <c i="10" r="BK87"/>
  <c r="J87"/>
  <c r="J60"/>
  <c i="9" r="BK134"/>
  <c r="J134"/>
  <c r="J69"/>
  <c i="10" r="J88"/>
  <c r="J61"/>
  <c i="2" r="BK210"/>
  <c r="J210"/>
  <c r="J69"/>
  <c i="3" r="BK873"/>
  <c r="J873"/>
  <c r="J78"/>
  <c i="8" r="BK134"/>
  <c r="J134"/>
  <c r="J68"/>
  <c i="9" r="BK94"/>
  <c r="J94"/>
  <c r="J64"/>
  <c i="3" r="BK102"/>
  <c r="J102"/>
  <c r="J64"/>
  <c i="4" r="BK517"/>
  <c r="J517"/>
  <c r="J71"/>
  <c i="6" r="BK98"/>
  <c r="J98"/>
  <c i="7" r="BK99"/>
  <c r="J99"/>
  <c r="J60"/>
  <c i="9" r="BK98"/>
  <c r="J98"/>
  <c r="J66"/>
  <c i="7" r="J500"/>
  <c r="J69"/>
  <c i="1" r="AG59"/>
  <c i="4" r="J97"/>
  <c r="J64"/>
  <c i="3" r="BK101"/>
  <c r="J101"/>
  <c i="2" r="BK90"/>
  <c r="J90"/>
  <c r="J59"/>
  <c i="7" r="J33"/>
  <c i="1" r="AV61"/>
  <c r="AT61"/>
  <c r="BA62"/>
  <c r="AW62"/>
  <c i="9" r="F35"/>
  <c i="1" r="AZ64"/>
  <c i="2" r="F33"/>
  <c i="1" r="AZ55"/>
  <c i="3" r="J32"/>
  <c i="1" r="AG57"/>
  <c i="4" r="J35"/>
  <c i="1" r="AV58"/>
  <c r="AT58"/>
  <c r="BC56"/>
  <c r="AY56"/>
  <c i="3" r="J35"/>
  <c i="1" r="AV57"/>
  <c r="AT57"/>
  <c r="BD62"/>
  <c i="6" r="J32"/>
  <c i="1" r="AG60"/>
  <c i="2" r="J33"/>
  <c i="1" r="AV55"/>
  <c r="AT55"/>
  <c i="5" r="F35"/>
  <c i="1" r="AZ59"/>
  <c i="6" r="F35"/>
  <c i="1" r="AZ60"/>
  <c r="BA56"/>
  <c r="AW56"/>
  <c r="BD56"/>
  <c i="7" r="F33"/>
  <c i="1" r="AZ61"/>
  <c r="BC62"/>
  <c r="AY62"/>
  <c i="9" r="J35"/>
  <c i="1" r="AV64"/>
  <c r="AT64"/>
  <c r="AU62"/>
  <c i="4" r="F35"/>
  <c i="1" r="AZ58"/>
  <c i="8" r="F35"/>
  <c i="1" r="AZ63"/>
  <c i="10" r="J33"/>
  <c i="1" r="AV65"/>
  <c r="AT65"/>
  <c i="5" r="J35"/>
  <c i="1" r="AV59"/>
  <c r="AT59"/>
  <c r="AN59"/>
  <c r="BB56"/>
  <c r="AX56"/>
  <c i="6" r="J35"/>
  <c i="1" r="AV60"/>
  <c r="AT60"/>
  <c r="AN60"/>
  <c i="8" r="J35"/>
  <c i="1" r="AV63"/>
  <c r="AT63"/>
  <c r="BB62"/>
  <c r="AX62"/>
  <c i="3" r="F35"/>
  <c i="1" r="AZ57"/>
  <c i="10" r="F33"/>
  <c i="1" r="AZ65"/>
  <c i="7" l="1" r="P98"/>
  <c i="1" r="AU61"/>
  <c i="7" r="R98"/>
  <c i="3" r="R101"/>
  <c i="8" r="BK91"/>
  <c r="J91"/>
  <c r="J63"/>
  <c r="J92"/>
  <c r="J64"/>
  <c i="9" r="BK93"/>
  <c r="J93"/>
  <c i="10" r="BK86"/>
  <c r="J86"/>
  <c i="6" r="J63"/>
  <c i="7" r="BK98"/>
  <c r="J98"/>
  <c r="J59"/>
  <c i="4" r="BK96"/>
  <c r="J96"/>
  <c r="J63"/>
  <c i="6" r="J41"/>
  <c i="5" r="J41"/>
  <c i="1" r="AN57"/>
  <c i="3" r="J63"/>
  <c r="J41"/>
  <c i="2" r="J30"/>
  <c i="1" r="AG55"/>
  <c i="9" r="J32"/>
  <c i="1" r="AG64"/>
  <c r="BC54"/>
  <c r="AY54"/>
  <c r="BD54"/>
  <c r="W33"/>
  <c r="AU56"/>
  <c r="BA54"/>
  <c r="AW54"/>
  <c r="AK30"/>
  <c r="AZ62"/>
  <c r="AV62"/>
  <c r="AT62"/>
  <c i="10" r="J30"/>
  <c i="1" r="AG65"/>
  <c r="AZ56"/>
  <c r="AV56"/>
  <c r="AT56"/>
  <c r="BB54"/>
  <c r="W31"/>
  <c i="10" l="1" r="J39"/>
  <c i="9" r="J41"/>
  <c i="10" r="J59"/>
  <c i="9" r="J63"/>
  <c i="2" r="J39"/>
  <c i="1" r="AN55"/>
  <c r="AN65"/>
  <c r="AN64"/>
  <c r="AX54"/>
  <c r="W32"/>
  <c r="AZ54"/>
  <c r="W29"/>
  <c i="4" r="J32"/>
  <c i="1" r="AG58"/>
  <c r="AN58"/>
  <c i="7" r="J30"/>
  <c i="1" r="AG61"/>
  <c r="AN61"/>
  <c r="AU54"/>
  <c i="8" r="J32"/>
  <c i="1" r="AG63"/>
  <c r="AG62"/>
  <c r="W30"/>
  <c i="8" l="1" r="J41"/>
  <c i="4" r="J41"/>
  <c i="7" r="J39"/>
  <c i="1" r="AN63"/>
  <c r="AN62"/>
  <c r="AG56"/>
  <c r="AG54"/>
  <c r="AK26"/>
  <c r="AV54"/>
  <c r="AK29"/>
  <c r="AK35"/>
  <c l="1" r="AN56"/>
  <c r="AT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<sst xmlns="http://schemas.openxmlformats.org/spreadsheetml/2006/main">
  <si>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</si>
  <si>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</si>
  <si>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</si>
  <si>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</si>
  <si>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</si>
  <si>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{592fa712-caa3-4dd5-bbf3-8a4939722017}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</si>
  <si>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</si>
  <si>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</si>
  <si>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</si>
  <si>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</si>
  <si>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</si>
  <si>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</si>
  <si>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</si>
  <si>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</si>
  <si>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22-055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</si>
  <si>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</si>
  <si>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</si>
  <si>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Revitalizace CZT Liberec - GreenNet III- D10 Úprava zdroje</t>
  </si>
  <si>
    <t>KSO:</t>
  </si>
  <si>
    <t/>
  </si>
  <si>
    <t>CC-CZ:</t>
  </si>
  <si>
    <t>Místo:</t>
  </si>
  <si>
    <t>Liberec</t>
  </si>
  <si>
    <t>Datum:</t>
  </si>
  <si>
    <t>21. 6. 2024</t>
  </si>
  <si>
    <t>Zadavatel:</t>
  </si>
  <si>
    <t>IČ:</t>
  </si>
  <si>
    <t>62241672</t>
  </si>
  <si>
    <t>Teplárna Liberec, a.s.</t>
  </si>
  <si>
    <t>DIČ:</t>
  </si>
  <si>
    <t>Uchazeč:</t>
  </si>
  <si>
    <t>Vyplň údaj</t>
  </si>
  <si>
    <t>Projektant:</t>
  </si>
  <si>
    <t>28662814</t>
  </si>
  <si>
    <t>SITEZ s.r.o.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</si>
  <si>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</si>
  <si>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</si>
  <si>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</si>
  <si>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</si>
  <si>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</si>
  <si>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</si>
  <si>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</si>
  <si>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</si>
  <si>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</si>
  <si>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</si>
  <si>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</si>
  <si>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</si>
  <si>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</si>
  <si>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</si>
  <si>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</si>
  <si>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</si>
  <si>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</si>
  <si>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</si>
  <si>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</si>
  <si>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</si>
  <si>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</si>
  <si>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</si>
  <si>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</si>
  <si>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</si>
  <si>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</si>
  <si>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</si>
  <si>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</si>
  <si>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</si>
  <si>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</si>
  <si>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</si>
  <si>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</si>
  <si>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</si>
  <si>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</si>
  <si>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</si>
  <si>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</si>
  <si>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</si>
  <si>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</si>
  <si>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</si>
  <si>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</si>
  <si>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</si>
  <si>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</si>
  <si>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</si>
  <si>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</si>
  <si>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D10.1</t>
  </si>
  <si>
    <t>PS370 - Úprava parních rozvodů</t>
  </si>
  <si>
    <t>PRO</t>
  </si>
  <si>
    <t>1</t>
  </si>
  <si>
    <t>{72da30f5-1e11-44f7-8ae9-84433bcd4a91}</t>
  </si>
  <si>
    <t>2</t>
  </si>
  <si>
    <t>D10.2</t>
  </si>
  <si>
    <t>PS371 - Úprava vnitřní technologie</t>
  </si>
  <si>
    <t>{77bbb142-3e41-4ba9-ade2-10cb3c95351b}</t>
  </si>
  <si>
    <t>D10.2.1</t>
  </si>
  <si>
    <t>PS371 - Úprava vnitřní technologie - Technologie</t>
  </si>
  <si>
    <t>Soupis</t>
  </si>
  <si>
    <t>{06e6760d-d39a-42ff-a8a0-353c4dbb21b6}</t>
  </si>
  <si>
    <t>D10.2.1 - PS371</t>
  </si>
  <si>
    <t>PVS v OKP</t>
  </si>
  <si>
    <t>{48754339-8387-437e-a9c8-fda53a4fa949}</t>
  </si>
  <si>
    <t>D10.2.1 - PS 731</t>
  </si>
  <si>
    <t>PVS v OKP - MaR</t>
  </si>
  <si>
    <t>{dfafe644-9a5c-48c0-8c46-29f6b3617a4e}</t>
  </si>
  <si>
    <t>D10.2.2</t>
  </si>
  <si>
    <t>PS371 - Úprava vnitřní technologie - MaR a elektro</t>
  </si>
  <si>
    <t>{fea543d4-d988-429f-86e6-42c8e6955236}</t>
  </si>
  <si>
    <t>D10.3.</t>
  </si>
  <si>
    <t>SO01 - Stavební úpravy</t>
  </si>
  <si>
    <t>STA</t>
  </si>
  <si>
    <t>{0bbc1b78-d4c0-40de-9c0c-52d0a174d5d7}</t>
  </si>
  <si>
    <t>D10.4</t>
  </si>
  <si>
    <t>SO02 - Potrubní mosty</t>
  </si>
  <si>
    <t>{9692c580-7fd8-42be-b3f8-d271d6f62ddc}</t>
  </si>
  <si>
    <t>D10.4.1</t>
  </si>
  <si>
    <t>SO02 - Potrubní mosty - Základy</t>
  </si>
  <si>
    <t>{973ace84-c4b0-40d8-a715-b0777858aba6}</t>
  </si>
  <si>
    <t>D10.4.2</t>
  </si>
  <si>
    <t>SO02 - Potrubní mosty - Ocelové konstrukce</t>
  </si>
  <si>
    <t>{760f5aee-76a0-4ede-a474-483d5eb3a7a2}</t>
  </si>
  <si>
    <t>VRN</t>
  </si>
  <si>
    <t>Vedlejší rozpočtové náklady</t>
  </si>
  <si>
    <t>VON</t>
  </si>
  <si>
    <t>{600b85e7-398f-4311-be1b-0b435483de7b}</t>
  </si>
  <si>
    <t>KRYCÍ LIST SOUPISU PRACÍ</t>
  </si>
  <si>
    <t>Objekt:</t>
  </si>
  <si>
    <t>D10.1 - PS370 - Úprava parních rozvodů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</si>
  <si>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</si>
  <si>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</si>
  <si>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</si>
  <si>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</si>
  <si>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</si>
  <si>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9 - Ostatní konstrukce a práce, bourání</t>
  </si>
  <si>
    <t xml:space="preserve">    997 - Přesun sutě</t>
  </si>
  <si>
    <t>PSV - Práce a dodávky PSV</t>
  </si>
  <si>
    <t xml:space="preserve">    713 - Izolace tepelné</t>
  </si>
  <si>
    <t xml:space="preserve">    733 - Ústřední vytápění - rozvodné potrubí</t>
  </si>
  <si>
    <t xml:space="preserve">    734 - Ústřední vytápění - armatury</t>
  </si>
  <si>
    <t xml:space="preserve">    767 - Konstrukce zámečnické</t>
  </si>
  <si>
    <t xml:space="preserve">    783 - Dokončovací práce - nátěry</t>
  </si>
  <si>
    <t>M - Práce a dodávky M</t>
  </si>
  <si>
    <t xml:space="preserve">    23-M - Montáže potrubí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</si>
  <si>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</si>
  <si>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</si>
  <si>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</si>
  <si>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</si>
  <si>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</si>
  <si>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</si>
  <si>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</si>
  <si>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</si>
  <si>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</si>
  <si>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</si>
  <si>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</si>
  <si>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</si>
  <si>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</si>
  <si>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</si>
  <si>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</si>
  <si>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</si>
  <si>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</si>
  <si>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práce, bourání</t>
  </si>
  <si>
    <t>K</t>
  </si>
  <si>
    <t>941321111</t>
  </si>
  <si>
    <t>Montáž lešení řadového modulového těžkého zatížení do 300 kg/m2 š od 0,9 do 1,2 m v do 10 m</t>
  </si>
  <si>
    <t>m2</t>
  </si>
  <si>
    <t>CS ÚRS 2024 01</t>
  </si>
  <si>
    <t>-519947125</t>
  </si>
  <si>
    <t>PP</t>
  </si>
  <si>
    <t>Lešení řadové modulové těžké pracovní s podlahami s provozním zatížením tř. 4 do 300 kg/m2 šířky tř. SW09 od 0,9 do 1,2 m výšky do 10 m montáž</t>
  </si>
  <si>
    <t>Online PSC</t>
  </si>
  <si>
    <t>https://podminky.urs.cz/item/CS_URS_2024_01/941321111</t>
  </si>
  <si>
    <t>VV</t>
  </si>
  <si>
    <t>50*6,5</t>
  </si>
  <si>
    <t>941321211</t>
  </si>
  <si>
    <t>Příplatek k lešení řadovému modulovému těžkému do 300 kg/m2 š od 0,9 do 1,2 m v do 10 m za každý den použití</t>
  </si>
  <si>
    <t>-2115002981</t>
  </si>
  <si>
    <t>Lešení řadové modulové těžké pracovní s podlahami s provozním zatížením tř. 4 do 300 kg/m2 šířky tř. SW09 od 0,9 do 1,2 m výšky do 10 m příplatek k ceně za každý den použití</t>
  </si>
  <si>
    <t>https://podminky.urs.cz/item/CS_URS_2024_01/941321211</t>
  </si>
  <si>
    <t>325*7 'Přepočtené koeficientem množství</t>
  </si>
  <si>
    <t>3</t>
  </si>
  <si>
    <t>941321811</t>
  </si>
  <si>
    <t>Demontáž lešení řadového modulového těžkého zatížení do 300 kg/m2 š od 0,9 do 1,2 m v do 10 m</t>
  </si>
  <si>
    <t>889385258</t>
  </si>
  <si>
    <t>Lešení řadové modulové těžké pracovní s podlahami s provozním zatížením tř. 4 do 300 kg/m2 šířky tř. SW09 od 0,9 do 1,2 m výšky do 10 m demontáž</t>
  </si>
  <si>
    <t>https://podminky.urs.cz/item/CS_URS_2024_01/941321811</t>
  </si>
  <si>
    <t>997</t>
  </si>
  <si>
    <t>Přesun sutě</t>
  </si>
  <si>
    <t>4</t>
  </si>
  <si>
    <t>997013111</t>
  </si>
  <si>
    <t>Vnitrostaveništní doprava suti a vybouraných hmot pro budovy v do 6 m</t>
  </si>
  <si>
    <t>t</t>
  </si>
  <si>
    <t>530278326</t>
  </si>
  <si>
    <t>Vnitrostaveništní doprava suti a vybouraných hmot vodorovně do 50 m s naložením základní pro budovy a haly výšky do 6 m</t>
  </si>
  <si>
    <t>https://podminky.urs.cz/item/CS_URS_2024_01/997013111</t>
  </si>
  <si>
    <t>5</t>
  </si>
  <si>
    <t>997013501</t>
  </si>
  <si>
    <t>Odvoz suti a vybouraných hmot na skládku nebo meziskládku do 1 km se složením</t>
  </si>
  <si>
    <t>-401334947</t>
  </si>
  <si>
    <t>Odvoz suti a vybouraných hmot na skládku nebo meziskládku se složením, na vzdálenost do 1 km</t>
  </si>
  <si>
    <t>https://podminky.urs.cz/item/CS_URS_2024_01/997013501</t>
  </si>
  <si>
    <t>6</t>
  </si>
  <si>
    <t>997013509</t>
  </si>
  <si>
    <t>Příplatek k odvozu suti a vybouraných hmot na skládku ZKD 1 km přes 1 km</t>
  </si>
  <si>
    <t>-558502921</t>
  </si>
  <si>
    <t>Odvoz suti a vybouraných hmot na skládku nebo meziskládku se složením, na vzdálenost Příplatek k ceně za každý další započatý 1 km přes 1 km</t>
  </si>
  <si>
    <t>https://podminky.urs.cz/item/CS_URS_2024_01/997013509</t>
  </si>
  <si>
    <t>7</t>
  </si>
  <si>
    <t>997013511</t>
  </si>
  <si>
    <t>Odvoz suti a vybouraných hmot z meziskládky na skládku do 1 km s naložením a se složením</t>
  </si>
  <si>
    <t>420829838</t>
  </si>
  <si>
    <t>Odvoz suti a vybouraných hmot z meziskládky na skládku s naložením a se složením, na vzdálenost do 1 km</t>
  </si>
  <si>
    <t>https://podminky.urs.cz/item/CS_URS_2024_01/997013511</t>
  </si>
  <si>
    <t>8</t>
  </si>
  <si>
    <t>997013814</t>
  </si>
  <si>
    <t>Poplatek za uložení na skládce (skládkovné) stavebního odpadu izolací kód odpadu 17 06 04</t>
  </si>
  <si>
    <t>-1051804648</t>
  </si>
  <si>
    <t>Poplatek za uložení stavebního odpadu na skládce (skládkovné) z izolačních materiálů zatříděného do Katalogu odpadů pod kódem 17 06 04</t>
  </si>
  <si>
    <t>https://podminky.urs.cz/item/CS_URS_2024_01/997013814</t>
  </si>
  <si>
    <t>PSV</t>
  </si>
  <si>
    <t>Práce a dodávky PSV</t>
  </si>
  <si>
    <t>713</t>
  </si>
  <si>
    <t>Izolace tepelné</t>
  </si>
  <si>
    <t>713420813</t>
  </si>
  <si>
    <t>Odstranění izolace tepelné potrubí rohožemi bez úpravy v pletivu spojenými drátem tl přes 50 mm</t>
  </si>
  <si>
    <t>m</t>
  </si>
  <si>
    <t>16</t>
  </si>
  <si>
    <t>-1681061250</t>
  </si>
  <si>
    <t>Odstranění tepelné izolace potrubí, ohybů, armatur a přírub rohožemi v pletivu bez povrchové úpravy spojených ocelovým drátem potrubí, tloušťka izolace přes 50 mm</t>
  </si>
  <si>
    <t>https://podminky.urs.cz/item/CS_URS_2024_01/713420813</t>
  </si>
  <si>
    <t>8+4+50</t>
  </si>
  <si>
    <t>10</t>
  </si>
  <si>
    <t>713421112</t>
  </si>
  <si>
    <t>Montáž izolace tepelné potrubí pásy bez úpravy v Fe pletivu spojenými drátem 2x</t>
  </si>
  <si>
    <t>716188672</t>
  </si>
  <si>
    <t>Montáž izolace tepelné potrubí, ohybů, armatur a přírub rohožemi v pletivu bez povrchové úpravy (izolační materiál ve specifikaci) v černém šestihranném pletivu spojených ocelovým drátem potrubí dvouvrstvá</t>
  </si>
  <si>
    <t>https://podminky.urs.cz/item/CS_URS_2024_01/713421112</t>
  </si>
  <si>
    <t>11</t>
  </si>
  <si>
    <t>M</t>
  </si>
  <si>
    <t>63142681</t>
  </si>
  <si>
    <t>rohož izolační z minerální vlny prošívaná na pletivu 100kg/m3 tl 80mm</t>
  </si>
  <si>
    <t>32</t>
  </si>
  <si>
    <t>-202416049</t>
  </si>
  <si>
    <t>30*1,15 'Přepočtené koeficientem množství</t>
  </si>
  <si>
    <t>713421116</t>
  </si>
  <si>
    <t>Montáž izolace tepelné ohybů pásy bez úpravy v Fe pletivu spojenými drátem 2x</t>
  </si>
  <si>
    <t>-148293629</t>
  </si>
  <si>
    <t>Montáž izolace tepelné potrubí, ohybů, armatur a přírub rohožemi v pletivu bez povrchové úpravy (izolační materiál ve specifikaci) v černém šestihranném pletivu spojených ocelovým drátem ohybů dvouvrstvá</t>
  </si>
  <si>
    <t>https://podminky.urs.cz/item/CS_URS_2024_01/713421116</t>
  </si>
  <si>
    <t>30*0,15</t>
  </si>
  <si>
    <t>13</t>
  </si>
  <si>
    <t>1456228301</t>
  </si>
  <si>
    <t>4,5*1,15 'Přepočtené koeficientem množství</t>
  </si>
  <si>
    <t>14</t>
  </si>
  <si>
    <t>713490821</t>
  </si>
  <si>
    <t>Demontáž izolace tepelné oplechování pevné potrubí vnějšího obvodu přes 500 mm</t>
  </si>
  <si>
    <t>40030108</t>
  </si>
  <si>
    <t>Odstranění tepelné izolace potrubí a ohybů - doplňky a součásti demontáž oplechování pevného vnějšího obvodu přes 500 mm potrubí</t>
  </si>
  <si>
    <t>https://podminky.urs.cz/item/CS_URS_2024_01/713490821</t>
  </si>
  <si>
    <t>25+11+126</t>
  </si>
  <si>
    <t>15</t>
  </si>
  <si>
    <t>713491211</t>
  </si>
  <si>
    <t>Montáž tepelné izolace oplechování pevné potrubí vnějšího obvodu přes 500 mm</t>
  </si>
  <si>
    <t>1129807545</t>
  </si>
  <si>
    <t>Montáž izolace tepelné potrubí a ohybů - doplňky a konstrukční součástí oplechování pevného vnějšího obvodu přes 500 mm potrubí</t>
  </si>
  <si>
    <t>https://podminky.urs.cz/item/CS_URS_2024_01/713491211</t>
  </si>
  <si>
    <t>13756520</t>
  </si>
  <si>
    <t>plech ocelový hladký válcovaný za studena tl 0,6mm tabule</t>
  </si>
  <si>
    <t>-993629344</t>
  </si>
  <si>
    <t>P</t>
  </si>
  <si>
    <t>Poznámka k položce:_x000d_
6xtabule 1,25*3m, 18kg</t>
  </si>
  <si>
    <t>18*6*0,001</t>
  </si>
  <si>
    <t>0,108*1,1 'Přepočtené koeficientem množství</t>
  </si>
  <si>
    <t>17</t>
  </si>
  <si>
    <t>998713101</t>
  </si>
  <si>
    <t>Přesun hmot tonážní pro izolace tepelné v objektech v do 6 m</t>
  </si>
  <si>
    <t>-856257905</t>
  </si>
  <si>
    <t>Přesun hmot pro izolace tepelné stanovený z hmotnosti přesunovaného materiálu vodorovná dopravní vzdálenost do 50 m s užitím mechanizace v objektech výšky do 6 m</t>
  </si>
  <si>
    <t>https://podminky.urs.cz/item/CS_URS_2024_01/998713101</t>
  </si>
  <si>
    <t>733</t>
  </si>
  <si>
    <t>Ústřední vytápění - rozvodné potrubí</t>
  </si>
  <si>
    <t>18</t>
  </si>
  <si>
    <t>7331208R</t>
  </si>
  <si>
    <t>Demontáž potrubí ocelového hladkého přes D 377</t>
  </si>
  <si>
    <t>1462633879</t>
  </si>
  <si>
    <t>Demontáž potrubí z trubek ocelových hladkých přes Ø 377</t>
  </si>
  <si>
    <t>Poznámka k položce:_x000d_
DN 600 - 8 m_x000d_
DN 500 - 4 m_x000d_
DN 350 - 50 m</t>
  </si>
  <si>
    <t>19</t>
  </si>
  <si>
    <t>733191844</t>
  </si>
  <si>
    <t>Odřezání držáku potrubí třmenového D přes 159 do 377 bez demontáže podpěr, konzol nebo výložníků</t>
  </si>
  <si>
    <t>kus</t>
  </si>
  <si>
    <t>223175844</t>
  </si>
  <si>
    <t>Demontáž příslušenství potrubí odřezání třmenových držáků bez demontáže podpěr, konzol nebo výložníků Ø přes 159 do 377</t>
  </si>
  <si>
    <t>https://podminky.urs.cz/item/CS_URS_2024_01/733191844</t>
  </si>
  <si>
    <t>734</t>
  </si>
  <si>
    <t>Ústřední vytápění - armatury</t>
  </si>
  <si>
    <t>20</t>
  </si>
  <si>
    <t>734100814</t>
  </si>
  <si>
    <t>Demontáž armatury přírubové se dvěma přírubami DN přes 150 do 200</t>
  </si>
  <si>
    <t>-1342847782</t>
  </si>
  <si>
    <t>Demontáž armatur přírubových se dvěma přírubami přes 150 do DN 200</t>
  </si>
  <si>
    <t>https://podminky.urs.cz/item/CS_URS_2024_01/734100814</t>
  </si>
  <si>
    <t>73410081R</t>
  </si>
  <si>
    <t xml:space="preserve">Demontáž armatury přírubové se dvěma přírubami DN přes  300</t>
  </si>
  <si>
    <t>-170729072</t>
  </si>
  <si>
    <t>Demontáž armatur přírubových se dvěma přírubami přes DN 300</t>
  </si>
  <si>
    <t>22</t>
  </si>
  <si>
    <t>734109320</t>
  </si>
  <si>
    <t>Montáž armatury přírubové se dvěma přírubami PN 25-40 DN 200</t>
  </si>
  <si>
    <t>soubor</t>
  </si>
  <si>
    <t>794324177</t>
  </si>
  <si>
    <t>Montáž armatur přírubových se dvěma přírubami PN 25, 40 DN 200</t>
  </si>
  <si>
    <t>https://podminky.urs.cz/item/CS_URS_2024_01/734109320</t>
  </si>
  <si>
    <t xml:space="preserve">Poznámka k položce:_x000d_
Přesun potrubí DN200 a DN150 do nové pozice včetně uzavírací armatury a pojistného ventilu_x000d_
</t>
  </si>
  <si>
    <t>23</t>
  </si>
  <si>
    <t>73410932R</t>
  </si>
  <si>
    <t>Montáž armatury přírubové se dvěma přírubami PN 25-40 DN 350</t>
  </si>
  <si>
    <t>1509682047</t>
  </si>
  <si>
    <t>Montáž armatur přírubových se dvěma přírubami PN 25, 40 DN 300</t>
  </si>
  <si>
    <t xml:space="preserve">Poznámka k položce:_x000d_
Přesun měřící clony DN350 do nové pozice včetně příslušenství_x000d_
</t>
  </si>
  <si>
    <t>24</t>
  </si>
  <si>
    <t>734109312</t>
  </si>
  <si>
    <t>Montáž armatury přírubové se dvěma přírubami PN 25-40 DN 25</t>
  </si>
  <si>
    <t>-812869003</t>
  </si>
  <si>
    <t>Montáž armatur přírubových se dvěma přírubami PN 25, 40 DN 25</t>
  </si>
  <si>
    <t>https://podminky.urs.cz/item/CS_URS_2024_01/734109312</t>
  </si>
  <si>
    <t>25</t>
  </si>
  <si>
    <t>42211316</t>
  </si>
  <si>
    <t>ventil uzavírací přímý z ocelolitiny V30 111 540.53 DN 25x160mm</t>
  </si>
  <si>
    <t>-1737772046</t>
  </si>
  <si>
    <t>26</t>
  </si>
  <si>
    <t>73412161R</t>
  </si>
  <si>
    <t xml:space="preserve">Ventil mezipřírubový zpětný samočinný přímý DN 25 PN 40 do 400°C </t>
  </si>
  <si>
    <t>1411935876</t>
  </si>
  <si>
    <t>Ventily zpětné přírubové samočinné přímé do svislého potrubí PN 40 do 400°C (Z 15 117 540) DN 25</t>
  </si>
  <si>
    <t>27</t>
  </si>
  <si>
    <t>734169412</t>
  </si>
  <si>
    <t>Montáž odvaděče kondenzátu přírubového DN 25</t>
  </si>
  <si>
    <t>2041189736</t>
  </si>
  <si>
    <t>Filtry montáž odvaděčů kondenzátu přírubových DN 25</t>
  </si>
  <si>
    <t>https://podminky.urs.cz/item/CS_URS_2024_01/734169412</t>
  </si>
  <si>
    <t>28</t>
  </si>
  <si>
    <t>RMAT0007</t>
  </si>
  <si>
    <t xml:space="preserve">odvaděč kondenzátu, Plovákový,  PN40,DN25</t>
  </si>
  <si>
    <t>-267906386</t>
  </si>
  <si>
    <t>29</t>
  </si>
  <si>
    <t>734173612</t>
  </si>
  <si>
    <t>Spoj přírubový PN 40/I do 200°C DN 25</t>
  </si>
  <si>
    <t>-1898237659</t>
  </si>
  <si>
    <t>Mezikusy, přírubové spoje přírubové spoje PN 40/I, 200°C DN 25</t>
  </si>
  <si>
    <t>https://podminky.urs.cz/item/CS_URS_2024_01/734173612</t>
  </si>
  <si>
    <t>30</t>
  </si>
  <si>
    <t>7341736R</t>
  </si>
  <si>
    <t>Spoj přírubový PN 40/I do 200°C DN 500</t>
  </si>
  <si>
    <t>-156844298</t>
  </si>
  <si>
    <t>31</t>
  </si>
  <si>
    <t>7341R</t>
  </si>
  <si>
    <t>Přesun kompletního závěsu potrubí DN350 do nové pozice</t>
  </si>
  <si>
    <t>-1728851521</t>
  </si>
  <si>
    <t>998734101</t>
  </si>
  <si>
    <t>Přesun hmot tonážní pro armatury v objektech v do 6 m</t>
  </si>
  <si>
    <t>-1136121713</t>
  </si>
  <si>
    <t>Přesun hmot pro armatury stanovený z hmotnosti přesunovaného materiálu vodorovná dopravní vzdálenost do 50 m základní v objektech výšky do 6 m</t>
  </si>
  <si>
    <t>https://podminky.urs.cz/item/CS_URS_2024_01/998734101</t>
  </si>
  <si>
    <t>767</t>
  </si>
  <si>
    <t>Konstrukce zámečnické</t>
  </si>
  <si>
    <t>33</t>
  </si>
  <si>
    <t>767996701</t>
  </si>
  <si>
    <t>Demontáž atypických zámečnických konstrukcí řezáním hm jednotlivých dílů do 50 kg</t>
  </si>
  <si>
    <t>kg</t>
  </si>
  <si>
    <t>-401436875</t>
  </si>
  <si>
    <t>Demontáž ostatních zámečnických konstrukcí řezáním o hmotnosti jednotlivých dílů do 50 kg</t>
  </si>
  <si>
    <t>https://podminky.urs.cz/item/CS_URS_2024_01/767996701</t>
  </si>
  <si>
    <t>783</t>
  </si>
  <si>
    <t>Dokončovací práce - nátěry</t>
  </si>
  <si>
    <t>34</t>
  </si>
  <si>
    <t>783604590</t>
  </si>
  <si>
    <t>Provedení základního jednonásobného nátěru potrubí DN přes 200 mm</t>
  </si>
  <si>
    <t>501375291</t>
  </si>
  <si>
    <t>Provedení nátěru armatur a kovových potrubí základního nebo základního antikorozního jednonásobného potrubí přes DN 200 mm</t>
  </si>
  <si>
    <t>https://podminky.urs.cz/item/CS_URS_2024_01/783604590</t>
  </si>
  <si>
    <t>35</t>
  </si>
  <si>
    <t>24621610</t>
  </si>
  <si>
    <t>hmota nátěrová silikonová základní na tepelně namáhané kovy</t>
  </si>
  <si>
    <t>921584816</t>
  </si>
  <si>
    <t>13*0,1 'Přepočtené koeficientem množství</t>
  </si>
  <si>
    <t>Práce a dodávky M</t>
  </si>
  <si>
    <t>23-M</t>
  </si>
  <si>
    <t>Montáže potrubí</t>
  </si>
  <si>
    <t>36</t>
  </si>
  <si>
    <t>230011024</t>
  </si>
  <si>
    <t>Montáž potrubí trouby ocelové hladké tř.11-13 D 31,8 mm, tl 5,0 mm</t>
  </si>
  <si>
    <t>64</t>
  </si>
  <si>
    <t>-437188696</t>
  </si>
  <si>
    <t>Montáž potrubí z trub ocelových hladkých tř. 11 až 13 Ø 31,8 mm, tl. 5,0 mm</t>
  </si>
  <si>
    <t>https://podminky.urs.cz/item/CS_URS_2024_01/230011024</t>
  </si>
  <si>
    <t>37</t>
  </si>
  <si>
    <t>140110R</t>
  </si>
  <si>
    <t>trubka ocelová bezešvá hladká jakost EN 10216-2, mat. P235GH 33,7x4mm</t>
  </si>
  <si>
    <t>128</t>
  </si>
  <si>
    <t>-192544927</t>
  </si>
  <si>
    <t>38</t>
  </si>
  <si>
    <t>230011091</t>
  </si>
  <si>
    <t>Montáž potrubí trouby ocelové hladké tř.11-13 D 159 mm, tl 8,0 mm</t>
  </si>
  <si>
    <t>670353166</t>
  </si>
  <si>
    <t>Montáž potrubí z trub ocelových hladkých tř. 11 až 13 Ø 159 mm, tl. 8,0 mm</t>
  </si>
  <si>
    <t>https://podminky.urs.cz/item/CS_URS_2024_01/230011091</t>
  </si>
  <si>
    <t>39</t>
  </si>
  <si>
    <t>552839R</t>
  </si>
  <si>
    <t>trubka ocelová bezešvá hladká jakost EN 10216-2, mat. P265GH 168x8mm</t>
  </si>
  <si>
    <t>-913450295</t>
  </si>
  <si>
    <t>40</t>
  </si>
  <si>
    <t>230011135</t>
  </si>
  <si>
    <t>Montáž potrubí trouby ocelové hladké tř.11-13 D 377 mm, tl 9,0 mm</t>
  </si>
  <si>
    <t>1818056815</t>
  </si>
  <si>
    <t>Montáž potrubí z trub ocelových hladkých tř. 11 až 13 Ø 377 mm, tl. 9,0 mm</t>
  </si>
  <si>
    <t>https://podminky.urs.cz/item/CS_URS_2024_01/230011135</t>
  </si>
  <si>
    <t>41</t>
  </si>
  <si>
    <t>140332R</t>
  </si>
  <si>
    <t>trubka ocelová bezešvá hladká tl 9mm EN 10216-2, mat. P265GH Ø355,6x9</t>
  </si>
  <si>
    <t>1944954961</t>
  </si>
  <si>
    <t>8*1,1 'Přepočtené koeficientem množství</t>
  </si>
  <si>
    <t>42</t>
  </si>
  <si>
    <t>230021024</t>
  </si>
  <si>
    <t>Montáž trubní díly přivařovací tř.11-13 do 1 kg D 31,8 mm tl 5,0 mm</t>
  </si>
  <si>
    <t>628013584</t>
  </si>
  <si>
    <t>Montáž trubních dílů přivařovacích hmotnosti do 1 kg tř. 11 až 13 Ø 31,8 mm, tl. 5,0 mm</t>
  </si>
  <si>
    <t>https://podminky.urs.cz/item/CS_URS_2024_01/230021024</t>
  </si>
  <si>
    <t>43</t>
  </si>
  <si>
    <t>RMAT0002</t>
  </si>
  <si>
    <t>trubní díl přivařovací-Oblouk 3D, zesílený,EN 10216-2, mat. P235GH,	Ø33,7x4,0</t>
  </si>
  <si>
    <t>-1617558837</t>
  </si>
  <si>
    <t>44</t>
  </si>
  <si>
    <t>RMAT0003</t>
  </si>
  <si>
    <t>trubní díl přivařovací-T-kus, zesílený	EN 10253-2, mat. P235GH,"Ø33,7x4,0 /
Ø33,7x4,0"</t>
  </si>
  <si>
    <t>1385046423</t>
  </si>
  <si>
    <t>45</t>
  </si>
  <si>
    <t>230022020</t>
  </si>
  <si>
    <t>Montáž trubní díly přivařovací tř.11-13 do 3 kg D 31,8 mm tl 2,6 mm</t>
  </si>
  <si>
    <t>1909057900</t>
  </si>
  <si>
    <t>Montáž trubních dílů přivařovacích hmotnosti přes 1 do 3 kg tř. 11 až 13 Ø 31,8 mm, tl. 2,6 mm</t>
  </si>
  <si>
    <t>https://podminky.urs.cz/item/CS_URS_2024_01/230022020</t>
  </si>
  <si>
    <t>46</t>
  </si>
  <si>
    <t>RMAT0005</t>
  </si>
  <si>
    <t>trubní díl přivařovací-Příruba přivařovací s krkem	EN 1092-1, mat. P245GH, vč. těsnění a spojovacího materiálu,DN25, PN40</t>
  </si>
  <si>
    <t>1533436556</t>
  </si>
  <si>
    <t>trubní díl přivařovací-Příruba přivařovací s krkem	EN 1092-1, mat. P245GH, vč. těsnění a spojovacího materiálu,PN40</t>
  </si>
  <si>
    <t>47</t>
  </si>
  <si>
    <t>230024167</t>
  </si>
  <si>
    <t>Montáž trubní díly přivařovací tř.11-13 do 50 kg D 530 mm tl 10 mm</t>
  </si>
  <si>
    <t>-1955751478</t>
  </si>
  <si>
    <t>Montáž trubních dílů přivařovacích hmotnosti přes 10 do 50 kg tř. 11 až 13 Ø 530 mm, tl. 10,0 mm</t>
  </si>
  <si>
    <t>https://podminky.urs.cz/item/CS_URS_2024_01/230024167</t>
  </si>
  <si>
    <t>48</t>
  </si>
  <si>
    <t>RMAT0006</t>
  </si>
  <si>
    <t>trubní díl přivařovací Příruba zaslepovací,EN 1092-1, mat. P245GH, vč. těsnění a spojovacího materiálu, DN500, PN40</t>
  </si>
  <si>
    <t>-1580302209</t>
  </si>
  <si>
    <t>49</t>
  </si>
  <si>
    <t>230025167</t>
  </si>
  <si>
    <t>Montáž trubní díly přivařovací tř.11-13 do 250 kg D 530 mm tl 10,0 mm</t>
  </si>
  <si>
    <t>1987538736</t>
  </si>
  <si>
    <t>Montáž trubních dílů přivařovacích hmotnosti přes 50 do 250 kg tř. 11 až 13 Ø 530 mm, tl. 10,0 mm</t>
  </si>
  <si>
    <t>https://podminky.urs.cz/item/CS_URS_2024_01/230025167</t>
  </si>
  <si>
    <t>50</t>
  </si>
  <si>
    <t>RMAT0004</t>
  </si>
  <si>
    <t>trubní díl přivařovací-Redukce	EN 10253-2, mat. P265GH,"∅355.6x9/
∅530x10"</t>
  </si>
  <si>
    <t>1531621660</t>
  </si>
  <si>
    <t>51</t>
  </si>
  <si>
    <t>230025135</t>
  </si>
  <si>
    <t>Montáž trubní díly přivařovací tř.11-13 do 250 kg D 377 mm tl 9,0 mm</t>
  </si>
  <si>
    <t>-358774291</t>
  </si>
  <si>
    <t>Montáž trubních dílů přivařovacích hmotnosti přes 50 do 250 kg tř. 11 až 13 Ø 377 mm, tl. 9 mm</t>
  </si>
  <si>
    <t>https://podminky.urs.cz/item/CS_URS_2024_01/230025135</t>
  </si>
  <si>
    <t>52</t>
  </si>
  <si>
    <t>RMAT0001</t>
  </si>
  <si>
    <t>Oblouk 3D,EN 10253-2, mat. P265GH,Ø355,6x9</t>
  </si>
  <si>
    <t>-2029114427</t>
  </si>
  <si>
    <t>53</t>
  </si>
  <si>
    <t>230024135</t>
  </si>
  <si>
    <t>Montáž trubní díly přivařovací tř.11-13 do 50 kg D 377 mm tl 9,0 mm</t>
  </si>
  <si>
    <t>-1090476111</t>
  </si>
  <si>
    <t>Montáž trubních dílů přivařovacích hmotnosti přes 10 do 50 kg tř. 11 až 13 Ø 377 mm, tl. 9 mm</t>
  </si>
  <si>
    <t>https://podminky.urs.cz/item/CS_URS_2024_01/230024135</t>
  </si>
  <si>
    <t>54</t>
  </si>
  <si>
    <t>552838R</t>
  </si>
  <si>
    <t>dno klenuté EN 10253-2, mat. P265GH, DN350</t>
  </si>
  <si>
    <t>903997029</t>
  </si>
  <si>
    <t>dno klenuté S235JR PN16 324x7mm DN 300</t>
  </si>
  <si>
    <t>55</t>
  </si>
  <si>
    <t>552838R1</t>
  </si>
  <si>
    <t>Redukce	EN 10253-2, mat. P265GH,"∅355.6x9/
∅377x9"</t>
  </si>
  <si>
    <t>584320834</t>
  </si>
  <si>
    <t>D10.2 - PS371 - Úprava vnitřní technologie</t>
  </si>
  <si>
    <t>Soupis:</t>
  </si>
  <si>
    <t>D10.2.1 - PS371 - Úprava vnitřní technologie - Technologie</t>
  </si>
  <si>
    <t xml:space="preserve">    732 - Ústřední vytápění - strojovny</t>
  </si>
  <si>
    <t xml:space="preserve">    734 - Ústřední vytápění - armatury-DPS01.02</t>
  </si>
  <si>
    <t xml:space="preserve">    23-M - Montáže potrubí-DPS01.02</t>
  </si>
  <si>
    <t xml:space="preserve">    58-M - Revize vyhrazených technických zařízení</t>
  </si>
  <si>
    <t>HZS - Hodinové zúčtovací sazby</t>
  </si>
  <si>
    <t>VRN - Vedlejší rozpočtové náklady</t>
  </si>
  <si>
    <t xml:space="preserve">    VRN4 - Inženýrská činnost</t>
  </si>
  <si>
    <t>945412112</t>
  </si>
  <si>
    <t>Teleskopická hydraulická montážní plošina výška zdvihu do 21 m</t>
  </si>
  <si>
    <t>den</t>
  </si>
  <si>
    <t>-175188361</t>
  </si>
  <si>
    <t>Teleskopická hydraulická montážní plošina na samohybném podvozku, s otočným košem výšky zdvihu do 21 m</t>
  </si>
  <si>
    <t>https://podminky.urs.cz/item/CS_URS_2024_01/945412112</t>
  </si>
  <si>
    <t>1389954121</t>
  </si>
  <si>
    <t>713351312</t>
  </si>
  <si>
    <t>Montáž izolace tepelné těles 2x izolací s konstrukcí z Pz lišt izolacemi v Fe pletivu plocha rovná</t>
  </si>
  <si>
    <t>1726297705</t>
  </si>
  <si>
    <t>Montáž izolace tepelné těles izolací do konstrukce z lišt z pozinkovaného plechu (bez přivaření konstrukce) izolacemi v pletivu z desek z vláknitých materiálů bez povrchové úpravy (izolační materiál ve specifikaci) v černém šestihranném pletivu ploch rovných dvouvrstvá</t>
  </si>
  <si>
    <t>https://podminky.urs.cz/item/CS_URS_2024_01/713351312</t>
  </si>
  <si>
    <t>63142674</t>
  </si>
  <si>
    <t>rohož izolační z minerální vlny prošívaná na pletivu 80kg/m3 tl 80mm</t>
  </si>
  <si>
    <t>-337270735</t>
  </si>
  <si>
    <t>Poznámka k položce:_x000d_
Plocha izolace pro 1 nádrž:_x000d_
2x80mm - celková plocha 2 vrstvé izolace cca 687 m2_x000d_
Oplechování ca 316 m2</t>
  </si>
  <si>
    <t>2060*1,15 'Přepočtené koeficientem množství</t>
  </si>
  <si>
    <t>713391112</t>
  </si>
  <si>
    <t>Montáž izolace tepelné těles oplechování pevné plochy tvarové</t>
  </si>
  <si>
    <t>-1166196520</t>
  </si>
  <si>
    <t>Montáž izolace tepelné těles - doplňky a konstrukční součásti oplechování pevného ploch tvarových</t>
  </si>
  <si>
    <t>https://podminky.urs.cz/item/CS_URS_2024_01/713391112</t>
  </si>
  <si>
    <t>19420822R</t>
  </si>
  <si>
    <t>plech Al lakovaný tl 1,0mm</t>
  </si>
  <si>
    <t>-1598878089</t>
  </si>
  <si>
    <t>Poznámka k položce:_x000d_
Oplechování AN - Barva RAL plechu po dohodě se stavebníkem</t>
  </si>
  <si>
    <t>713491111</t>
  </si>
  <si>
    <t>Montáž tepelné izolace oplechování pevné potrubí vnějšího obvodu do 500 mm</t>
  </si>
  <si>
    <t>587465847</t>
  </si>
  <si>
    <t>Montáž izolace tepelné potrubí a ohybů - doplňky a konstrukční součástí oplechování pevného vnějšího obvodu do 500 mm potrubí</t>
  </si>
  <si>
    <t>https://podminky.urs.cz/item/CS_URS_2024_01/713491111</t>
  </si>
  <si>
    <t xml:space="preserve">Poznámka k položce:_x000d_
Povrchová úprava potrubí pozink. plechem_x000d_
</t>
  </si>
  <si>
    <t>420*3</t>
  </si>
  <si>
    <t>13814185</t>
  </si>
  <si>
    <t>plech hladký Pz jakost EN 10143 tl 0,6mm tabule</t>
  </si>
  <si>
    <t>-631508273</t>
  </si>
  <si>
    <t>Poznámka k položce:_x000d_
Plech 0,6mm tabule 1x2m -, hmotnost tabule 9,6kg</t>
  </si>
  <si>
    <t>1260*9,6*0,5*0,001</t>
  </si>
  <si>
    <t>6,048*1,15 'Přepočtené koeficientem množství</t>
  </si>
  <si>
    <t>713411112</t>
  </si>
  <si>
    <t>Montáž izolace tepelné potrubí pásy nebo rohožemi bez úpravy staženými drátem 2x</t>
  </si>
  <si>
    <t>-2073648079</t>
  </si>
  <si>
    <t>Montáž izolace tepelné potrubí a ohybů pásy nebo rohožemi bez povrchové úpravy (izolační materiál ve specifikaci) ovinutými kolem potrubí a staženými ocelovým drátem potrubí dvouvrstvá</t>
  </si>
  <si>
    <t>https://podminky.urs.cz/item/CS_URS_2024_01/713411112</t>
  </si>
  <si>
    <t>ISV.8592248041546</t>
  </si>
  <si>
    <t>TECH Wired Mat MT 4.1 - Orstech DP 80 - 70mm, MST: 640°C, 2x500x3000x70mm, rohož na pletivu Orstech DP 80 je vhodná jako tepelná a/nebo akustická izolace potrubí, technologických zařízení, kotlů, pecí a kouřovodů s vysokým teplotním zatížením.</t>
  </si>
  <si>
    <t>-1399219084</t>
  </si>
  <si>
    <t>100+165+32+109+99</t>
  </si>
  <si>
    <t>505*1,1 'Přepočtené koeficientem množství</t>
  </si>
  <si>
    <t>ISV.8592248032063</t>
  </si>
  <si>
    <t>TECH Wired Mat MT 4.1 - Orstech DP 80 - 90mm, MST: 640°C, 2x500x2000x90mm, rohož na pletivu Orstech DP 80 je vhodná jako tepelná a/nebo akustická izolace potrubí, technologických zařízení, kotlů, pecí a kouřovodů s vysokým teplotním zatížením.</t>
  </si>
  <si>
    <t>1636499261</t>
  </si>
  <si>
    <t>51,946*1,1 'Přepočtené koeficientem množství</t>
  </si>
  <si>
    <t>ISV.8592248034647</t>
  </si>
  <si>
    <t>TECH Wired Mat MT 4.1 - Orstech DP 80 - 80mm, MST: 640°C, 2x500x2500x80mm, rohož na pletivu Orstech DP 80 je vhodná jako tepelná a/nebo akustická izolace potrubí, technologických zařízení, kotlů, pecí a kouřovodů s vysokým teplotním zatížením.</t>
  </si>
  <si>
    <t>-11242502</t>
  </si>
  <si>
    <t>15+10</t>
  </si>
  <si>
    <t>25*1,1 'Přepočtené koeficientem množství</t>
  </si>
  <si>
    <t>ISV.8592248032087</t>
  </si>
  <si>
    <t>TECH Wired Mat MT 4.1 - Orstech DP 80 - 60mm, MST: 640°C, 2x500x3000x60mm, rohož na pletivu Orstech DP 80 je vhodná jako tepelná a/nebo akustická izolace potrubí, technologických zařízení, kotlů, pecí a kouřovodů s vysokým teplotním zatížením.</t>
  </si>
  <si>
    <t>697045348</t>
  </si>
  <si>
    <t>181+63+13</t>
  </si>
  <si>
    <t>257*1,1 'Přepočtené koeficientem množství</t>
  </si>
  <si>
    <t>ISV.8592248032872</t>
  </si>
  <si>
    <t>TECH Wired Mat MT 4.1 - Orstech DP 80 - 120mm, MST: 640°C, 2x500x2000x120mm, rohož na pletivu Orstech DP 80 je vhodná jako tepelná a/nebo akustická izolace potrubí, technologických zařízení, otlů, pecí a kouřovodů s vysokým teplotním zatížením.</t>
  </si>
  <si>
    <t>168692042</t>
  </si>
  <si>
    <t>ISV.8592248034326</t>
  </si>
  <si>
    <t>TECH Wired Mat MT 4.1 - Orstech DP 80 - 100mm, MST: 640°C, 2x500x2000 x100mm, rohož na pletivu Orstech DP 80 je vhodná jako tepelná a/nebo akustická izolace potrubí, technologických zařízení, otlů, pecí a kouřovodů s vysokým teplotním zatížením.</t>
  </si>
  <si>
    <t>1525696423</t>
  </si>
  <si>
    <t>171+100+98+127</t>
  </si>
  <si>
    <t>496*1,1 'Přepočtené koeficientem množství</t>
  </si>
  <si>
    <t>ISV.85922480328R</t>
  </si>
  <si>
    <t>TECH Wired Mat MT 4.1 - Orstech DP 80 - 110mm, MST: 640°C, 2x500x2000x120mm, rohož na pletivu Orstech DP 80 je vhodná jako tepelná a/nebo akustická izolace potrubí, technologických zařízení, otlů, pecí a kouřovodů s vysokým teplotním zatížením.</t>
  </si>
  <si>
    <t>-1300088451</t>
  </si>
  <si>
    <t>82+12</t>
  </si>
  <si>
    <t>94*1,1 'Přepočtené koeficientem množství</t>
  </si>
  <si>
    <t>556215329</t>
  </si>
  <si>
    <t>713460813</t>
  </si>
  <si>
    <t>Odstranění izolace tepelné potrubí a ohybů skružemi na tmel tl přes 50 mm</t>
  </si>
  <si>
    <t>200353367</t>
  </si>
  <si>
    <t>Odstranění tepelné izolace potrubí, ohybů a armatur tvarovkami nebo deskami skružemi z lehčených hmot připevněnými na tmel potrubí a ohybů, tloušťka izolace přes 50 mm</t>
  </si>
  <si>
    <t>https://podminky.urs.cz/item/CS_URS_2024_01/713460813</t>
  </si>
  <si>
    <t>713463111</t>
  </si>
  <si>
    <t>Montáž izolace tepelné potrubí potrubními pouzdry bez úpravy staženými drátem 1x D přes 50 do 100 mm</t>
  </si>
  <si>
    <t>-397828571</t>
  </si>
  <si>
    <t>Montáž izolace tepelné potrubí a ohybů tvarovkami nebo deskami potrubními pouzdry bez povrchové úpravy (izolační materiál ve specifikaci) staženými pozinkovaným drátem potrubí jednovrstvá D do 100 mm</t>
  </si>
  <si>
    <t>https://podminky.urs.cz/item/CS_URS_2024_01/713463111</t>
  </si>
  <si>
    <t>63154468</t>
  </si>
  <si>
    <t>pouzdro izolační potrubní z minerální vlny max. 400°C 89/50mm</t>
  </si>
  <si>
    <t>272704413</t>
  </si>
  <si>
    <t>4*1,02 'Přepočtené koeficientem množství</t>
  </si>
  <si>
    <t>63154445</t>
  </si>
  <si>
    <t>pouzdro izolační potrubní z minerální vlny max. 400°C 60/40mm</t>
  </si>
  <si>
    <t>-1352064354</t>
  </si>
  <si>
    <t>49*1,02 'Přepočtené koeficientem množství</t>
  </si>
  <si>
    <t>713490811</t>
  </si>
  <si>
    <t>Demontáž izolace tepelné oplechování pevné potrubí vnějšího obvodu do 500 mm</t>
  </si>
  <si>
    <t>105513163</t>
  </si>
  <si>
    <t>Odstranění tepelné izolace potrubí a ohybů - doplňky a součásti demontáž oplechování pevného vnějšího obvodu do 500 mm potrubí</t>
  </si>
  <si>
    <t>https://podminky.urs.cz/item/CS_URS_2024_01/713490811</t>
  </si>
  <si>
    <t>713471212</t>
  </si>
  <si>
    <t>Montáž tepelné izolace armatur snímatelnými pouzdry na suchý zip</t>
  </si>
  <si>
    <t>-260423167</t>
  </si>
  <si>
    <t>Montáž izolace tepelné potrubí, ohybů, přírub, armatur nebo tvarovek snímatelnými pouzdry s vrstvenou izolací s upevněním na suchý zip (izolační materiál ve specifikaci) armatur</t>
  </si>
  <si>
    <t>https://podminky.urs.cz/item/CS_URS_2024_01/713471212</t>
  </si>
  <si>
    <t>TEM.AUV40</t>
  </si>
  <si>
    <t>Snímatelné izolační pouzdro na armaturu - uzavírací ventil, DN40, do 150 stupňů</t>
  </si>
  <si>
    <t>-571035628</t>
  </si>
  <si>
    <t>TEM.AUK250</t>
  </si>
  <si>
    <t>Snímatelné izolační pouzdro na armaturu - Uzavírací klapka, DN250, do 150 stupňů</t>
  </si>
  <si>
    <t>1108552308</t>
  </si>
  <si>
    <t>TEM.AUK300</t>
  </si>
  <si>
    <t>Snímatelné izolační pouzdro na armaturu - Uzavírací klapka, DN300, do 150 stupňů</t>
  </si>
  <si>
    <t>-194425748</t>
  </si>
  <si>
    <t>TEM.AUK400</t>
  </si>
  <si>
    <t>Snímatelné izolační pouzdro na armaturu - Uzavírací klapka, DN400, do 150 stupňů</t>
  </si>
  <si>
    <t>-1072720259</t>
  </si>
  <si>
    <t>TEM.AUK200</t>
  </si>
  <si>
    <t>Snímatelné izolační pouzdro na armaturu - Uzavírací klapka, DN200, do 150 stupňů</t>
  </si>
  <si>
    <t>-713742272</t>
  </si>
  <si>
    <t>TEM.AUK150</t>
  </si>
  <si>
    <t>Snímatelné izolační pouzdro na armaturu - Uzavírací klapka, DN150, do 150 stupňů</t>
  </si>
  <si>
    <t>-851313351</t>
  </si>
  <si>
    <t>TEM.AUK100</t>
  </si>
  <si>
    <t>Snímatelné izolační pouzdro na armaturu - Uzavírací klapka, DN100, do 150 stupňů</t>
  </si>
  <si>
    <t>1319171996</t>
  </si>
  <si>
    <t>998713123</t>
  </si>
  <si>
    <t>Přesun hmot tonážní pro izolace tepelné ruční v objektech v přes 12 do 24 m</t>
  </si>
  <si>
    <t>2036461804</t>
  </si>
  <si>
    <t>Přesun hmot pro izolace tepelné stanovený z hmotnosti přesunovaného materiálu vodorovná dopravní vzdálenost do 50 m ruční (bez užití mechanizace) v objektech výšky přes 12 m do 24 m</t>
  </si>
  <si>
    <t>https://podminky.urs.cz/item/CS_URS_2024_01/998713123</t>
  </si>
  <si>
    <t>732</t>
  </si>
  <si>
    <t>Ústřední vytápění - strojovny</t>
  </si>
  <si>
    <t>7321108R</t>
  </si>
  <si>
    <t>Demontáž rozdělovače nebo sběrače DN nad 400 do 500</t>
  </si>
  <si>
    <t>241646317</t>
  </si>
  <si>
    <t>732420816</t>
  </si>
  <si>
    <t>Demontáž čerpadla oběhového spirálního DN 100</t>
  </si>
  <si>
    <t>-453508234</t>
  </si>
  <si>
    <t>Demontáž čerpadel oběhových spirálních (do potrubí) DN 100</t>
  </si>
  <si>
    <t>https://podminky.urs.cz/item/CS_URS_2024_01/732420816</t>
  </si>
  <si>
    <t>7322291R</t>
  </si>
  <si>
    <t>Montáž výměníku tepla stojatého DN 250</t>
  </si>
  <si>
    <t>796871436</t>
  </si>
  <si>
    <t>7322291R1</t>
  </si>
  <si>
    <t>Výměník tepla stojatý pára-horká voda DN 250</t>
  </si>
  <si>
    <t>556836120</t>
  </si>
  <si>
    <t>Poznámka k položce:_x000d_
Pára/voda, 10MW, včetně izolace, pozice 2.4 ÷ 2.6_x000d_
Parametry páry:		_x000d_
Teplota TS	°C	250_x000d_
Přetlak PS	MPa	1,15_x000d_
Tlaková úroveň	PN	PN25_x000d_
Provozní parametry zima:		_x000d_
Maximální příkon	kW	3x10MW_x000d_
	Suchost	%	100_x000d_
	Entalpie	kJ/kg	2 878_x000d_
	Teplota kondenzátu	°C	65_x000d_
			_x000d_
Parametry HV:		_x000d_
	Teplota TS	°C	130_x000d_
	Přetlak PS	MPa	1,30_x000d_
	Tlaková úroveň	PN	PN25_x000d_
Provozní parametry zima:		_x000d_
	Maximální teplota výstup	°C	125_x000d_
	Maximální teplota vstup	°C	70_x000d_
Doplnění stávajících výměníků ve zdroji - stávající výměníky (JAD 26.480)</t>
  </si>
  <si>
    <t>7324292R</t>
  </si>
  <si>
    <t>Montáž čerpadla oběhového mokroběžného přírubového DN 125 jednodílné</t>
  </si>
  <si>
    <t>1056305033</t>
  </si>
  <si>
    <t>7324225R</t>
  </si>
  <si>
    <t>Čerpadlo teplovodní mokroběžné přírubové DN 125, 140m3/hod, 60kPa, PN16</t>
  </si>
  <si>
    <t>-287103762</t>
  </si>
  <si>
    <t xml:space="preserve">Poznámka k položce:_x000d_
Zkratové čerpadlo_x000d_
</t>
  </si>
  <si>
    <t>7324225R1</t>
  </si>
  <si>
    <t>Čerpadlo teplovodní mokroběžné přírubové DN 125, 350m3/hod, 290kPa, PN16</t>
  </si>
  <si>
    <t>-156187547</t>
  </si>
  <si>
    <t xml:space="preserve">Poznámka k položce:_x000d_
Hlavní oběhové čerpadlo letní _x000d_
1x provoz_x000d_
1x záloha_x000d_
</t>
  </si>
  <si>
    <t>732429229</t>
  </si>
  <si>
    <t>Montáž čerpadla oběhového mokroběžného přírubového DN 100 jednodílné</t>
  </si>
  <si>
    <t>137133195</t>
  </si>
  <si>
    <t>Čerpadla teplovodní mokroběžná přírubová montáž čerpadel (do potrubí) ostatních typů jednodílných DN 100</t>
  </si>
  <si>
    <t>https://podminky.urs.cz/item/CS_URS_2024_01/732429229</t>
  </si>
  <si>
    <t>7324225R2</t>
  </si>
  <si>
    <t>Čerpadlo teplovodní mokroběžné přírubové DN 100, 1040m3/hod, 670kPa, PN16</t>
  </si>
  <si>
    <t>-1377321616</t>
  </si>
  <si>
    <t>Čerpadlo teplovodní mokroběžné přírubové DN 100, cca 350 m3/hod, 670kPa, PN16</t>
  </si>
  <si>
    <t xml:space="preserve">Poznámka k položce:_x000d_
Hlavní oběhové čerpadlo zimní _x000d_
Chod 3 čerpadla v chodu - celkový společný průtok 1040 m3/hod_x000d_
1 čerpadlo  - záloha (cca 350 m3/hod) </t>
  </si>
  <si>
    <t>7324292R1</t>
  </si>
  <si>
    <t>Montáž čerpadla oběhového mokroběžného přírubového DN 200 jednodílné</t>
  </si>
  <si>
    <t>1351487101</t>
  </si>
  <si>
    <t>7324225R3</t>
  </si>
  <si>
    <t>Čerpadlo teplovodní mokroběžné přírubové DN 200, 800m3/hod, 60kPa, PN16</t>
  </si>
  <si>
    <t>-1877055450</t>
  </si>
  <si>
    <t>Čerpadlo teplovodní mokroběžné přírubové DN 200, cca 400m3/hod, 60kPa, PN16</t>
  </si>
  <si>
    <t xml:space="preserve">Poznámka k položce:_x000d_
Čerpadlo CVS_x000d_
Chod 2  čerpadel cca 400m3/hod - společně 800m3/hod, H=60kPa_x000d_
        +1 čerpadlo záloha</t>
  </si>
  <si>
    <t>7323325R</t>
  </si>
  <si>
    <t xml:space="preserve">Hydraulický modul a  řídící modul PN16, napětí 400V se dvěma čerpadly, DN80</t>
  </si>
  <si>
    <t>-1270650436</t>
  </si>
  <si>
    <t>Hydraulický modul a řídící modul PN16, napětí 400V se dvěma čerpadly, DN80</t>
  </si>
  <si>
    <t>Poznámka k položce:_x000d_
Sdroj - 90MW, 125/60°C, objem soustavy 1800m3, P0=6,7bar, Psv=13bar_x000d_
nutná kopatibilta se stávajícím řídícím systémem (REFLEX)</t>
  </si>
  <si>
    <t>7323324R</t>
  </si>
  <si>
    <t>Základní nádoba PN6 o obj 10 000 l pro čerpadlové automaty</t>
  </si>
  <si>
    <t>-493988407</t>
  </si>
  <si>
    <t>7323324R1</t>
  </si>
  <si>
    <t>Přídavná nádoba PN6 o obj 10 000 l pro čerpadlové automaty</t>
  </si>
  <si>
    <t>660913510</t>
  </si>
  <si>
    <t>7323321R</t>
  </si>
  <si>
    <t xml:space="preserve">Tlaková expanzní nádoba PN 16 o obj 1500 l </t>
  </si>
  <si>
    <t>675874231</t>
  </si>
  <si>
    <t>7323443R</t>
  </si>
  <si>
    <t>Nádoba tlaková akumulační PN16, 250m3, prům.4000mm</t>
  </si>
  <si>
    <t>-774794078</t>
  </si>
  <si>
    <t>Poznámka k položce:_x000d_
-Teplota TS	°C	130_x000d_
-Přetlak PS	MPa	1,30_x000d_
-Tlaková úroveň	PN	PN16_x000d_
- materiál - ocel_x000d_
- počet a dimenze hrdel 2xDN150, PN25, 1xDN600 kontrolní otvor_x000d_
- 6x návarek pro čidlo teploty_x000d_
- požadovaná povrchová úprava vnější - základní nátěr 40ym, nohy bez izolace 80ym / vnitřní - bez nátěru_x000d_
- tepelné izolace - viz. pol. 3,4,5,6_x000d_
- max. průměr 4000 mm</t>
  </si>
  <si>
    <t>998732101</t>
  </si>
  <si>
    <t>Přesun hmot tonážní pro strojovny v objektech v do 6 m</t>
  </si>
  <si>
    <t>-1589195167</t>
  </si>
  <si>
    <t>Přesun hmot pro strojovny stanovený z hmotnosti přesunovaného materiálu vodorovná dopravní vzdálenost do 50 m základní v objektech výšky do 6 m</t>
  </si>
  <si>
    <t>https://podminky.urs.cz/item/CS_URS_2024_01/998732101</t>
  </si>
  <si>
    <t>733120832</t>
  </si>
  <si>
    <t>Demontáž potrubí ocelového hladkého D přes 89 do 133</t>
  </si>
  <si>
    <t>-663787406</t>
  </si>
  <si>
    <t>Demontáž potrubí z trubek ocelových hladkých Ø přes 89 do 133</t>
  </si>
  <si>
    <t>https://podminky.urs.cz/item/CS_URS_2024_01/733120832</t>
  </si>
  <si>
    <t>3+18</t>
  </si>
  <si>
    <t>733120839</t>
  </si>
  <si>
    <t>Demontáž potrubí ocelového hladkého D 219</t>
  </si>
  <si>
    <t>261529069</t>
  </si>
  <si>
    <t>Demontáž potrubí z trubek ocelových hladkých Ø 219</t>
  </si>
  <si>
    <t>https://podminky.urs.cz/item/CS_URS_2024_01/733120839</t>
  </si>
  <si>
    <t>733120842</t>
  </si>
  <si>
    <t>Demontáž potrubí ocelového hladkého D 273</t>
  </si>
  <si>
    <t>-141653474</t>
  </si>
  <si>
    <t>Demontáž potrubí z trubek ocelových hladkých Ø 273</t>
  </si>
  <si>
    <t>https://podminky.urs.cz/item/CS_URS_2024_01/733120842</t>
  </si>
  <si>
    <t>733120843</t>
  </si>
  <si>
    <t>Demontáž potrubí ocelového hladkého D 324</t>
  </si>
  <si>
    <t>-1998802671</t>
  </si>
  <si>
    <t>Demontáž potrubí z trubek ocelových hladkých Ø 324</t>
  </si>
  <si>
    <t>https://podminky.urs.cz/item/CS_URS_2024_01/733120843</t>
  </si>
  <si>
    <t>Poznámka k položce:_x000d_
Z toho demotnáž 126m předizolovaného potrubí_x000d_
Předizolované potrubí DN300, včetně spojek a uložení, délka trasy 63m, výška trasy 7,5 a 9,2m</t>
  </si>
  <si>
    <t>6+126</t>
  </si>
  <si>
    <t>Demontáž potrubí ocelového hladkého D 406,4</t>
  </si>
  <si>
    <t>2022323488</t>
  </si>
  <si>
    <t>73312121R</t>
  </si>
  <si>
    <t>Potrubí ocelové hladké bezešvé v kotelnách nebo strojovnách spojované svařováním D 33,7x2,6 mm, EN 10216-2, mat. P235GH</t>
  </si>
  <si>
    <t>1072488145</t>
  </si>
  <si>
    <t>73312121R1</t>
  </si>
  <si>
    <t>Potrubí ocelové hladké bezešvé v kotelnách nebo strojovnách spojované svařováním D 48,3x2,6 mm, EN 10216-2, mat. P235GH</t>
  </si>
  <si>
    <t>886432043</t>
  </si>
  <si>
    <t>49*1,1 'Přepočtené koeficientem množství</t>
  </si>
  <si>
    <t>56</t>
  </si>
  <si>
    <t>73312122R</t>
  </si>
  <si>
    <t>Potrubí ocelové hladké bezešvé v kotelnách nebo strojovnách spojované svařováním D 76x3,2 mm, EN 10216-2, mat. P235GH</t>
  </si>
  <si>
    <t>-2086896210</t>
  </si>
  <si>
    <t>6*1,1 'Přepočtené koeficientem množství</t>
  </si>
  <si>
    <t>57</t>
  </si>
  <si>
    <t>73312122R1</t>
  </si>
  <si>
    <t>Potrubí ocelové hladké bezešvé v kotelnách nebo strojovnách spojované svařováním D 89x3,6 mm, EN 10216-2, mat. P235GH</t>
  </si>
  <si>
    <t>1596922201</t>
  </si>
  <si>
    <t>200*1,1 'Přepočtené koeficientem množství</t>
  </si>
  <si>
    <t>58</t>
  </si>
  <si>
    <t>73312122R2</t>
  </si>
  <si>
    <t>Potrubí ocelové hladké bezešvé v kotelnách nebo strojovnách spojované svařováním D 114,3x4,0 mm, EN 10216-2, mat. P235GH</t>
  </si>
  <si>
    <t>1629545958</t>
  </si>
  <si>
    <t>59</t>
  </si>
  <si>
    <t>73312123R3</t>
  </si>
  <si>
    <t>Potrubí ocelové hladké bezešvé v kotelnách nebo strojovnách spojované svařováním D 168,3x4,5 mm, EN 10216-2, mat. P235GH</t>
  </si>
  <si>
    <t>-1045987615</t>
  </si>
  <si>
    <t>10*1,1 'Přepočtené koeficientem množství</t>
  </si>
  <si>
    <t>60</t>
  </si>
  <si>
    <t>73312123R4</t>
  </si>
  <si>
    <t>Potrubí ocelové hladké bezešvé v kotelnách nebo strojovnách spojované svařováním D 219x6,3 mm, EN 10216-2, mat. P235GH</t>
  </si>
  <si>
    <t>1450546700</t>
  </si>
  <si>
    <t>21*1,1 'Přepočtené koeficientem množství</t>
  </si>
  <si>
    <t>61</t>
  </si>
  <si>
    <t>733121244</t>
  </si>
  <si>
    <t>Potrubí ocelové hladké bezešvé v kotelnách nebo strojovnách spojované svařováním D 273x7,0 mm, EN 10216-2, mat. P235GH</t>
  </si>
  <si>
    <t>-897711477</t>
  </si>
  <si>
    <t>https://podminky.urs.cz/item/CS_URS_2024_01/733121244</t>
  </si>
  <si>
    <t>136*1,1 'Přepočtené koeficientem množství</t>
  </si>
  <si>
    <t>62</t>
  </si>
  <si>
    <t>73312124R5</t>
  </si>
  <si>
    <t>Potrubí ocelové hladké bezešvé v kotelnách nebo strojovnách spojované svařováním D 324x8,0 mm,EN 10216-2, mat. P235GH</t>
  </si>
  <si>
    <t>-1799271620</t>
  </si>
  <si>
    <t>204*1,1 'Přepočtené koeficientem množství</t>
  </si>
  <si>
    <t>63</t>
  </si>
  <si>
    <t>73312124R6</t>
  </si>
  <si>
    <t>Potrubí ocelové hladké bezešvé v kotelnách nebo strojovnách spojované svařováním D 406x10 mm,EN 10216-2, mat. P235GH</t>
  </si>
  <si>
    <t>-1150104973</t>
  </si>
  <si>
    <t>85*1,1 'Přepočtené koeficientem množství</t>
  </si>
  <si>
    <t>73312124R7</t>
  </si>
  <si>
    <t>Potrubí ocelové hladké bezešvé v kotelnách nebo strojovnách spojované svařováním D 508x10 mm,EN 10216-2, mat. P235GH</t>
  </si>
  <si>
    <t>-425045261</t>
  </si>
  <si>
    <t>11*1,1 'Přepočtené koeficientem množství</t>
  </si>
  <si>
    <t>65</t>
  </si>
  <si>
    <t>73312124R8</t>
  </si>
  <si>
    <t>Potrubí ocelové hladké bezešvé v kotelnách nebo strojovnách spojované svařováním D 610x11 mm,EN 10216-2, mat. P235GH</t>
  </si>
  <si>
    <t>-2115468161</t>
  </si>
  <si>
    <t>43*1,1 'Přepočtené koeficientem množství</t>
  </si>
  <si>
    <t>66</t>
  </si>
  <si>
    <t>73312124R</t>
  </si>
  <si>
    <t xml:space="preserve">Potrubí ocelové hladké bezešvé v kotelnách nebo strojovnách spojované svařováním  D 273x7,0 mm,  EN 10216-2, mat. P265GH, </t>
  </si>
  <si>
    <t>-213313962</t>
  </si>
  <si>
    <t xml:space="preserve">Potrubí ocelové hladké bezešvé v kotelnách nebo strojovnách spojované svařováním D 273x7,0 mm, EN 10216-2, mat. P265GH, </t>
  </si>
  <si>
    <t>22*1,1 'Přepočtené koeficientem množství</t>
  </si>
  <si>
    <t>67</t>
  </si>
  <si>
    <t>73312123R1</t>
  </si>
  <si>
    <t>Potrubí ocelové hladké bezešvé v kotelnách nebo strojovnách spojované svařováním EN 10216-2, mat. P265GH, D 219x6,3 mm</t>
  </si>
  <si>
    <t>-1282307347</t>
  </si>
  <si>
    <t>5*1,1 'Přepočtené koeficientem množství</t>
  </si>
  <si>
    <t>68</t>
  </si>
  <si>
    <t>73312123R</t>
  </si>
  <si>
    <t>Potrubí ocelové hladké bezešvé v kotelnách nebo strojovnách spojované svařováním D EN 10216-2, mat. P265GH, D168,3x4,5</t>
  </si>
  <si>
    <t>1620789467</t>
  </si>
  <si>
    <t>69</t>
  </si>
  <si>
    <t>73312124R1</t>
  </si>
  <si>
    <t>Potrubí ocelové hladké bezešvé v kotelnách nebo strojovnách spojované svařováním D Ø406 x 10,0 mm, EN 10216-2, mat. P265GH</t>
  </si>
  <si>
    <t>-164835089</t>
  </si>
  <si>
    <t>9*1,1 'Přepočtené koeficientem množství</t>
  </si>
  <si>
    <t>70</t>
  </si>
  <si>
    <t>7331212R</t>
  </si>
  <si>
    <t>Potrubí ocelové hladké bezešvé v kotelnách nebo strojovnách spojované svařováním D 89x5,0 mm</t>
  </si>
  <si>
    <t>1957154186</t>
  </si>
  <si>
    <t>71</t>
  </si>
  <si>
    <t>73312R</t>
  </si>
  <si>
    <t>Potrubí ocelové hladké bezešvé v kotelnách nebo strojovnách spojované svařováním D 22x3,2 mm</t>
  </si>
  <si>
    <t>-1218616189</t>
  </si>
  <si>
    <t>72</t>
  </si>
  <si>
    <t>998733102</t>
  </si>
  <si>
    <t>Přesun hmot tonážní pro rozvody potrubí v objektech v přes 6 do 12 m</t>
  </si>
  <si>
    <t>1184778534</t>
  </si>
  <si>
    <t>Přesun hmot pro rozvody potrubí stanovený z hmotnosti přesunovaného materiálu vodorovná dopravní vzdálenost do 50 m základní v objektech výšky přes 6 do 12 m</t>
  </si>
  <si>
    <t>https://podminky.urs.cz/item/CS_URS_2024_01/998733102</t>
  </si>
  <si>
    <t>Ústřední vytápění - armatury-DPS01.02</t>
  </si>
  <si>
    <t>73</t>
  </si>
  <si>
    <t>734109213</t>
  </si>
  <si>
    <t>Montáž armatury přírubové se dvěma přírubami PN 16 DN 40</t>
  </si>
  <si>
    <t>1195359508</t>
  </si>
  <si>
    <t>Montáž armatur přírubových se dvěma přírubami PN 16 DN 40</t>
  </si>
  <si>
    <t>https://podminky.urs.cz/item/CS_URS_2024_01/734109213</t>
  </si>
  <si>
    <t>74</t>
  </si>
  <si>
    <t>KK40-16</t>
  </si>
  <si>
    <t>Kulový kohout přírubový, mat. P235GH, ovládání pákou PN16,DN40</t>
  </si>
  <si>
    <t>607424197</t>
  </si>
  <si>
    <t>75</t>
  </si>
  <si>
    <t>734109311</t>
  </si>
  <si>
    <t>Montáž armatury přírubové se dvěma přírubami PN 25-40 DN 15</t>
  </si>
  <si>
    <t>-1193723316</t>
  </si>
  <si>
    <t>Montáž armatur přírubových se dvěma přírubami PN 25, 40 DN 15</t>
  </si>
  <si>
    <t>https://podminky.urs.cz/item/CS_URS_2024_01/734109311</t>
  </si>
  <si>
    <t>76</t>
  </si>
  <si>
    <t>KK15-40</t>
  </si>
  <si>
    <t>Kulový kohout přírubový, mat. P235GH, ovládání pákou PN40,DN15</t>
  </si>
  <si>
    <t>-1443505871</t>
  </si>
  <si>
    <t>77</t>
  </si>
  <si>
    <t>734109316</t>
  </si>
  <si>
    <t>Montáž armatury přírubové se dvěma přírubami PN 25-40 DN 80</t>
  </si>
  <si>
    <t>1962853703</t>
  </si>
  <si>
    <t>Montáž armatur přírubových se dvěma přírubami PN 25, 40 DN 80</t>
  </si>
  <si>
    <t>https://podminky.urs.cz/item/CS_URS_2024_01/734109316</t>
  </si>
  <si>
    <t>78</t>
  </si>
  <si>
    <t>KK80-40</t>
  </si>
  <si>
    <t>Kulový kohout přírubový, mat. P235GH, ovládání pákou PN40,DN80</t>
  </si>
  <si>
    <t>-152872654</t>
  </si>
  <si>
    <t>79</t>
  </si>
  <si>
    <t>OK80-40</t>
  </si>
  <si>
    <t>Odvaděč kondenzátu, plovákový PN40,DN80</t>
  </si>
  <si>
    <t>-1712532638</t>
  </si>
  <si>
    <t>80</t>
  </si>
  <si>
    <t>734109217</t>
  </si>
  <si>
    <t>Montáž armatury přírubové se dvěma přírubami PN 16 DN 100</t>
  </si>
  <si>
    <t>-408670006</t>
  </si>
  <si>
    <t>Montáž armatur přírubových se dvěma přírubami PN 16 DN 100</t>
  </si>
  <si>
    <t>https://podminky.urs.cz/item/CS_URS_2024_01/734109217</t>
  </si>
  <si>
    <t>81</t>
  </si>
  <si>
    <t>KL100-16</t>
  </si>
  <si>
    <t>Klapka uzavírací přírubová mat. EN-JS1030, disk 1.4301, těsnění kov/kov, 3excentricita, oboustr.těsností dle EN12266-I, tř.A, ovládání kolem s převodovkou PN16 DN100</t>
  </si>
  <si>
    <t>1542657713</t>
  </si>
  <si>
    <t>82</t>
  </si>
  <si>
    <t>734109219</t>
  </si>
  <si>
    <t>Montáž armatury přírubové se dvěma přírubami PN 16 DN 150</t>
  </si>
  <si>
    <t>74497954</t>
  </si>
  <si>
    <t>Montáž armatur přírubových se dvěma přírubami PN 16 DN 150</t>
  </si>
  <si>
    <t>https://podminky.urs.cz/item/CS_URS_2024_01/734109219</t>
  </si>
  <si>
    <t>83</t>
  </si>
  <si>
    <t>KL150-16</t>
  </si>
  <si>
    <t>Klapka uzavírací přírubová mat. EN-JS1030, disk 1.4301, těsnění kov/kov, 3excentricita, oboustr.těsností dle EN12266-I, tř.A, ovládání kolem s převodovkou PN16 DN150</t>
  </si>
  <si>
    <t>-140873794</t>
  </si>
  <si>
    <t>84</t>
  </si>
  <si>
    <t>734109220</t>
  </si>
  <si>
    <t>Montáž armatury přírubové se dvěma přírubami PN 16 DN 200</t>
  </si>
  <si>
    <t>962098190</t>
  </si>
  <si>
    <t>Montáž armatur přírubových se dvěma přírubami PN 16 DN 200</t>
  </si>
  <si>
    <t>https://podminky.urs.cz/item/CS_URS_2024_01/734109220</t>
  </si>
  <si>
    <t>85</t>
  </si>
  <si>
    <t>KL200-16</t>
  </si>
  <si>
    <t>Klapka uzavírací přírubová mat. EN-JS1030, disk 1.4301, těsnění kov/kov, 3excentricita, oboustr.těsností dle EN12266-I, tř.A, ovládání kolem s převodovkou PN16 DN200</t>
  </si>
  <si>
    <t>1154007900</t>
  </si>
  <si>
    <t>86</t>
  </si>
  <si>
    <t>KL200-25</t>
  </si>
  <si>
    <t>Klapka uzavírací přírubová mat. EN-JS1030, disk 1.4301, těsnění kov/kov, 3excentricita, oboustr.těsností dle EN12266-I, tř.A, ovládání kolem s převodovkou PN25 DN200</t>
  </si>
  <si>
    <t>-869734383</t>
  </si>
  <si>
    <t>87</t>
  </si>
  <si>
    <t>KLE200-25</t>
  </si>
  <si>
    <t xml:space="preserve">Klapka uzavírací přírubová mat. EN-JS1030, disk 1.4301, těsnění kov/kov, 3excentricita, oboustr.těsností dle EN12266-I, tř.A, PN25 DN200, s elektropohonem 400V, snímání koncových poloh </t>
  </si>
  <si>
    <t>787941482</t>
  </si>
  <si>
    <t>88</t>
  </si>
  <si>
    <t>KLZ200-16</t>
  </si>
  <si>
    <t>Klapka zpětná mezipřírubová, mat. CS/SS, PN16 DN200</t>
  </si>
  <si>
    <t>-652536362</t>
  </si>
  <si>
    <t>89</t>
  </si>
  <si>
    <t>734109222</t>
  </si>
  <si>
    <t>Montáž armatury přírubové se dvěma přírubami PN 16 DN 300</t>
  </si>
  <si>
    <t>570272912</t>
  </si>
  <si>
    <t>Montáž armatur přírubových se dvěma přírubami PN 16 DN 300</t>
  </si>
  <si>
    <t>https://podminky.urs.cz/item/CS_URS_2024_01/734109222</t>
  </si>
  <si>
    <t>90</t>
  </si>
  <si>
    <t>7331415R</t>
  </si>
  <si>
    <t xml:space="preserve">Odkalovač DN 300 přírubový PN 16 </t>
  </si>
  <si>
    <t>1646875581</t>
  </si>
  <si>
    <t>91</t>
  </si>
  <si>
    <t>KL300-16</t>
  </si>
  <si>
    <t>Klapka uzavírací přírubová mat. EN-JS1030, disk 1.4301, těsnění kov/kov, 3excentricita, oboustr.těsností dle EN12266-I, tř.A, ovládání kolem s převodovkou PN16 DN300</t>
  </si>
  <si>
    <t>1818133424</t>
  </si>
  <si>
    <t>92</t>
  </si>
  <si>
    <t>KLZ300-16</t>
  </si>
  <si>
    <t>Klapka zpětná mezipřírubová mat. CS/SS PN16 DN300</t>
  </si>
  <si>
    <t>-1977038593</t>
  </si>
  <si>
    <t>93</t>
  </si>
  <si>
    <t>734109317</t>
  </si>
  <si>
    <t>Montáž armatury přírubové se dvěma přírubami PN 25-40 DN 100</t>
  </si>
  <si>
    <t>1265455322</t>
  </si>
  <si>
    <t>Montáž armatur přírubových se dvěma přírubami PN 25, 40 DN 100</t>
  </si>
  <si>
    <t>https://podminky.urs.cz/item/CS_URS_2024_01/734109317</t>
  </si>
  <si>
    <t>94</t>
  </si>
  <si>
    <t>MTU100-DN100-25</t>
  </si>
  <si>
    <t>Měřič tepla přírubový, ultrazvukový, PN25, DN100, Qp100</t>
  </si>
  <si>
    <t>-1481397151</t>
  </si>
  <si>
    <t>95</t>
  </si>
  <si>
    <t>PVDN100-40</t>
  </si>
  <si>
    <t xml:space="preserve">Pojistný ventil přírubový PN40, DN100,  o.p.1,3MPa</t>
  </si>
  <si>
    <t>-168347096</t>
  </si>
  <si>
    <t>96</t>
  </si>
  <si>
    <t>734109319</t>
  </si>
  <si>
    <t>Montáž armatury přírubové se dvěma přírubami PN 25-40 DN 150</t>
  </si>
  <si>
    <t>-1812141488</t>
  </si>
  <si>
    <t>Montáž armatur přírubových se dvěma přírubami PN 25, 40 DN 150</t>
  </si>
  <si>
    <t>https://podminky.urs.cz/item/CS_URS_2024_01/734109319</t>
  </si>
  <si>
    <t>97</t>
  </si>
  <si>
    <t>422153R</t>
  </si>
  <si>
    <t>ventil s děrovanou regulační kuželkou ovládaný elektrohydraulickým pohonem, uhlíková ocel 1.0619, PN40, DN150</t>
  </si>
  <si>
    <t>1717919132</t>
  </si>
  <si>
    <t>98</t>
  </si>
  <si>
    <t>MTU150-DN150-25</t>
  </si>
  <si>
    <t>Měřič tepla přírubový, ultrazvukový, PN25, DN150, Qp150</t>
  </si>
  <si>
    <t>-1933252185</t>
  </si>
  <si>
    <t>99</t>
  </si>
  <si>
    <t>-12320297</t>
  </si>
  <si>
    <t>100</t>
  </si>
  <si>
    <t>MTU200-DN200-25</t>
  </si>
  <si>
    <t>Měřič tepla přírubový, ultrazvukový, PN25, DN200, Qp200</t>
  </si>
  <si>
    <t>-631772141</t>
  </si>
  <si>
    <t>101</t>
  </si>
  <si>
    <t>734109221</t>
  </si>
  <si>
    <t>Montáž armatury přírubové se dvěma přírubami PN 16 DN 250</t>
  </si>
  <si>
    <t>-393113198</t>
  </si>
  <si>
    <t>Montáž armatur přírubových se dvěma přírubami PN 16 DN 250</t>
  </si>
  <si>
    <t>https://podminky.urs.cz/item/CS_URS_2024_01/734109221</t>
  </si>
  <si>
    <t>102</t>
  </si>
  <si>
    <t>KL250-16</t>
  </si>
  <si>
    <t>Klapka uzavírací přírubová mat. EN-JS1030, disk 1.4301, těsnění kov/kov, 3excentricita, oboustr.těsností dle EN12266-I, tř.A, ovládání kolem s převodovkou PN16 DN250</t>
  </si>
  <si>
    <t>-807904012</t>
  </si>
  <si>
    <t>103</t>
  </si>
  <si>
    <t>KLZ250-16</t>
  </si>
  <si>
    <t>Klapka zpětná mezipřírubová, mat. CS/SS, PN16 DN250</t>
  </si>
  <si>
    <t>-389526629</t>
  </si>
  <si>
    <t>104</t>
  </si>
  <si>
    <t>7341093R1</t>
  </si>
  <si>
    <t>Montáž armatury přírubové se dvěma přírubami PN 16 DN 400</t>
  </si>
  <si>
    <t>2127811268</t>
  </si>
  <si>
    <t>105</t>
  </si>
  <si>
    <t>KL400-16</t>
  </si>
  <si>
    <t>Klapka uzavírací přírubová mat. EN-JS1030, disk 1.4301, těsnění kov/kov, 3excentricita, oboustr.těsností dle EN12266-I, tř.A, ovládání kolem s převodovkou PN16 DN400</t>
  </si>
  <si>
    <t>1132059774</t>
  </si>
  <si>
    <t>106</t>
  </si>
  <si>
    <t>7341093R</t>
  </si>
  <si>
    <t>Montáž armatury mezipřírubové N 25-40 DN 80</t>
  </si>
  <si>
    <t>-285502654</t>
  </si>
  <si>
    <t>107</t>
  </si>
  <si>
    <t>7341216R</t>
  </si>
  <si>
    <t xml:space="preserve">Ventil mezipřírubový zpětný  DN 80 PN 40 do 400°C </t>
  </si>
  <si>
    <t>626572716</t>
  </si>
  <si>
    <t>Ventily zpětné přírubové samočinné přímé do svislého potrubí PN 40 do 400°C (Z 15 117 540) DN 80</t>
  </si>
  <si>
    <t>108</t>
  </si>
  <si>
    <t>734190909</t>
  </si>
  <si>
    <t>Výměna ucpávky armatury přírubové DN přes 65 do 200</t>
  </si>
  <si>
    <t>-1897240183</t>
  </si>
  <si>
    <t>Opravy armatur přírubových výměna ucpávky přes 65 do DN 200</t>
  </si>
  <si>
    <t>https://podminky.urs.cz/item/CS_URS_2024_01/734190909</t>
  </si>
  <si>
    <t>109</t>
  </si>
  <si>
    <t>734190914</t>
  </si>
  <si>
    <t>Výměna těsnění pod hlavou armatury přírubové</t>
  </si>
  <si>
    <t>-1946817872</t>
  </si>
  <si>
    <t>Opravy armatur přírubových výměna těsnění pod hlavou</t>
  </si>
  <si>
    <t>https://podminky.urs.cz/item/CS_URS_2024_01/734190914</t>
  </si>
  <si>
    <t>110</t>
  </si>
  <si>
    <t>734190934</t>
  </si>
  <si>
    <t>Zabroušení sedla armatury s doplněním ucpávky a výměnou těsnění DN přes 150 do 200</t>
  </si>
  <si>
    <t>1152617200</t>
  </si>
  <si>
    <t>Opravy armatur přírubových zabroušení sedla armatury s doplněním ucpávky a výměnou těsnění přes 150 do DN 200</t>
  </si>
  <si>
    <t>https://podminky.urs.cz/item/CS_URS_2024_01/734190934</t>
  </si>
  <si>
    <t>111</t>
  </si>
  <si>
    <t>7341909R</t>
  </si>
  <si>
    <t>Výměna kuželky ventilu LDM řady 200 DN150</t>
  </si>
  <si>
    <t>-2035608845</t>
  </si>
  <si>
    <t>112</t>
  </si>
  <si>
    <t>734209111</t>
  </si>
  <si>
    <t>Montáž armatury závitové s jedním závitem M90x2</t>
  </si>
  <si>
    <t>-2068451466</t>
  </si>
  <si>
    <t>Montáž závitových armatur s 1 závitem G 4 (DN 100)</t>
  </si>
  <si>
    <t>https://podminky.urs.cz/item/CS_URS_2024_01/734209111</t>
  </si>
  <si>
    <t>113</t>
  </si>
  <si>
    <t>ARZR1</t>
  </si>
  <si>
    <t>Zavzdušňovací ventil, G2", PN16, DN 50</t>
  </si>
  <si>
    <t>170629132</t>
  </si>
  <si>
    <t>114</t>
  </si>
  <si>
    <t>734292718</t>
  </si>
  <si>
    <t>Kohout kulový přímý G 2 PN 42 do 185°C vnitřní závit</t>
  </si>
  <si>
    <t>1952209</t>
  </si>
  <si>
    <t>Ostatní armatury kulové kohouty PN 42 do 185°C přímé vnitřní závit G 2</t>
  </si>
  <si>
    <t>https://podminky.urs.cz/item/CS_URS_2024_01/734292718</t>
  </si>
  <si>
    <t>115</t>
  </si>
  <si>
    <t>734411127</t>
  </si>
  <si>
    <t>Teploměr technický s pevným stonkem a jímkou zadní připojení průměr 100 mm délky 100 mm</t>
  </si>
  <si>
    <t>1542972614</t>
  </si>
  <si>
    <t>Teploměry technické s pevným stonkem a jímkou zadní připojení (axiální) průměr 100 mm délka stonku 100 mm</t>
  </si>
  <si>
    <t>https://podminky.urs.cz/item/CS_URS_2024_01/734411127</t>
  </si>
  <si>
    <t>116</t>
  </si>
  <si>
    <t>734411601</t>
  </si>
  <si>
    <t>Ochranná jímka se závitem do G 1</t>
  </si>
  <si>
    <t>1243936788</t>
  </si>
  <si>
    <t>Teploměry technické ochranné jímky se závitem do G 1</t>
  </si>
  <si>
    <t>https://podminky.urs.cz/item/CS_URS_2024_01/734411601</t>
  </si>
  <si>
    <t>117</t>
  </si>
  <si>
    <t>734419111</t>
  </si>
  <si>
    <t>Montáž teploměrů s ochranným pouzdrem nebo pevným stonkem a jímkou</t>
  </si>
  <si>
    <t>-371761078</t>
  </si>
  <si>
    <t>Teploměry technické montáž teploměrů s ochranným pouzdrem nebo s pevným stonkem a jímkou</t>
  </si>
  <si>
    <t>https://podminky.urs.cz/item/CS_URS_2024_01/734419111</t>
  </si>
  <si>
    <t>118</t>
  </si>
  <si>
    <t>734494213</t>
  </si>
  <si>
    <t>Návarek s trubkovým závitem G 1/2</t>
  </si>
  <si>
    <t>1255766026</t>
  </si>
  <si>
    <t>Měřicí armatury návarky s trubkovým závitem G 1/2</t>
  </si>
  <si>
    <t>https://podminky.urs.cz/item/CS_URS_2024_01/734494213</t>
  </si>
  <si>
    <t>18+27</t>
  </si>
  <si>
    <t>119</t>
  </si>
  <si>
    <t>734499211</t>
  </si>
  <si>
    <t>Montáž návarku M 20x1,5</t>
  </si>
  <si>
    <t>-331999399</t>
  </si>
  <si>
    <t>Měřicí armatury montáž návarků M 20 x 1,5</t>
  </si>
  <si>
    <t>https://podminky.urs.cz/item/CS_URS_2024_01/734499211</t>
  </si>
  <si>
    <t>120</t>
  </si>
  <si>
    <t>751614110</t>
  </si>
  <si>
    <t>Montáž servopohonu</t>
  </si>
  <si>
    <t>440627964</t>
  </si>
  <si>
    <t>Montáž monitorovacího, řídícího a ovládacího zařízení servopohonu</t>
  </si>
  <si>
    <t>https://podminky.urs.cz/item/CS_URS_2024_01/751614110</t>
  </si>
  <si>
    <t>121</t>
  </si>
  <si>
    <t>HWL.992120000R</t>
  </si>
  <si>
    <t>SERVOPOHON 3x400V pro KL DN200, snímání koncových poloh</t>
  </si>
  <si>
    <t>693825009</t>
  </si>
  <si>
    <t>Poznámka k položce:_x000d_
Stávající klapky s ručním pohonem, typ Vanessa, Series 30.000, PN25, seriové číslo 6019/02079-008-002</t>
  </si>
  <si>
    <t>122</t>
  </si>
  <si>
    <t>998734102</t>
  </si>
  <si>
    <t>Přesun hmot tonážní pro armatury v objektech v přes 6 do 12 m</t>
  </si>
  <si>
    <t>2137690144</t>
  </si>
  <si>
    <t>Přesun hmot pro armatury stanovený z hmotnosti přesunovaného materiálu vodorovná dopravní vzdálenost do 50 m základní v objektech výšky přes 6 do 12 m</t>
  </si>
  <si>
    <t>https://podminky.urs.cz/item/CS_URS_2024_01/998734102</t>
  </si>
  <si>
    <t>123</t>
  </si>
  <si>
    <t>1595541574</t>
  </si>
  <si>
    <t>124</t>
  </si>
  <si>
    <t>998767101</t>
  </si>
  <si>
    <t>Přesun hmot tonážní pro zámečnické konstrukce v objektech v do 6 m</t>
  </si>
  <si>
    <t>1044758738</t>
  </si>
  <si>
    <t>Přesun hmot pro zámečnické konstrukce stanovený z hmotnosti přesunovaného materiálu vodorovná dopravní vzdálenost do 50 m základní v objektech výšky do 6 m</t>
  </si>
  <si>
    <t>https://podminky.urs.cz/item/CS_URS_2024_01/998767101</t>
  </si>
  <si>
    <t>125</t>
  </si>
  <si>
    <t>783314101</t>
  </si>
  <si>
    <t>Základní jednonásobný syntetický nátěr zámečnických konstrukcí</t>
  </si>
  <si>
    <t>-1016055896</t>
  </si>
  <si>
    <t>Základní nátěr zámečnických konstrukcí jednonásobný syntetický</t>
  </si>
  <si>
    <t>https://podminky.urs.cz/item/CS_URS_2024_01/783314101</t>
  </si>
  <si>
    <t>5+10+80+100+5</t>
  </si>
  <si>
    <t>126</t>
  </si>
  <si>
    <t>783317101</t>
  </si>
  <si>
    <t>Krycí jednonásobný syntetický standardní nátěr zámečnických konstrukcí</t>
  </si>
  <si>
    <t>478618778</t>
  </si>
  <si>
    <t>Krycí nátěr (email) zámečnických konstrukcí jednonásobný syntetický standardní</t>
  </si>
  <si>
    <t>https://podminky.urs.cz/item/CS_URS_2024_01/783317101</t>
  </si>
  <si>
    <t>(5+10+80+100+5)*2</t>
  </si>
  <si>
    <t>127</t>
  </si>
  <si>
    <t>783647691</t>
  </si>
  <si>
    <t>Krycí dvojnásobný polyuretanový nátěr potrubí DN přes 200 mm</t>
  </si>
  <si>
    <t>1947413857</t>
  </si>
  <si>
    <t>Krycí nátěr (email) armatur a kovových potrubí potrubí přes DN 200 mm dvojnásobný polyuretanový</t>
  </si>
  <si>
    <t>https://podminky.urs.cz/item/CS_URS_2024_01/783647691</t>
  </si>
  <si>
    <t>Montáže potrubí-DPS01.02</t>
  </si>
  <si>
    <t>08211321</t>
  </si>
  <si>
    <t>voda pitná pro ostatní odběratele</t>
  </si>
  <si>
    <t>m3</t>
  </si>
  <si>
    <t>256</t>
  </si>
  <si>
    <t>-848784841</t>
  </si>
  <si>
    <t>129</t>
  </si>
  <si>
    <t>230011101</t>
  </si>
  <si>
    <t>Montáž potrubí trouby ocelové hladké tř.11-13 D 219 mm, tl 6,3 mm</t>
  </si>
  <si>
    <t>-1427034715</t>
  </si>
  <si>
    <t>Montáž potrubí z trub ocelových hladkých tř. 11 až 13 Ø 219 mm, tl. 6,3 mm</t>
  </si>
  <si>
    <t>https://podminky.urs.cz/item/CS_URS_2024_01/230011101</t>
  </si>
  <si>
    <t>130</t>
  </si>
  <si>
    <t>14391031R</t>
  </si>
  <si>
    <t xml:space="preserve">potrubí horkovodní ocelové předizolované kompaktní systém  DN 200/315</t>
  </si>
  <si>
    <t>-1600157834</t>
  </si>
  <si>
    <t>48*1,1 'Přepočtené koeficientem množství</t>
  </si>
  <si>
    <t>131</t>
  </si>
  <si>
    <t>230011121</t>
  </si>
  <si>
    <t>Montáž potrubí trouby ocelové hladké tř.11-13 D 324 mm, tl 6,0 mm</t>
  </si>
  <si>
    <t>-1567938742</t>
  </si>
  <si>
    <t>Montáž potrubí z trub ocelových hladkých tř. 11 až 13 Ø 324 mm, tl. 6,0 mm</t>
  </si>
  <si>
    <t>https://podminky.urs.cz/item/CS_URS_2024_01/230011121</t>
  </si>
  <si>
    <t>132</t>
  </si>
  <si>
    <t>14391087R</t>
  </si>
  <si>
    <t>potrubí horkovodní ocelové předizolované kompaktní systém DN 300/500</t>
  </si>
  <si>
    <t>-388860640</t>
  </si>
  <si>
    <t>144*1,1 'Přepočtené koeficientem množství</t>
  </si>
  <si>
    <t>133</t>
  </si>
  <si>
    <t>14391088R</t>
  </si>
  <si>
    <t>potrubí horkovodní ocelové předizolované kompaktní systém DN 300/560</t>
  </si>
  <si>
    <t>-63266938</t>
  </si>
  <si>
    <t>134</t>
  </si>
  <si>
    <t>230020627</t>
  </si>
  <si>
    <t>Zhotovení odbočky tř.11-13 D 22 mm, tl 2,6 mm</t>
  </si>
  <si>
    <t>391986905</t>
  </si>
  <si>
    <t>Zhotovení odbočky tř. 11 až 13 Ø 22 mm, tl. 2,6 mm</t>
  </si>
  <si>
    <t>https://podminky.urs.cz/item/CS_URS_2024_01/230020627</t>
  </si>
  <si>
    <t>135</t>
  </si>
  <si>
    <t>230020639</t>
  </si>
  <si>
    <t>Zhotovení odbočky tř.11-13 D 31,8 mm, tl 2,6 mm</t>
  </si>
  <si>
    <t>599372532</t>
  </si>
  <si>
    <t>Zhotovení odbočky tř. 11 až 13 Ø 31,8 mm, tl. 2,6 mm</t>
  </si>
  <si>
    <t>https://podminky.urs.cz/item/CS_URS_2024_01/230020639</t>
  </si>
  <si>
    <t>136</t>
  </si>
  <si>
    <t>230020649</t>
  </si>
  <si>
    <t>Zhotovení odbočky tř.11-13 D 44,5 mm, tl 3,2 mm</t>
  </si>
  <si>
    <t>-1223761071</t>
  </si>
  <si>
    <t>Zhotovení odbočky tř. 11 až 13 Ø 44,5 mm, tl. 3,2 mm</t>
  </si>
  <si>
    <t>https://podminky.urs.cz/item/CS_URS_2024_01/230020649</t>
  </si>
  <si>
    <t>137</t>
  </si>
  <si>
    <t>230020664</t>
  </si>
  <si>
    <t>Zhotovení odbočky tř.11-13 D 76 mm, tl 3,2 mm</t>
  </si>
  <si>
    <t>828347917</t>
  </si>
  <si>
    <t>Zhotovení odbočky tř. 11 až 13 Ø 76 mm, tl. 3,2 mm</t>
  </si>
  <si>
    <t>https://podminky.urs.cz/item/CS_URS_2024_01/230020664</t>
  </si>
  <si>
    <t>138</t>
  </si>
  <si>
    <t>230020674</t>
  </si>
  <si>
    <t>Zhotovení odbočky tř.11-13 D 89 mm, tl 3,6 mm</t>
  </si>
  <si>
    <t>-164276545</t>
  </si>
  <si>
    <t>Zhotovení odbočky tř. 11 až 13 Ø 89 mm, tl. 3,6 mm</t>
  </si>
  <si>
    <t>https://podminky.urs.cz/item/CS_URS_2024_01/230020674</t>
  </si>
  <si>
    <t>139</t>
  </si>
  <si>
    <t>230020684</t>
  </si>
  <si>
    <t>Zhotovení odbočky tř.11-13 D 108 mm, tl 4,0 mm</t>
  </si>
  <si>
    <t>1790820051</t>
  </si>
  <si>
    <t>Zhotovení odbočky tř. 11 až 13 Ø 108 mm, tl. 4,0 mm</t>
  </si>
  <si>
    <t>https://podminky.urs.cz/item/CS_URS_2024_01/230020684</t>
  </si>
  <si>
    <t>140</t>
  </si>
  <si>
    <t>230020718</t>
  </si>
  <si>
    <t>Zhotovení odbočky tř.11-13 D 219 mm, tl 6,3 mm</t>
  </si>
  <si>
    <t>-1195838888</t>
  </si>
  <si>
    <t>Zhotovení odbočky tř. 11 až 13 Ø 219 mm, tl. 6,3 mm</t>
  </si>
  <si>
    <t>https://podminky.urs.cz/item/CS_URS_2024_01/230020718</t>
  </si>
  <si>
    <t>141</t>
  </si>
  <si>
    <t>230020728</t>
  </si>
  <si>
    <t>Zhotovení odbočky tř.11-13 D 273 mm, tl 7,0 mm</t>
  </si>
  <si>
    <t>-1206491936</t>
  </si>
  <si>
    <t>Zhotovení odbočky tř. 11 až 13 Ø 273 mm, tl. 7 mm</t>
  </si>
  <si>
    <t>https://podminky.urs.cz/item/CS_URS_2024_01/230020728</t>
  </si>
  <si>
    <t>142</t>
  </si>
  <si>
    <t>230020738</t>
  </si>
  <si>
    <t>Zhotovení odbočky tř.11-13 D 324 mm, tl 8,0 mm</t>
  </si>
  <si>
    <t>1838110403</t>
  </si>
  <si>
    <t>Zhotovení odbočky tř. 11 až 13 Ø 324 mm, tl. 8,0 mm</t>
  </si>
  <si>
    <t>https://podminky.urs.cz/item/CS_URS_2024_01/230020738</t>
  </si>
  <si>
    <t>143</t>
  </si>
  <si>
    <t>230020757</t>
  </si>
  <si>
    <t>Zhotovení odbočky tř.11-13 D 426 mm, tl 10,0 mm</t>
  </si>
  <si>
    <t>-732413209</t>
  </si>
  <si>
    <t>Zhotovení odbočky tř. 11 až 13 Ø 426 mm, tl. 10 mm</t>
  </si>
  <si>
    <t>https://podminky.urs.cz/item/CS_URS_2024_01/230020757</t>
  </si>
  <si>
    <t>144</t>
  </si>
  <si>
    <t>230020765</t>
  </si>
  <si>
    <t>Zhotovení odbočky tř.11-13 D 530 mm, tl 10,0 mm</t>
  </si>
  <si>
    <t>1427196299</t>
  </si>
  <si>
    <t>Zhotovení odbočky tř. 11 až 13 Ø 530 mm, tl. 10,0 mm</t>
  </si>
  <si>
    <t>https://podminky.urs.cz/item/CS_URS_2024_01/230020765</t>
  </si>
  <si>
    <t>145</t>
  </si>
  <si>
    <t>230021008</t>
  </si>
  <si>
    <t>Montáž trubní díly přivařovací tř.11-13 do 1 kg D 22 mm tl 2,6 mm</t>
  </si>
  <si>
    <t>820492680</t>
  </si>
  <si>
    <t>Montáž trubních dílů přivařovacích hmotnosti do 1 kg tř. 11 až 13 Ø 22 mm, tl. 2,6 mm</t>
  </si>
  <si>
    <t>https://podminky.urs.cz/item/CS_URS_2024_01/230021008</t>
  </si>
  <si>
    <t>146</t>
  </si>
  <si>
    <t>Pol49</t>
  </si>
  <si>
    <t xml:space="preserve">T-kus EN 10253-2, mat. P235GH  Ø273x7,0 / 273x7,0</t>
  </si>
  <si>
    <t>-1154512738</t>
  </si>
  <si>
    <t>147</t>
  </si>
  <si>
    <t>PR15-40</t>
  </si>
  <si>
    <t xml:space="preserve">Příruba přivařovací s krkem  EN 1092-1, mat P245GH, DN15, PN40</t>
  </si>
  <si>
    <t>-841373764</t>
  </si>
  <si>
    <t>148</t>
  </si>
  <si>
    <t>OBL15-90Z</t>
  </si>
  <si>
    <t xml:space="preserve">Oblouk 3D EN 10253-2, mat. P235GH  Ø21,3 x 3,2 / 90°</t>
  </si>
  <si>
    <t>368066018</t>
  </si>
  <si>
    <t>149</t>
  </si>
  <si>
    <t>230021048</t>
  </si>
  <si>
    <t>Montáž trubní díly přivařovací tř.11-13 do 1 kg D 76 mm tl 3,6 mm</t>
  </si>
  <si>
    <t>1298313257</t>
  </si>
  <si>
    <t>Montáž trubních dílů přivařovacích hmotnosti do 1 kg tř. 11 až 13 Ø 76 mm, tl. 3,6 mm</t>
  </si>
  <si>
    <t>https://podminky.urs.cz/item/CS_URS_2024_01/230021048</t>
  </si>
  <si>
    <t>150</t>
  </si>
  <si>
    <t>55283832</t>
  </si>
  <si>
    <t>dno klenuté S235JR PN16 76,1x3mm DN 65</t>
  </si>
  <si>
    <t>-1034901615</t>
  </si>
  <si>
    <t>151</t>
  </si>
  <si>
    <t>OBL65-90</t>
  </si>
  <si>
    <t xml:space="preserve">Oblouk 3D EN 10253-2, mat. P235GH  Ø76,1 x 3,2 / 90°</t>
  </si>
  <si>
    <t>1139499823</t>
  </si>
  <si>
    <t>152</t>
  </si>
  <si>
    <t>230022088</t>
  </si>
  <si>
    <t>Montáž trubní díly přivařovací tř.11-13 do 3 kg D 159 mm tl 4,5 mm</t>
  </si>
  <si>
    <t>1070694366</t>
  </si>
  <si>
    <t>Montáž trubních dílů přivařovacích hmotnosti přes 1 do 3 kg tř. 11 až 13 Ø 159 mm, tl. 4,5 mm</t>
  </si>
  <si>
    <t>https://podminky.urs.cz/item/CS_URS_2024_01/230022088</t>
  </si>
  <si>
    <t>153</t>
  </si>
  <si>
    <t>RED150-100</t>
  </si>
  <si>
    <t xml:space="preserve">Redukce EN 10253-2, mat. P235GH  DN150/100</t>
  </si>
  <si>
    <t>-1660460297</t>
  </si>
  <si>
    <t>154</t>
  </si>
  <si>
    <t>230022031</t>
  </si>
  <si>
    <t>Montáž trubní díly přivařovací tř.11-13 do 3 kg D 44,5 mm tl 3,2 mm</t>
  </si>
  <si>
    <t>-1727316195</t>
  </si>
  <si>
    <t>Montáž trubních dílů přivařovacích hmotnosti přes 1 do 3 kg tř. 11 až 13 Ø 44,5 mm, tl. 3,2 mm</t>
  </si>
  <si>
    <t>https://podminky.urs.cz/item/CS_URS_2024_01/230022031</t>
  </si>
  <si>
    <t>155</t>
  </si>
  <si>
    <t>PR40-40</t>
  </si>
  <si>
    <t xml:space="preserve">Příruba přivařovací s krkem  EN 1092-1, mat P245GH, DN40, PN40</t>
  </si>
  <si>
    <t>-930895065</t>
  </si>
  <si>
    <t>156</t>
  </si>
  <si>
    <t>PR40-16</t>
  </si>
  <si>
    <t xml:space="preserve">Příruba přivařovací s krkem  EN 1092-1, mat P245GH, DN40, PN16</t>
  </si>
  <si>
    <t>1498119209</t>
  </si>
  <si>
    <t>157</t>
  </si>
  <si>
    <t>OBL40-90</t>
  </si>
  <si>
    <t xml:space="preserve">Oblouk 3D EN 10253-2, mat. P235GH  Ø48,3 x 2,6 / 90°</t>
  </si>
  <si>
    <t>-279891888</t>
  </si>
  <si>
    <t>158</t>
  </si>
  <si>
    <t>230022067</t>
  </si>
  <si>
    <t>Montáž trubní díly přivařovací tř.11-13 do 3 kg D 108 mm tl 4,0 mm</t>
  </si>
  <si>
    <t>810656022</t>
  </si>
  <si>
    <t>Montáž trubních dílů přivařovacích hmotnosti přes 1 do 3 kg tř. 11 až 13 Ø 108 mm, tl. 4,0 mm</t>
  </si>
  <si>
    <t>https://podminky.urs.cz/item/CS_URS_2024_01/230022067</t>
  </si>
  <si>
    <t>159</t>
  </si>
  <si>
    <t>RED100-65</t>
  </si>
  <si>
    <t xml:space="preserve">Redukce EN 10253-2, mat. P235GH  DN100/65</t>
  </si>
  <si>
    <t>-632800972</t>
  </si>
  <si>
    <t>160</t>
  </si>
  <si>
    <t>230023008</t>
  </si>
  <si>
    <t>Montáž trubní díly přivařovací tř.11-13 do 10 kg D 22 mm tl 2,6 mm</t>
  </si>
  <si>
    <t>-1743691461</t>
  </si>
  <si>
    <t>Montáž trubních dílů přivařovacích hmotnosti přes 3 do 10 kg tř. 11 až 13 Ø 22 mm, tl. 2,6 mm</t>
  </si>
  <si>
    <t>https://podminky.urs.cz/item/CS_URS_2024_01/230023008</t>
  </si>
  <si>
    <t>161</t>
  </si>
  <si>
    <t>Pol16</t>
  </si>
  <si>
    <t xml:space="preserve">Kulový kohout přivařovací mat.  P235GH, ovládání pákou PN25 DN15</t>
  </si>
  <si>
    <t>1457554248</t>
  </si>
  <si>
    <t>162</t>
  </si>
  <si>
    <t>Pol32</t>
  </si>
  <si>
    <t xml:space="preserve">Ventil tlakoměrový zkušební  AN 137517B.1, M20x1,5mm, PN 400, OCEL</t>
  </si>
  <si>
    <t>-110746235</t>
  </si>
  <si>
    <t>163</t>
  </si>
  <si>
    <t>Pol33</t>
  </si>
  <si>
    <t xml:space="preserve">Kondenzační smyčka kondenzační smyčka AN 137530B.1, zahnutá přivařovací, M20x1,5mm, OCEL 11523  M20x1,5</t>
  </si>
  <si>
    <t>-43814143</t>
  </si>
  <si>
    <t>164</t>
  </si>
  <si>
    <t>230023021</t>
  </si>
  <si>
    <t>Montáž trubní díly přivařovací tř.11-13 do 10 kg D 31,8 mm tl 2,9 mm</t>
  </si>
  <si>
    <t>518316328</t>
  </si>
  <si>
    <t>Montáž trubních dílů přivařovacích hmotnosti přes 3 do 10 kg tř. 11 až 13 Ø 31,8 mm, tl. 2,9 mm</t>
  </si>
  <si>
    <t>https://podminky.urs.cz/item/CS_URS_2024_01/230023021</t>
  </si>
  <si>
    <t>165</t>
  </si>
  <si>
    <t>KKP25-40</t>
  </si>
  <si>
    <t>Kulový kohout přivařovací, mat. P235GH, ovládání pákou PN40,DN25</t>
  </si>
  <si>
    <t>-818538888</t>
  </si>
  <si>
    <t>6+38</t>
  </si>
  <si>
    <t>166</t>
  </si>
  <si>
    <t>230023037</t>
  </si>
  <si>
    <t>Montáž trubní díly přivařovací tř.11-13 do 10 kg D 51 mm tl 2,6 mm</t>
  </si>
  <si>
    <t>-1059441052</t>
  </si>
  <si>
    <t>Montáž trubních dílů přivařovacích hmotnosti přes 3 do 10 kg tř. 11 až 13 Ø 51 mm, tl. 2,6 mm</t>
  </si>
  <si>
    <t>https://podminky.urs.cz/item/CS_URS_2024_01/230023037</t>
  </si>
  <si>
    <t>167</t>
  </si>
  <si>
    <t>KKP40-40</t>
  </si>
  <si>
    <t>Kulový kohout přivařovací, mat. P235GH, ovládání pákou PN40,DN40</t>
  </si>
  <si>
    <t>1358424171</t>
  </si>
  <si>
    <t>168</t>
  </si>
  <si>
    <t>230023048</t>
  </si>
  <si>
    <t>Montáž trubní díly přivařovací tř.11-13 do 10 kg D 76 mm tl 3,6 mm</t>
  </si>
  <si>
    <t>645128894</t>
  </si>
  <si>
    <t>Montáž trubních dílů přivařovacích hmotnosti přes 3 do 10 kg tř. 11 až 13 Ø 76 mm, tl. 3,6 mm</t>
  </si>
  <si>
    <t>https://podminky.urs.cz/item/CS_URS_2024_01/230023048</t>
  </si>
  <si>
    <t>169</t>
  </si>
  <si>
    <t>KKP65-25</t>
  </si>
  <si>
    <t>Kulový kohout přivařovací, mat. P235GH, ovládání pákou PN25,DN65</t>
  </si>
  <si>
    <t>1789050329</t>
  </si>
  <si>
    <t>170</t>
  </si>
  <si>
    <t>PR65-16</t>
  </si>
  <si>
    <t xml:space="preserve">Příruba přivařovací s krkem  EN 1092-1, mat P245GH, DN65, PN16</t>
  </si>
  <si>
    <t>1499575898</t>
  </si>
  <si>
    <t>171</t>
  </si>
  <si>
    <t>PR65-6</t>
  </si>
  <si>
    <t xml:space="preserve">Příruba přivařovací s krkem  EN 1092-1, mat P245GH, DN65, PN6</t>
  </si>
  <si>
    <t>1459711053</t>
  </si>
  <si>
    <t>172</t>
  </si>
  <si>
    <t>230023057</t>
  </si>
  <si>
    <t>Montáž trubní díly přivařovací tř.11-13 do 10 kg D 89 mm tl 3,6 mm</t>
  </si>
  <si>
    <t>-752216466</t>
  </si>
  <si>
    <t>Montáž trubních dílů přivařovacích hmotnosti přes 3 do 10 kg tř. 11 až 13 Ø 89 mm, tl. 3,6 mm</t>
  </si>
  <si>
    <t>https://podminky.urs.cz/item/CS_URS_2024_01/230023057</t>
  </si>
  <si>
    <t>173</t>
  </si>
  <si>
    <t>PR80-40</t>
  </si>
  <si>
    <t xml:space="preserve">Příruba přivařovací s krkem  EN 1092-1, mat P245GH, DN80, PN40</t>
  </si>
  <si>
    <t>-1538525308</t>
  </si>
  <si>
    <t>174</t>
  </si>
  <si>
    <t>PR80-16</t>
  </si>
  <si>
    <t xml:space="preserve">Příruba přivařovací s krkem  EN 1092-1, mat P245GH, DN80, PN16</t>
  </si>
  <si>
    <t>929795782</t>
  </si>
  <si>
    <t>175</t>
  </si>
  <si>
    <t>PR80-6</t>
  </si>
  <si>
    <t xml:space="preserve">Příruba přivařovací s krkem  EN 1092-1, mat P245GH, DN80, PN6</t>
  </si>
  <si>
    <t>221306290</t>
  </si>
  <si>
    <t>176</t>
  </si>
  <si>
    <t>OBL80-90</t>
  </si>
  <si>
    <t xml:space="preserve">Oblouk 3D EN 10253-2, mat. P235GH  Ø88,9 x 3,6 / 90°</t>
  </si>
  <si>
    <t>-473970067</t>
  </si>
  <si>
    <t>177</t>
  </si>
  <si>
    <t>OBL80-90Z</t>
  </si>
  <si>
    <t xml:space="preserve">Oblouk 3D EN 10253-2, mat. P235GH  Ø88,9 x 7,0 / 90°</t>
  </si>
  <si>
    <t>863694699</t>
  </si>
  <si>
    <t>178</t>
  </si>
  <si>
    <t>230023077</t>
  </si>
  <si>
    <t>Montáž trubní díly přivařovací tř.11-13 do 10 kg D 133 mm tl 4,5 mm</t>
  </si>
  <si>
    <t>-255693457</t>
  </si>
  <si>
    <t>Montáž trubních dílů přivařovacích hmotnosti přes 3 do 10 kg tř. 11 až 13 Ø 133 mm, tl. 4,5 mm</t>
  </si>
  <si>
    <t>https://podminky.urs.cz/item/CS_URS_2024_01/230023077</t>
  </si>
  <si>
    <t>179</t>
  </si>
  <si>
    <t>PR125-16</t>
  </si>
  <si>
    <t xml:space="preserve">Příruba přivařovací s krkem  EN 1092-1, mat P245GH, DN125, PN16</t>
  </si>
  <si>
    <t>-595764623</t>
  </si>
  <si>
    <t>180</t>
  </si>
  <si>
    <t>230023101</t>
  </si>
  <si>
    <t>Montáž trubní díly přivařovací tř.11-13 do 10 kg D 219 mm tl 6,3 mm</t>
  </si>
  <si>
    <t>255804149</t>
  </si>
  <si>
    <t>Montáž trubních dílů přivařovacích hmotnosti přes 3 do 10 kg tř. 11 až 13 Ø 219 mm, tl. 6,3 mm</t>
  </si>
  <si>
    <t>https://podminky.urs.cz/item/CS_URS_2024_01/230023101</t>
  </si>
  <si>
    <t>181</t>
  </si>
  <si>
    <t>RED200-150</t>
  </si>
  <si>
    <t xml:space="preserve">Redukce EN 10253-2, mat. P235GH  DN200/150</t>
  </si>
  <si>
    <t>1611337484</t>
  </si>
  <si>
    <t>182</t>
  </si>
  <si>
    <t>RED200-125</t>
  </si>
  <si>
    <t xml:space="preserve">Redukce EN 10253-2, mat. P235GH  DN200/125</t>
  </si>
  <si>
    <t>-1868547791</t>
  </si>
  <si>
    <t>183</t>
  </si>
  <si>
    <t>230024058</t>
  </si>
  <si>
    <t>Montáž trubní díly přivařovací tř.11-13 do 50 kg D 89 mm tl 4,0 mm</t>
  </si>
  <si>
    <t>-1700345232</t>
  </si>
  <si>
    <t>Montáž trubních dílů přivařovacích hmotnosti přes 10 do 50 kg tř. 11 až 13 Ø 89 mm, tl. 4,0 mm</t>
  </si>
  <si>
    <t>https://podminky.urs.cz/item/CS_URS_2024_01/230024058</t>
  </si>
  <si>
    <t>184</t>
  </si>
  <si>
    <t>KKP80-40</t>
  </si>
  <si>
    <t>Kulový kohout přivařovací, mat. P235GH, ovládání pákou PN25,DN80</t>
  </si>
  <si>
    <t>404861731</t>
  </si>
  <si>
    <t>185</t>
  </si>
  <si>
    <t>230023067</t>
  </si>
  <si>
    <t>Montáž trubní díly přivařovací tř.11-13 do 10 kg D 108 mm tl 4,0 mm</t>
  </si>
  <si>
    <t>131113152</t>
  </si>
  <si>
    <t>Montáž trubních dílů přivařovacích hmotnosti přes 3 do 10 kg tř. 11 až 13 Ø 108 mm, tl. 4,0 mm</t>
  </si>
  <si>
    <t>https://podminky.urs.cz/item/CS_URS_2024_01/230023067</t>
  </si>
  <si>
    <t>186</t>
  </si>
  <si>
    <t>PRZ100-40</t>
  </si>
  <si>
    <t xml:space="preserve">Příruba zaslepovací  EN 1092-1, mat P245GH, DN100, PN40</t>
  </si>
  <si>
    <t>778169314</t>
  </si>
  <si>
    <t>187</t>
  </si>
  <si>
    <t>PR100-40</t>
  </si>
  <si>
    <t xml:space="preserve">Příruba přivařovací s krkem  EN 1092-1, mat P245GH, DN100, PN40</t>
  </si>
  <si>
    <t>81253936</t>
  </si>
  <si>
    <t>188</t>
  </si>
  <si>
    <t>PR100-16</t>
  </si>
  <si>
    <t xml:space="preserve">Příruba přivařovací s krkem  EN 1092-1, mat P245GH, DN100, PN16</t>
  </si>
  <si>
    <t>-1669191470</t>
  </si>
  <si>
    <t>189</t>
  </si>
  <si>
    <t>OBL100-90</t>
  </si>
  <si>
    <t xml:space="preserve">Oblouk 3D EN 10253-2, mat. P235GH  Ø114,3 x 4,0 / 90°</t>
  </si>
  <si>
    <t>-1871774565</t>
  </si>
  <si>
    <t>190</t>
  </si>
  <si>
    <t>230024088</t>
  </si>
  <si>
    <t>Montáž trubní díly přivařovací tř.11-13 do 50 kg D 159 mm tl 4,5 mm</t>
  </si>
  <si>
    <t>-770724065</t>
  </si>
  <si>
    <t>Montáž trubních dílů přivařovacích hmotnosti přes 10 do 50 kg tř. 11 až 13 Ø 159 mm, tl. 4,5 mm</t>
  </si>
  <si>
    <t>https://podminky.urs.cz/item/CS_URS_2024_01/230024088</t>
  </si>
  <si>
    <t>191</t>
  </si>
  <si>
    <t>PRZ150-40</t>
  </si>
  <si>
    <t xml:space="preserve">Příruba zaslepovací  EN 1092-1, mat P245GH, DN150, PN40</t>
  </si>
  <si>
    <t>-1649967995</t>
  </si>
  <si>
    <t>192</t>
  </si>
  <si>
    <t>PR150-40</t>
  </si>
  <si>
    <t xml:space="preserve">Příruba přivařovací s krkem  EN 1092-1, mat P245GH, DN150, PN40</t>
  </si>
  <si>
    <t>-210461093</t>
  </si>
  <si>
    <t>193</t>
  </si>
  <si>
    <t>PR150-16</t>
  </si>
  <si>
    <t xml:space="preserve">Příruba přivařovací s krkem  EN 1092-1, mat P245GH, DN150, PN16</t>
  </si>
  <si>
    <t>1717407541</t>
  </si>
  <si>
    <t>194</t>
  </si>
  <si>
    <t>OBL150-90</t>
  </si>
  <si>
    <t xml:space="preserve">Oblouk 3D EN 10253-2, mat. P235GH  ØØ168,3 x 4,5 / 90°</t>
  </si>
  <si>
    <t>-1564308995</t>
  </si>
  <si>
    <t>195</t>
  </si>
  <si>
    <t>230024101</t>
  </si>
  <si>
    <t>Montáž trubní díly přivařovací tř.11-13 do 50 kg D 219 mm tl 6,3 mm</t>
  </si>
  <si>
    <t>-788911333</t>
  </si>
  <si>
    <t>Montáž trubních dílů přivařovacích hmotnosti přes 10 do 50 kg tř. 11 až 13 Ø 219 mm, tl. 6,3 mm</t>
  </si>
  <si>
    <t>https://podminky.urs.cz/item/CS_URS_2024_01/230024101</t>
  </si>
  <si>
    <t>196</t>
  </si>
  <si>
    <t>PRZ200-25</t>
  </si>
  <si>
    <t xml:space="preserve">Příruba zaslepovací  EN 1092-1, mat P245GH, DN200, PN25</t>
  </si>
  <si>
    <t>-295414407</t>
  </si>
  <si>
    <t>197</t>
  </si>
  <si>
    <t>PR200-40</t>
  </si>
  <si>
    <t>Příruba přivařovací s krkem EN 1092-1, mat P245GH, DN200, PN40</t>
  </si>
  <si>
    <t>-978956588</t>
  </si>
  <si>
    <t>198</t>
  </si>
  <si>
    <t>PR200-25</t>
  </si>
  <si>
    <t>Příruba přivařovací s krkem EN 1092-1, mat P245GH, DN200, PN25</t>
  </si>
  <si>
    <t>1007679648</t>
  </si>
  <si>
    <t>199</t>
  </si>
  <si>
    <t>PR200-16</t>
  </si>
  <si>
    <t>Příruba přivařovací s krkem EN 1092-1, mat P245GH, DN200, PN16</t>
  </si>
  <si>
    <t>621065672</t>
  </si>
  <si>
    <t>200</t>
  </si>
  <si>
    <t>OBL200-90</t>
  </si>
  <si>
    <t xml:space="preserve">Oblouk 3D EN 10253-2, mat. P235GH  Ø219,1 x 6,3 / 90°</t>
  </si>
  <si>
    <t>59487430</t>
  </si>
  <si>
    <t>201</t>
  </si>
  <si>
    <t>230023058</t>
  </si>
  <si>
    <t>Montáž trubní díly přivařovací tř.11-13 do 10 kg D 89 mm tl 4,0 mm</t>
  </si>
  <si>
    <t>1621747140</t>
  </si>
  <si>
    <t>Montáž trubních dílů přivařovacích hmotnosti přes 3 do 10 kg tř. 11 až 13 Ø 89 mm, tl. 4,0 mm</t>
  </si>
  <si>
    <t>https://podminky.urs.cz/item/CS_URS_2024_01/230023058</t>
  </si>
  <si>
    <t>202</t>
  </si>
  <si>
    <t>55283836</t>
  </si>
  <si>
    <t>dno klenuté S235JR PN16 88,9x4mm DN 80</t>
  </si>
  <si>
    <t>56109832</t>
  </si>
  <si>
    <t>203</t>
  </si>
  <si>
    <t>230023113</t>
  </si>
  <si>
    <t>Montáž trubní díly přivařovací tř.11-13 do 10 kg D 273 mm tl 7,0 mm</t>
  </si>
  <si>
    <t>-92028975</t>
  </si>
  <si>
    <t>Montáž trubních dílů přivařovacích hmotnosti přes 3 do 10 kg tř. 11 až 13 Ø 273 mm, tl. 7 mm</t>
  </si>
  <si>
    <t>https://podminky.urs.cz/item/CS_URS_2024_01/230023113</t>
  </si>
  <si>
    <t>204</t>
  </si>
  <si>
    <t>RED250-150</t>
  </si>
  <si>
    <t xml:space="preserve">Redukce EN 10253-2, mat. P235GH  DN250/150</t>
  </si>
  <si>
    <t>-1373444708</t>
  </si>
  <si>
    <t>205</t>
  </si>
  <si>
    <t>RED250-200</t>
  </si>
  <si>
    <t xml:space="preserve">Redukce EN 10253-2, mat. P235GH  DN250/200</t>
  </si>
  <si>
    <t>1894012780</t>
  </si>
  <si>
    <t>206</t>
  </si>
  <si>
    <t>RED250-125</t>
  </si>
  <si>
    <t xml:space="preserve">Redukce EN 10253-2, mat. P235GH  DN250/125</t>
  </si>
  <si>
    <t>1629306333</t>
  </si>
  <si>
    <t>207</t>
  </si>
  <si>
    <t>230024113</t>
  </si>
  <si>
    <t>Montáž trubní díly přivařovací tř.11-13 do 50 kg D 273 mm tl 7,0 mm</t>
  </si>
  <si>
    <t>679085457</t>
  </si>
  <si>
    <t>Montáž trubních dílů přivařovacích hmotnosti přes 10 do 50 kg tř. 11 až 13 Ø 273 mm, tl. 7 mm</t>
  </si>
  <si>
    <t>https://podminky.urs.cz/item/CS_URS_2024_01/230024113</t>
  </si>
  <si>
    <t>208</t>
  </si>
  <si>
    <t>55283868</t>
  </si>
  <si>
    <t>dno klenuté S235JR PN16 273x6mm DN 250</t>
  </si>
  <si>
    <t>-577228900</t>
  </si>
  <si>
    <t>209</t>
  </si>
  <si>
    <t>T250-250</t>
  </si>
  <si>
    <t>T-kus EN 10253-2, mat. P235GH Ø273x7,0 / 273x7,0</t>
  </si>
  <si>
    <t>2087834603</t>
  </si>
  <si>
    <t>210</t>
  </si>
  <si>
    <t>TR250-150</t>
  </si>
  <si>
    <t>T-kus, redukovaný EN 10253-2, mat. P235GH Ø273x7,0 / 168,3 x 4,5</t>
  </si>
  <si>
    <t>-1409885168</t>
  </si>
  <si>
    <t>211</t>
  </si>
  <si>
    <t>PRZ250-16</t>
  </si>
  <si>
    <t xml:space="preserve">Příruba zaslepovací  EN 1092-1, mat P245GH, DN250, PN16</t>
  </si>
  <si>
    <t>-223406514</t>
  </si>
  <si>
    <t>212</t>
  </si>
  <si>
    <t>PR250-16</t>
  </si>
  <si>
    <t>Příruba přivařovací s krkem EN 1092-1, mat P245GH, DN250, PN16</t>
  </si>
  <si>
    <t>1624099170</t>
  </si>
  <si>
    <t>213</t>
  </si>
  <si>
    <t>230025113</t>
  </si>
  <si>
    <t>Montáž trubní díly přivařovací tř.11-13 do 250 kg D 273 mm tl 7,0 mm</t>
  </si>
  <si>
    <t>-1182828472</t>
  </si>
  <si>
    <t>Montáž trubních dílů přivařovacích hmotnosti přes 50 do 250 kg tř. 11 až 13 Ø 273 mm, tl. 7 mm</t>
  </si>
  <si>
    <t>https://podminky.urs.cz/item/CS_URS_2024_01/230025113</t>
  </si>
  <si>
    <t>214</t>
  </si>
  <si>
    <t>OBL250-90</t>
  </si>
  <si>
    <t xml:space="preserve">Oblouk 3D EN 10253-2, mat. P235GH  ø273x7.0 / 90°</t>
  </si>
  <si>
    <t>498817024</t>
  </si>
  <si>
    <t>215</t>
  </si>
  <si>
    <t>OBL250-45</t>
  </si>
  <si>
    <t xml:space="preserve">Oblouk 3D EN 10253-2, mat. P235GH  ø273x7.0 / 45°</t>
  </si>
  <si>
    <t>-547763187</t>
  </si>
  <si>
    <t>216</t>
  </si>
  <si>
    <t>OBL250-15</t>
  </si>
  <si>
    <t xml:space="preserve">Oblouk 3D EN 10253-2, mat. P235GH  ø273x7.0 / 15°</t>
  </si>
  <si>
    <t>-1307243011</t>
  </si>
  <si>
    <t>217</t>
  </si>
  <si>
    <t>230025121</t>
  </si>
  <si>
    <t>Montáž trubní díly přivařovací tř.11-13 do 250 kg D 324 mm tl 6,0 mm</t>
  </si>
  <si>
    <t>1791206107</t>
  </si>
  <si>
    <t>Montáž trubních dílů přivařovacích hmotnosti přes 50 do 250 kg tř. 11 až 13 Ø 324 mm, tl. 6 mm</t>
  </si>
  <si>
    <t>https://podminky.urs.cz/item/CS_URS_2024_01/230025121</t>
  </si>
  <si>
    <t>218</t>
  </si>
  <si>
    <t>R.1E30090N</t>
  </si>
  <si>
    <t>Ohyb předizolovaný DN300/450 90° R=1,5D al. N L=1x1m</t>
  </si>
  <si>
    <t>-1124653006</t>
  </si>
  <si>
    <t>219</t>
  </si>
  <si>
    <t>14392290R</t>
  </si>
  <si>
    <t>koleno ocelové předizolované série2 90° kompaktní ocelový systém 1,0x1,5m DN 300/500</t>
  </si>
  <si>
    <t>1292886034</t>
  </si>
  <si>
    <t>220</t>
  </si>
  <si>
    <t>14392355R</t>
  </si>
  <si>
    <t>koleno ocelové předizolované série2 15° kompaktní ocelový systém 1,0x1,5m DN 300/500</t>
  </si>
  <si>
    <t>-281552765</t>
  </si>
  <si>
    <t>221</t>
  </si>
  <si>
    <t>14392368R</t>
  </si>
  <si>
    <t>koleno ocelové předizolované série3 90° kompaktní ocelový systém 1,0x1,5m DN 300/560</t>
  </si>
  <si>
    <t>261879193</t>
  </si>
  <si>
    <t>222</t>
  </si>
  <si>
    <t>OBL300-90</t>
  </si>
  <si>
    <t xml:space="preserve">Oblouk 3D EN 10253-2, mat. P235GH  Ø323,9 x 8,0/ 90°</t>
  </si>
  <si>
    <t>928853419</t>
  </si>
  <si>
    <t>223</t>
  </si>
  <si>
    <t>OBL300-45</t>
  </si>
  <si>
    <t xml:space="preserve">Oblouk 3D EN 10253-2, mat. P235GH  Ø323,9 x 8,0/45°</t>
  </si>
  <si>
    <t>676794996</t>
  </si>
  <si>
    <t>224</t>
  </si>
  <si>
    <t>OBL300-30</t>
  </si>
  <si>
    <t xml:space="preserve">Oblouk 3D EN 10253-2, mat. P235GH  Ø323,9 x 8,0/30°</t>
  </si>
  <si>
    <t>1391654754</t>
  </si>
  <si>
    <t>225</t>
  </si>
  <si>
    <t>230024123</t>
  </si>
  <si>
    <t>Montáž trubní díly přivařovací tř.11-13 do 50 kg D 324 mm tl 8,0 mm</t>
  </si>
  <si>
    <t>259529109</t>
  </si>
  <si>
    <t>Montáž trubních dílů přivařovacích hmotnosti přes 10 do 50 kg tř. 11 až 13 Ø 324 mm, tl. 8 mm</t>
  </si>
  <si>
    <t>https://podminky.urs.cz/item/CS_URS_2024_01/230024123</t>
  </si>
  <si>
    <t>226</t>
  </si>
  <si>
    <t>PRZ300-16</t>
  </si>
  <si>
    <t xml:space="preserve">Příruba zaslepovací  EN 1092-1, mat P245GH, DN300, PN16</t>
  </si>
  <si>
    <t>1619241251</t>
  </si>
  <si>
    <t>227</t>
  </si>
  <si>
    <t>PR300-16</t>
  </si>
  <si>
    <t>Příruba přivařovací s krkem EN 1092-1, mat P245GH, DN300, PN16</t>
  </si>
  <si>
    <t>-2075980653</t>
  </si>
  <si>
    <t>228</t>
  </si>
  <si>
    <t>230024144</t>
  </si>
  <si>
    <t>Montáž trubní díly přivařovací tř.11-13 do 50 kg D 426 mm tl 10 mm</t>
  </si>
  <si>
    <t>-2145850269</t>
  </si>
  <si>
    <t>Montáž trubních dílů přivařovacích hmotnosti přes 10 do 50 kg tř. 11 až 13 Ø 426 mm, tl. 10 mm</t>
  </si>
  <si>
    <t>https://podminky.urs.cz/item/CS_URS_2024_01/230024144</t>
  </si>
  <si>
    <t>229</t>
  </si>
  <si>
    <t>RED400-200</t>
  </si>
  <si>
    <t xml:space="preserve">Redukce EN 10253-2, mat. P235GH  DN400/200</t>
  </si>
  <si>
    <t>-1763085060</t>
  </si>
  <si>
    <t>230</t>
  </si>
  <si>
    <t>PRZ400-16</t>
  </si>
  <si>
    <t xml:space="preserve">Příruba zaslepovací  EN 1092-1, mat P245GH, DN400, PN16</t>
  </si>
  <si>
    <t>1746842980</t>
  </si>
  <si>
    <t>231</t>
  </si>
  <si>
    <t>PR400-16</t>
  </si>
  <si>
    <t>Příruba přivařovací s krkem EN 1092-1, mat P245GH, DN400, PN16</t>
  </si>
  <si>
    <t>-1582840256</t>
  </si>
  <si>
    <t>232</t>
  </si>
  <si>
    <t>230023122</t>
  </si>
  <si>
    <t>Montáž trubní díly přivařovací tř.11-13 do 10 kg D 324 mm tl 7,0 mm</t>
  </si>
  <si>
    <t>-1690213491</t>
  </si>
  <si>
    <t>Montáž trubních dílů přivařovacích hmotnosti přes 3 do 10 kg tř. 11 až 13 Ø 324 mm, tl. 7 mm</t>
  </si>
  <si>
    <t>https://podminky.urs.cz/item/CS_URS_2024_01/230023122</t>
  </si>
  <si>
    <t>233</t>
  </si>
  <si>
    <t>55283870</t>
  </si>
  <si>
    <t>825270211</t>
  </si>
  <si>
    <t>234</t>
  </si>
  <si>
    <t>RED300-200</t>
  </si>
  <si>
    <t xml:space="preserve">Redukce EN 10253-2, mat. P235GH  DN300/200</t>
  </si>
  <si>
    <t>-1175543507</t>
  </si>
  <si>
    <t>235</t>
  </si>
  <si>
    <t>230024142</t>
  </si>
  <si>
    <t>Montáž trubní díly přivařovací tř.11-13 do 50 kg D 426 mm tl 7,0 mm</t>
  </si>
  <si>
    <t>439931941</t>
  </si>
  <si>
    <t>Montáž trubních dílů přivařovacích hmotnosti přes 10 do 50 kg tř. 11 až 13 Ø 426 mm, tl. 7 mm</t>
  </si>
  <si>
    <t>https://podminky.urs.cz/item/CS_URS_2024_01/230024142</t>
  </si>
  <si>
    <t>236</t>
  </si>
  <si>
    <t>dno klenuté S235JR PN16 DN400</t>
  </si>
  <si>
    <t>1218019263</t>
  </si>
  <si>
    <t>237</t>
  </si>
  <si>
    <t>230024165</t>
  </si>
  <si>
    <t>Montáž trubní díly přivařovací tř.11-13 do 50 kg D 530 mm tl 8,0 mm</t>
  </si>
  <si>
    <t>-1822552722</t>
  </si>
  <si>
    <t>Montáž trubních dílů přivařovacích hmotnosti přes 10 do 50 kg tř. 11 až 13 Ø 530 mm, tl. 8,0 mm</t>
  </si>
  <si>
    <t>https://podminky.urs.cz/item/CS_URS_2024_01/230024165</t>
  </si>
  <si>
    <t>238</t>
  </si>
  <si>
    <t>dno klenuté S235JR PN16 DN500</t>
  </si>
  <si>
    <t>-1656782124</t>
  </si>
  <si>
    <t>239</t>
  </si>
  <si>
    <t>RED500-400</t>
  </si>
  <si>
    <t xml:space="preserve">Redukce EN 10253-2, mat. P235GH  DN500/400</t>
  </si>
  <si>
    <t>-1072331420</t>
  </si>
  <si>
    <t>240</t>
  </si>
  <si>
    <t>230024175</t>
  </si>
  <si>
    <t>Montáž trubní díly přivařovací tř.11-13 do 50 kg D 630 mm tl 10 mm</t>
  </si>
  <si>
    <t>-489832788</t>
  </si>
  <si>
    <t>Montáž trubních dílů přivařovacích hmotnosti přes 10 do 50 kg tř. 11 až 13 Ø 630 mm, tl. 10 mm</t>
  </si>
  <si>
    <t>https://podminky.urs.cz/item/CS_URS_2024_01/230024175</t>
  </si>
  <si>
    <t>241</t>
  </si>
  <si>
    <t>552838R2</t>
  </si>
  <si>
    <t>dno klenuté S235JR PN16 DN600</t>
  </si>
  <si>
    <t>-605697990</t>
  </si>
  <si>
    <t>242</t>
  </si>
  <si>
    <t>230025144</t>
  </si>
  <si>
    <t>Montáž trubní díly přivařovací tř.11-13 do 250 kg D 426 mm tl 10,0 mm</t>
  </si>
  <si>
    <t>807200512</t>
  </si>
  <si>
    <t>Montáž trubních dílů přivařovacích hmotnosti přes 50 do 250 kg tř. 11 až 13 Ø 426 mm, tl. 10 mm</t>
  </si>
  <si>
    <t>https://podminky.urs.cz/item/CS_URS_2024_01/230025144</t>
  </si>
  <si>
    <t>243</t>
  </si>
  <si>
    <t>Pol21</t>
  </si>
  <si>
    <t xml:space="preserve">Oblouk 3D EN 10253-2, mat. P235GH  ø406.4x10.0 / 90°</t>
  </si>
  <si>
    <t>1279996311</t>
  </si>
  <si>
    <t>244</t>
  </si>
  <si>
    <t>Pol23</t>
  </si>
  <si>
    <t xml:space="preserve">Oblouk 3D EN 10253-2, mat. P235GH  ø406.4x10.0 / 45°</t>
  </si>
  <si>
    <t>-1799619829</t>
  </si>
  <si>
    <t>245</t>
  </si>
  <si>
    <t>230026167</t>
  </si>
  <si>
    <t>Montáž trubní díly přivařovací tř.11-13 do 1000 kg D 530 mm tl 10 mm</t>
  </si>
  <si>
    <t>1419717260</t>
  </si>
  <si>
    <t>Montáž trubních dílů přivařovacích hmotnosti přes 250 do 1000 kg tř. 11 až 13 Ø 530 mm, tl. 10,0 mm</t>
  </si>
  <si>
    <t>https://podminky.urs.cz/item/CS_URS_2024_01/230026167</t>
  </si>
  <si>
    <t>246</t>
  </si>
  <si>
    <t>OBL90</t>
  </si>
  <si>
    <t xml:space="preserve">Oblouk 3D EN 10253-2, mat. P235GH  Ø508 x 10,0 / 90°</t>
  </si>
  <si>
    <t>-1756429578</t>
  </si>
  <si>
    <t>247</t>
  </si>
  <si>
    <t>230031028</t>
  </si>
  <si>
    <t>Montáž přírubových spojů do PN 6 DN 65</t>
  </si>
  <si>
    <t>632405948</t>
  </si>
  <si>
    <t>https://podminky.urs.cz/item/CS_URS_2024_01/230031028</t>
  </si>
  <si>
    <t>248</t>
  </si>
  <si>
    <t>230031029</t>
  </si>
  <si>
    <t>Montáž přírubových spojů do PN 6 DN 80</t>
  </si>
  <si>
    <t>764354251</t>
  </si>
  <si>
    <t>https://podminky.urs.cz/item/CS_URS_2024_01/230031029</t>
  </si>
  <si>
    <t>249</t>
  </si>
  <si>
    <t>230032026</t>
  </si>
  <si>
    <t>Montáž přírubových spojů do PN 16 DN 40</t>
  </si>
  <si>
    <t>-1859747460</t>
  </si>
  <si>
    <t>https://podminky.urs.cz/item/CS_URS_2024_01/230032026</t>
  </si>
  <si>
    <t>250</t>
  </si>
  <si>
    <t>230032028</t>
  </si>
  <si>
    <t>Montáž přírubových spojů do PN 16 DN 65</t>
  </si>
  <si>
    <t>1487247424</t>
  </si>
  <si>
    <t>https://podminky.urs.cz/item/CS_URS_2024_01/230032028</t>
  </si>
  <si>
    <t>251</t>
  </si>
  <si>
    <t>230032029</t>
  </si>
  <si>
    <t>Montáž přírubových spojů do PN 16 DN 80</t>
  </si>
  <si>
    <t>-1976251846</t>
  </si>
  <si>
    <t>https://podminky.urs.cz/item/CS_URS_2024_01/230032029</t>
  </si>
  <si>
    <t>252</t>
  </si>
  <si>
    <t>230032030</t>
  </si>
  <si>
    <t>Montáž přírubových spojů do PN 16 DN 100</t>
  </si>
  <si>
    <t>-1171308406</t>
  </si>
  <si>
    <t>https://podminky.urs.cz/item/CS_URS_2024_01/230032030</t>
  </si>
  <si>
    <t>253</t>
  </si>
  <si>
    <t>230032031</t>
  </si>
  <si>
    <t>Montáž přírubových spojů do PN 16 DN 125</t>
  </si>
  <si>
    <t>154153705</t>
  </si>
  <si>
    <t>https://podminky.urs.cz/item/CS_URS_2024_01/230032031</t>
  </si>
  <si>
    <t>254</t>
  </si>
  <si>
    <t>230032032</t>
  </si>
  <si>
    <t>Montáž přírubových spojů do PN 16 DN 150</t>
  </si>
  <si>
    <t>1359807369</t>
  </si>
  <si>
    <t>https://podminky.urs.cz/item/CS_URS_2024_01/230032032</t>
  </si>
  <si>
    <t>255</t>
  </si>
  <si>
    <t>230032033</t>
  </si>
  <si>
    <t>Montáž přírubových spojů do PN 16 DN 200</t>
  </si>
  <si>
    <t>2116483025</t>
  </si>
  <si>
    <t>https://podminky.urs.cz/item/CS_URS_2024_01/230032033</t>
  </si>
  <si>
    <t>230032034</t>
  </si>
  <si>
    <t>Montáž přírubových spojů do PN 16 DN 250</t>
  </si>
  <si>
    <t>1035958333</t>
  </si>
  <si>
    <t>https://podminky.urs.cz/item/CS_URS_2024_01/230032034</t>
  </si>
  <si>
    <t>257</t>
  </si>
  <si>
    <t>230032035</t>
  </si>
  <si>
    <t>Montáž přírubových spojů do PN 16 DN 300</t>
  </si>
  <si>
    <t>-617942380</t>
  </si>
  <si>
    <t>https://podminky.urs.cz/item/CS_URS_2024_01/230032035</t>
  </si>
  <si>
    <t>258</t>
  </si>
  <si>
    <t>230032037</t>
  </si>
  <si>
    <t>Montáž přírubových spojů do PN 16 DN 400</t>
  </si>
  <si>
    <t>-1975277743</t>
  </si>
  <si>
    <t>https://podminky.urs.cz/item/CS_URS_2024_01/230032037</t>
  </si>
  <si>
    <t>259</t>
  </si>
  <si>
    <t>230033022</t>
  </si>
  <si>
    <t>Montáž přírubových spojů do PN 40 DN 15</t>
  </si>
  <si>
    <t>-1157633826</t>
  </si>
  <si>
    <t>https://podminky.urs.cz/item/CS_URS_2024_01/230033022</t>
  </si>
  <si>
    <t>260</t>
  </si>
  <si>
    <t>230033026</t>
  </si>
  <si>
    <t>Montáž přírubových spojů do PN 40 DN 40</t>
  </si>
  <si>
    <t>1810395240</t>
  </si>
  <si>
    <t>https://podminky.urs.cz/item/CS_URS_2024_01/230033026</t>
  </si>
  <si>
    <t>261</t>
  </si>
  <si>
    <t>230033029</t>
  </si>
  <si>
    <t>Montáž přírubových spojů do PN 40 DN 80</t>
  </si>
  <si>
    <t>-855621069</t>
  </si>
  <si>
    <t>https://podminky.urs.cz/item/CS_URS_2024_01/230033029</t>
  </si>
  <si>
    <t>262</t>
  </si>
  <si>
    <t>230033030</t>
  </si>
  <si>
    <t>Montáž přírubových spojů do PN 40 DN 100</t>
  </si>
  <si>
    <t>84633945</t>
  </si>
  <si>
    <t>https://podminky.urs.cz/item/CS_URS_2024_01/230033030</t>
  </si>
  <si>
    <t>263</t>
  </si>
  <si>
    <t>230033032</t>
  </si>
  <si>
    <t>Montáž přírubových spojů do PN 40 DN 150</t>
  </si>
  <si>
    <t>-1604686179</t>
  </si>
  <si>
    <t>https://podminky.urs.cz/item/CS_URS_2024_01/230033032</t>
  </si>
  <si>
    <t>264</t>
  </si>
  <si>
    <t>230033033</t>
  </si>
  <si>
    <t>Montáž přírubových spojů do PN 40 DN 200</t>
  </si>
  <si>
    <t>-977497680</t>
  </si>
  <si>
    <t>https://podminky.urs.cz/item/CS_URS_2024_01/230033033</t>
  </si>
  <si>
    <t>8+22</t>
  </si>
  <si>
    <t>265</t>
  </si>
  <si>
    <t>230033034</t>
  </si>
  <si>
    <t>Montáž přírubových spojů do PN 40 DN 250</t>
  </si>
  <si>
    <t>-584663011</t>
  </si>
  <si>
    <t>https://podminky.urs.cz/item/CS_URS_2024_01/230033034</t>
  </si>
  <si>
    <t>266</t>
  </si>
  <si>
    <t>230170006</t>
  </si>
  <si>
    <t>Tlakové zkoušky těsnosti potrubí - příprava DN přes 350 do 500</t>
  </si>
  <si>
    <t>sada</t>
  </si>
  <si>
    <t>-664180156</t>
  </si>
  <si>
    <t>Příprava pro zkoušku těsnosti potrubí DN přes 350 do 500</t>
  </si>
  <si>
    <t>https://podminky.urs.cz/item/CS_URS_2024_01/230170006</t>
  </si>
  <si>
    <t>267</t>
  </si>
  <si>
    <t>230170012</t>
  </si>
  <si>
    <t>Tlakové zkoušky těsnosti potrubí - zkouška DN přes 40 do 80</t>
  </si>
  <si>
    <t>-746384923</t>
  </si>
  <si>
    <t>Zkouška těsnosti potrubí DN přes 40 do 80</t>
  </si>
  <si>
    <t>https://podminky.urs.cz/item/CS_URS_2024_01/230170012</t>
  </si>
  <si>
    <t>268</t>
  </si>
  <si>
    <t>230170013</t>
  </si>
  <si>
    <t>Tlakové zkoušky těsnosti potrubí - zkouška DN přes 80 do 125</t>
  </si>
  <si>
    <t>-105472772</t>
  </si>
  <si>
    <t>Zkouška těsnosti potrubí DN přes 80 do 125</t>
  </si>
  <si>
    <t>https://podminky.urs.cz/item/CS_URS_2024_01/230170013</t>
  </si>
  <si>
    <t>269</t>
  </si>
  <si>
    <t>230170014</t>
  </si>
  <si>
    <t>Tlakové zkoušky těsnosti potrubí - zkouška DN přes 125 do 200</t>
  </si>
  <si>
    <t>1093215459</t>
  </si>
  <si>
    <t>Zkouška těsnosti potrubí DN přes 125 do 200</t>
  </si>
  <si>
    <t>https://podminky.urs.cz/item/CS_URS_2024_01/230170014</t>
  </si>
  <si>
    <t>270</t>
  </si>
  <si>
    <t>230170015</t>
  </si>
  <si>
    <t>Tlakové zkoušky těsnosti potrubí - zkouška DN přes 200 do 350</t>
  </si>
  <si>
    <t>-776622556</t>
  </si>
  <si>
    <t>Zkouška těsnosti potrubí DN přes 200 do 350</t>
  </si>
  <si>
    <t>https://podminky.urs.cz/item/CS_URS_2024_01/230170015</t>
  </si>
  <si>
    <t>271</t>
  </si>
  <si>
    <t>230170016</t>
  </si>
  <si>
    <t>Tlakové zkoušky těsnosti potrubí - zkouška DN přes 350 do 500</t>
  </si>
  <si>
    <t>514282539</t>
  </si>
  <si>
    <t>Zkouška těsnosti potrubí DN přes 350 do 500</t>
  </si>
  <si>
    <t>https://podminky.urs.cz/item/CS_URS_2024_01/230170016</t>
  </si>
  <si>
    <t>272</t>
  </si>
  <si>
    <t>230210011</t>
  </si>
  <si>
    <t>Oprava opláštění ruční natavením normálním</t>
  </si>
  <si>
    <t>699350355</t>
  </si>
  <si>
    <t>Montáž opláštění ruční natavením normálním</t>
  </si>
  <si>
    <t>https://podminky.urs.cz/item/CS_URS_2024_01/230210011</t>
  </si>
  <si>
    <t>Poznámka k položce:_x000d_
Počet spojek*plocha spojky</t>
  </si>
  <si>
    <t>(32+26+27)*1,5+4*0,3</t>
  </si>
  <si>
    <t>273</t>
  </si>
  <si>
    <t>28658052</t>
  </si>
  <si>
    <t>doizolování spoje PI potrubí série1 kompletní s PUR izolací DN 300/450</t>
  </si>
  <si>
    <t>-377361410</t>
  </si>
  <si>
    <t>274</t>
  </si>
  <si>
    <t>28658026R</t>
  </si>
  <si>
    <t>doizolování spoje PI potrubí série2 kompletní s PUR izolací DN 300/500</t>
  </si>
  <si>
    <t>-698711937</t>
  </si>
  <si>
    <t>275</t>
  </si>
  <si>
    <t>28658039</t>
  </si>
  <si>
    <t>doizolování spoje PI potrubí série3 kompletní s PUR izolací DN 300/560</t>
  </si>
  <si>
    <t>-1658199063</t>
  </si>
  <si>
    <t>276</t>
  </si>
  <si>
    <t>R2SSM0003000500</t>
  </si>
  <si>
    <t>Manžeta ukončovací smršťovací série2 DHEC, DN 300, DA500</t>
  </si>
  <si>
    <t>-1423344783</t>
  </si>
  <si>
    <t>277</t>
  </si>
  <si>
    <t>R.3SSM0003000560</t>
  </si>
  <si>
    <t>Manžeta ukončovací smršťovací série3 DHEC, DN 300, DA560</t>
  </si>
  <si>
    <t>1747977696</t>
  </si>
  <si>
    <t>278</t>
  </si>
  <si>
    <t>230050004</t>
  </si>
  <si>
    <t>Montáž uložení přišroubováním DN přes 150 do 350 mm</t>
  </si>
  <si>
    <t>606861051</t>
  </si>
  <si>
    <t>Montáž uložení doplňkových konstrukcí přišroubováním DN přes 150 do 350</t>
  </si>
  <si>
    <t>https://podminky.urs.cz/item/CS_URS_2024_01/230050004</t>
  </si>
  <si>
    <t>279</t>
  </si>
  <si>
    <t>uložení</t>
  </si>
  <si>
    <t>2017490831</t>
  </si>
  <si>
    <t>300+300+50+200+1600+1900+50</t>
  </si>
  <si>
    <t>4400*1,1 'Přepočtené koeficientem množství</t>
  </si>
  <si>
    <t>280</t>
  </si>
  <si>
    <t>230050031</t>
  </si>
  <si>
    <t>Montáž a zhotovení doplňkové konstrukce z profilového materiálu</t>
  </si>
  <si>
    <t>1047673582</t>
  </si>
  <si>
    <t>Doplňkové konstrukce z profilového materiálu zhotovení a montáž</t>
  </si>
  <si>
    <t>https://podminky.urs.cz/item/CS_URS_2024_01/230050031</t>
  </si>
  <si>
    <t>281</t>
  </si>
  <si>
    <t>materiál profilový</t>
  </si>
  <si>
    <t>1499279928</t>
  </si>
  <si>
    <t>200+400+3200+3800+100+500+500</t>
  </si>
  <si>
    <t>8700*1,1 'Přepočtené koeficientem množství</t>
  </si>
  <si>
    <t>58-M</t>
  </si>
  <si>
    <t>Revize vyhrazených technických zařízení</t>
  </si>
  <si>
    <t>282</t>
  </si>
  <si>
    <t>580203005</t>
  </si>
  <si>
    <t>Zkouška těsnosti tlakových nádob stabilních přes 5,0 m3</t>
  </si>
  <si>
    <t>-335808737</t>
  </si>
  <si>
    <t>Zkouška těsnosti tlakových nádob stabilních obsahu přes 5,0 m3</t>
  </si>
  <si>
    <t>https://podminky.urs.cz/item/CS_URS_2024_01/580203005</t>
  </si>
  <si>
    <t>283</t>
  </si>
  <si>
    <t>580204005</t>
  </si>
  <si>
    <t>Tlaková zkouška tlakových nádob stabilních přes 5,0 m3</t>
  </si>
  <si>
    <t>478537162</t>
  </si>
  <si>
    <t>Tlaková zkouška tlakových nádob stabilních obsahu přes 5,0 m3</t>
  </si>
  <si>
    <t>https://podminky.urs.cz/item/CS_URS_2024_01/580204005</t>
  </si>
  <si>
    <t>HZS</t>
  </si>
  <si>
    <t>Hodinové zúčtovací sazby</t>
  </si>
  <si>
    <t>284</t>
  </si>
  <si>
    <t>HZS4132</t>
  </si>
  <si>
    <t>Hodinová zúčtovací sazba jeřábník specialista</t>
  </si>
  <si>
    <t>hod</t>
  </si>
  <si>
    <t>897235792</t>
  </si>
  <si>
    <t>Hodinové zúčtovací sazby ostatních profesí obsluha stavebních strojů a zařízení jeřábník specialista</t>
  </si>
  <si>
    <t>https://podminky.urs.cz/item/CS_URS_2024_01/HZS4132</t>
  </si>
  <si>
    <t>285</t>
  </si>
  <si>
    <t>HZS4132R</t>
  </si>
  <si>
    <t>Pronájem jeřábu</t>
  </si>
  <si>
    <t>-1231111574</t>
  </si>
  <si>
    <t>286</t>
  </si>
  <si>
    <t>HZS4212</t>
  </si>
  <si>
    <t>Hodinová zúčtovací sazba revizní technik specialista</t>
  </si>
  <si>
    <t>512</t>
  </si>
  <si>
    <t>1121838129</t>
  </si>
  <si>
    <t>Hodinové zúčtovací sazby ostatních profesí revizní a kontrolní činnost revizní technik specialista</t>
  </si>
  <si>
    <t>https://podminky.urs.cz/item/CS_URS_2024_01/HZS4212</t>
  </si>
  <si>
    <t>Poznámka k položce:_x000d_
Uvedení do provozu_x000d_
Schválení TUV atypických nádob</t>
  </si>
  <si>
    <t>VRN4</t>
  </si>
  <si>
    <t>Inženýrská činnost</t>
  </si>
  <si>
    <t>287</t>
  </si>
  <si>
    <t>043124000</t>
  </si>
  <si>
    <t>Zkoušky rentgenové - 10%</t>
  </si>
  <si>
    <t>kpl</t>
  </si>
  <si>
    <t>1024</t>
  </si>
  <si>
    <t>152579536</t>
  </si>
  <si>
    <t>https://podminky.urs.cz/item/CS_URS_2024_01/043124000</t>
  </si>
  <si>
    <t>288</t>
  </si>
  <si>
    <t>04314400R</t>
  </si>
  <si>
    <t>Vizuální kontrola</t>
  </si>
  <si>
    <t>-2013949039</t>
  </si>
  <si>
    <t>Poznámka k položce:_x000d_
6hodx 2 pracovníci</t>
  </si>
  <si>
    <t>16*2</t>
  </si>
  <si>
    <t>D10.2.1 - PS371 - PVS v OKP</t>
  </si>
  <si>
    <t>25746588</t>
  </si>
  <si>
    <t xml:space="preserve">Process Automation Solutions s.r.o. </t>
  </si>
  <si>
    <t xml:space="preserve">    751 - Vzduchotechnika</t>
  </si>
  <si>
    <t>713321211</t>
  </si>
  <si>
    <t>Montáž izolace tepelné těles 1x pásy v pletivu plocha rovná pletivo Pz</t>
  </si>
  <si>
    <t>-1946830100</t>
  </si>
  <si>
    <t>Montáž izolace tepelné těles rohožemi v pletivu bez povrchové úpravy (izolační materiál ve specifikaci) z pásů nebo jiných vláknitých materiálů v šestihranném pozinkovaném pletivu, upevněných na trny z tyčové oceli kruhové (bez přivaření trnů) pomocí příchytek nebo ohnutím trnů ploch rovných jednovrstvá</t>
  </si>
  <si>
    <t>https://podminky.urs.cz/item/CS_URS_2024_01/713321211</t>
  </si>
  <si>
    <t>63142678</t>
  </si>
  <si>
    <t>rohož izolační z minerální vlny prošívaná na pletivu 100kg/m3 tl 50mm</t>
  </si>
  <si>
    <t>-1985019145</t>
  </si>
  <si>
    <t>9*1,05 'Přepočtené koeficientem množství</t>
  </si>
  <si>
    <t>713421121</t>
  </si>
  <si>
    <t>Montáž izolace tepelné armatur a přírub pásy bez úpravy v Fe pletivu spojenými drátem 1x</t>
  </si>
  <si>
    <t>2029277624</t>
  </si>
  <si>
    <t>Montáž izolace tepelné potrubí, ohybů, armatur a přírub rohožemi v pletivu bez povrchové úpravy (izolační materiál ve specifikaci) v černém šestihranném pletivu spojených ocelovým drátem armatur a přírub jednovrstvá</t>
  </si>
  <si>
    <t>https://podminky.urs.cz/item/CS_URS_2024_01/713421121</t>
  </si>
  <si>
    <t>19*0,5 'Přepočtené koeficientem množství</t>
  </si>
  <si>
    <t>63142677</t>
  </si>
  <si>
    <t>rohož izolační z minerální vlny prošívaná na pletivu 100kg/m3 tl 40mm</t>
  </si>
  <si>
    <t>160601760</t>
  </si>
  <si>
    <t>15,2*1,05 'Přepočtené koeficientem množství</t>
  </si>
  <si>
    <t>713463212</t>
  </si>
  <si>
    <t>Montáž izolace tepelné potrubí potrubními pouzdry s Al fólií staženými Al páskou 1x D přes 50 do 100 mm</t>
  </si>
  <si>
    <t>-1502877080</t>
  </si>
  <si>
    <t>Montáž izolace tepelné potrubí a ohybů tvarovkami nebo deskami potrubními pouzdry s povrchovou úpravou hliníkovou fólií (izolační materiál ve specifikaci) přelepenými samolepící hliníkovou páskou potrubí jednovrstvá D přes 50 do 100 mm</t>
  </si>
  <si>
    <t>https://podminky.urs.cz/item/CS_URS_2024_01/713463212</t>
  </si>
  <si>
    <t>63154603</t>
  </si>
  <si>
    <t>pouzdro izolační potrubní z minerální vlny s Al fólií max. 250/100°C 42/50mm</t>
  </si>
  <si>
    <t>1462834276</t>
  </si>
  <si>
    <t>4*1,05 'Přepočtené koeficientem množství</t>
  </si>
  <si>
    <t>63154605</t>
  </si>
  <si>
    <t>pouzdro izolační potrubní z minerální vlny s Al fólií max. 250/100°C 60/50mm</t>
  </si>
  <si>
    <t>-664974155</t>
  </si>
  <si>
    <t>5*1,05 'Přepočtené koeficientem množství</t>
  </si>
  <si>
    <t>63154607</t>
  </si>
  <si>
    <t>pouzdro izolační potrubní z minerální vlny s Al fólií max. 250/100°C 76/50mm</t>
  </si>
  <si>
    <t>-769397891</t>
  </si>
  <si>
    <t>8*1,05 'Přepočtené koeficientem množství</t>
  </si>
  <si>
    <t>63154608</t>
  </si>
  <si>
    <t>pouzdro izolační potrubní z minerální vlny s Al fólií max. 250/100°C 89/50mm</t>
  </si>
  <si>
    <t>-1647599227</t>
  </si>
  <si>
    <t>713463311</t>
  </si>
  <si>
    <t>Montáž izolace tepelné potrubí potrubními pouzdry s Al fólií s přesahem Al páskou 1x D do 50 mm</t>
  </si>
  <si>
    <t>1128698009</t>
  </si>
  <si>
    <t>Montáž izolace tepelné potrubí a ohybů tvarovkami nebo deskami potrubními pouzdry s povrchovou úpravou hliníkovou fólií se samolepícím přesahem (izolační materiál ve specifikaci) přelepenými samolepící hliníkovou páskou potrubí jednovrstvá D do 50 mm</t>
  </si>
  <si>
    <t>https://podminky.urs.cz/item/CS_URS_2024_01/713463311</t>
  </si>
  <si>
    <t>63154572</t>
  </si>
  <si>
    <t>pouzdro izolační potrubní z minerální vlny s Al fólií max. 250/100°C 35/40mm</t>
  </si>
  <si>
    <t>-1035136163</t>
  </si>
  <si>
    <t>7*1,05 'Přepočtené koeficientem množství</t>
  </si>
  <si>
    <t>63154571</t>
  </si>
  <si>
    <t>pouzdro izolační potrubní z minerální vlny s Al fólií max. 250/100°C 28/40mm</t>
  </si>
  <si>
    <t>-744622485</t>
  </si>
  <si>
    <t>2*1,05 'Přepočtené koeficientem množství</t>
  </si>
  <si>
    <t>63154570</t>
  </si>
  <si>
    <t>pouzdro izolační potrubní z minerální vlny s Al fólií max. 250/100°C 22/40mm</t>
  </si>
  <si>
    <t>348700816</t>
  </si>
  <si>
    <t>713463312</t>
  </si>
  <si>
    <t>Montáž izolace tepelné potrubí potrubními pouzdry s Al fólií s přesahem Al páskou 1x D přes 50 do 100 mm</t>
  </si>
  <si>
    <t>-753318305</t>
  </si>
  <si>
    <t>Montáž izolace tepelné potrubí a ohybů tvarovkami nebo deskami potrubními pouzdry s povrchovou úpravou hliníkovou fólií se samolepícím přesahem (izolační materiál ve specifikaci) přelepenými samolepící hliníkovou páskou potrubí jednovrstvá D přes 50 do 100 mm</t>
  </si>
  <si>
    <t>https://podminky.urs.cz/item/CS_URS_2024_01/713463312</t>
  </si>
  <si>
    <t>pouzdro potrubní s Al fólií tl.6cm, DN200</t>
  </si>
  <si>
    <t>-2112823816</t>
  </si>
  <si>
    <t>18*1,05 'Přepočtené koeficientem množství</t>
  </si>
  <si>
    <t>pouzdro potrubní s Al fólií tl. 6cm, DN150</t>
  </si>
  <si>
    <t>-1575306200</t>
  </si>
  <si>
    <t>pouzdro potrubní s Al fólií tl. 6cm, DN125</t>
  </si>
  <si>
    <t>-1213241505</t>
  </si>
  <si>
    <t>pouzdro potrubní s Al fólií tl. 6cm, DN100</t>
  </si>
  <si>
    <t>-1662676274</t>
  </si>
  <si>
    <t>713471114</t>
  </si>
  <si>
    <t>Montáž tepelné izolace armatur pásy s Fe pletivem v plechovém pouzdře s patentními uzávěry</t>
  </si>
  <si>
    <t>1581380591</t>
  </si>
  <si>
    <t>Montáž izolace tepelné potrubí, ohybů, přírub, armatur nebo tvarovek snímatelnými pouzdry s výplní z pásů v černém šestihranném pletivu, pouzdra z plechu s patentními uzávěry (izolační materiál a plech ve specifikaci) armatur</t>
  </si>
  <si>
    <t>https://podminky.urs.cz/item/CS_URS_2024_01/713471114</t>
  </si>
  <si>
    <t xml:space="preserve">pouzdro snímatelné - Flexipan + Al pásky       </t>
  </si>
  <si>
    <t>-924632517</t>
  </si>
  <si>
    <t xml:space="preserve">pouzdro snímatelné - Flexipan + Al pásky </t>
  </si>
  <si>
    <t>63154467</t>
  </si>
  <si>
    <t>pouzdro izolační potrubní z minerální vlny max. 400°C 76/50mm</t>
  </si>
  <si>
    <t>-2117619110</t>
  </si>
  <si>
    <t>63154465</t>
  </si>
  <si>
    <t>pouzdro izolační potrubní z minerální vlny max. 400°C 60/50mm</t>
  </si>
  <si>
    <t>1408752998</t>
  </si>
  <si>
    <t>-276475705</t>
  </si>
  <si>
    <t>28377676R</t>
  </si>
  <si>
    <t>izolace tepelná vrstvená armatur s povrchovou teplotou do 150°C DN 200</t>
  </si>
  <si>
    <t>88835978</t>
  </si>
  <si>
    <t>28377675R</t>
  </si>
  <si>
    <t>izolace tepelná vrstvená armatur s povrchovou teplotou do 150°C DN 150</t>
  </si>
  <si>
    <t>113021236</t>
  </si>
  <si>
    <t>28377672R</t>
  </si>
  <si>
    <t>izolace tepelná vrstvená armatur s povrchovou teplotou do 150°C DN 80</t>
  </si>
  <si>
    <t>-469558284</t>
  </si>
  <si>
    <t>-1584865201</t>
  </si>
  <si>
    <t>Montáž výměníku tepla stojatého DN 125</t>
  </si>
  <si>
    <t>-1380322396</t>
  </si>
  <si>
    <t>Výměník tepla stojatý pára-horká voda DN 125, PN25/PN16</t>
  </si>
  <si>
    <t>-285342065</t>
  </si>
  <si>
    <t xml:space="preserve">Poznámka k položce:_x000d_
Pára/voda, 3600kW, včetně izolace, pozice 3,4,5_x000d_
stojatý, nerez - 3600 kW_x000d_
HAD XK 12.114_x000d_
</t>
  </si>
  <si>
    <t>732311120</t>
  </si>
  <si>
    <t>Nádrž na kondenzát beztlaká čtyřhranná o obsahu 1250 l</t>
  </si>
  <si>
    <t>339147807</t>
  </si>
  <si>
    <t>Nádrže na kondenzát beztlaké čtyřhranné o obsahu 1250 l</t>
  </si>
  <si>
    <t>https://podminky.urs.cz/item/CS_URS_2024_01/732311120</t>
  </si>
  <si>
    <t>732422517R</t>
  </si>
  <si>
    <t>Kondenzátní čerpadlo nerezové, 20,0 m3/h - H = 63 m - 5,5 kW WILO Helix V1608, DN50, PN16</t>
  </si>
  <si>
    <t>438683124</t>
  </si>
  <si>
    <t>732422543R</t>
  </si>
  <si>
    <t>Čerpadlo teplovodní mokroběžné přírubové DN 80 s FM, 80,3 m3/h - H = 38 m - 15 kW</t>
  </si>
  <si>
    <t>70134849</t>
  </si>
  <si>
    <t>1753304671</t>
  </si>
  <si>
    <t>733121210R</t>
  </si>
  <si>
    <t>Potrubí z trubek ocelových hladkých spojovaných svařováním černých bezešvých v kotelnách a strojovnách Ø 21,3/2,6</t>
  </si>
  <si>
    <t>-1563775779</t>
  </si>
  <si>
    <t>7*1,1 'Přepočtené koeficientem množství</t>
  </si>
  <si>
    <t>733121212R</t>
  </si>
  <si>
    <t>Potrubí z trubek ocelových hladkých spojovaných svařováním černých bezešvých v kotelnách a strojovnách Ø ø26,9 x 2,6</t>
  </si>
  <si>
    <t>1660528625</t>
  </si>
  <si>
    <t>3*1,1 'Přepočtené koeficientem množství</t>
  </si>
  <si>
    <t>733121215R</t>
  </si>
  <si>
    <t>Potrubí ocelové hladké bezešvé v kotelnách nebo strojovnách spojované svařováním D 33,7x2,6 mm</t>
  </si>
  <si>
    <t>1932370567</t>
  </si>
  <si>
    <t>733121216R</t>
  </si>
  <si>
    <t>Potrubí ocelové hladké bezešvé v kotelnách nebo strojovnách spojované svařováním D 44,5x3,2 mm</t>
  </si>
  <si>
    <t>-1621737083</t>
  </si>
  <si>
    <t>Potrubí z trubek ocelových hladkých spojovaných svařováním černých bezešvých v kotelnách a strojovnách Ø 42,4 x 2,6</t>
  </si>
  <si>
    <t>https://podminky.urs.cz/item/CS_URS_2024_01/733121216R</t>
  </si>
  <si>
    <t>733121219R</t>
  </si>
  <si>
    <t>Potrubí z trubek ocelových hladkých spojovaných svařováním černých bezešvých v kotelnách a strojovnách Ø 60,3/2,9</t>
  </si>
  <si>
    <t>1782270887</t>
  </si>
  <si>
    <t>733121222</t>
  </si>
  <si>
    <t>Potrubí ocelové hladké bezešvé v kotelnách nebo strojovnách spojované svařováním D 76x3,2 mm</t>
  </si>
  <si>
    <t>-2103044081</t>
  </si>
  <si>
    <t>Potrubí z trubek ocelových hladkých spojovaných svařováním černých bezešvých v kotelnách a strojovnách Ø 76/3,2</t>
  </si>
  <si>
    <t>https://podminky.urs.cz/item/CS_URS_2024_01/733121222</t>
  </si>
  <si>
    <t>733121225</t>
  </si>
  <si>
    <t>Potrubí ocelové hladké bezešvé v kotelnách nebo strojovnách spojované svařováním D 89x3,6 mm</t>
  </si>
  <si>
    <t>-331581284</t>
  </si>
  <si>
    <t>Potrubí z trubek ocelových hladkých spojovaných svařováním černých bezešvých v kotelnách a strojovnách Ø 89/3,6</t>
  </si>
  <si>
    <t>https://podminky.urs.cz/item/CS_URS_2024_01/733121225</t>
  </si>
  <si>
    <t>733121228</t>
  </si>
  <si>
    <t>Potrubí z trubek ocelových hladkých spojovaných svařováním černých bezešvých v kotelnách a strojovnách Ø114,3 x 4</t>
  </si>
  <si>
    <t>918807260</t>
  </si>
  <si>
    <t>https://podminky.urs.cz/item/CS_URS_2024_01/733121228</t>
  </si>
  <si>
    <t>733121232</t>
  </si>
  <si>
    <t>Potrubí ocelové hladké bezešvé v kotelnách nebo strojovnách spojované svařováním Ø139,7 x 4,5</t>
  </si>
  <si>
    <t>1365683749</t>
  </si>
  <si>
    <t>https://podminky.urs.cz/item/CS_URS_2024_01/733121232</t>
  </si>
  <si>
    <t>12*1,1 'Přepočtené koeficientem množství</t>
  </si>
  <si>
    <t>733121235R</t>
  </si>
  <si>
    <t>Potrubí z trubek ocelových hladkých spojovaných svařováním černých bezešvých v kotelnách a strojovnách Ø Ø168,3 x 4,5</t>
  </si>
  <si>
    <t>-1786818901</t>
  </si>
  <si>
    <t>https://podminky.urs.cz/item/CS_URS_2024_01/733121235R</t>
  </si>
  <si>
    <t>4*1,1 'Přepočtené koeficientem množství</t>
  </si>
  <si>
    <t>733121239</t>
  </si>
  <si>
    <t>Potrubí ocelové hladké bezešvé v kotelnách nebo strojovnách spojované svařováním D 219x6,3 mm</t>
  </si>
  <si>
    <t>-608056341</t>
  </si>
  <si>
    <t>Potrubí z trubek ocelových hladkých spojovaných svařováním černých bezešvých v kotelnách a strojovnách Ø 219/6,3</t>
  </si>
  <si>
    <t>https://podminky.urs.cz/item/CS_URS_2024_01/733121239</t>
  </si>
  <si>
    <t>18*1,1 'Přepočtené koeficientem množství</t>
  </si>
  <si>
    <t>Potrubí ocelové hladké bezešvé v kotelnách nebo strojovnách spojované svařováním D 273x7,0 mm</t>
  </si>
  <si>
    <t>1403615938</t>
  </si>
  <si>
    <t>Potrubí z trubek ocelových hladkých spojovaných svařováním černých bezešvých v kotelnách a strojovnách Ø 273/7,0</t>
  </si>
  <si>
    <t>998733101</t>
  </si>
  <si>
    <t>Přesun hmot tonážní pro rozvody potrubí v objektech v do 6 m</t>
  </si>
  <si>
    <t>-1948693379</t>
  </si>
  <si>
    <t>Přesun hmot pro rozvody potrubí stanovený z hmotnosti přesunovaného materiálu vodorovná dopravní vzdálenost do 50 m základní v objektech výšky do 6 m</t>
  </si>
  <si>
    <t>https://podminky.urs.cz/item/CS_URS_2024_01/998733101</t>
  </si>
  <si>
    <t>734109212</t>
  </si>
  <si>
    <t>Montáž armatury přírubové se dvěma přírubami PN 16 DN 25</t>
  </si>
  <si>
    <t>-684626020</t>
  </si>
  <si>
    <t>Montáž armatur přírubových se dvěma přírubami PN 16 DN 25</t>
  </si>
  <si>
    <t>https://podminky.urs.cz/item/CS_URS_2024_01/734109212</t>
  </si>
  <si>
    <t>42210706</t>
  </si>
  <si>
    <t xml:space="preserve">ventil uzavírací přímý s ručním kolem s vlnovcem  DN 25x160mm, PN16</t>
  </si>
  <si>
    <t>1565963209</t>
  </si>
  <si>
    <t>ventil uzavírací přímý s ručním kolem s vlnovcem DN 25x160mm, PN16</t>
  </si>
  <si>
    <t>734109223</t>
  </si>
  <si>
    <t>Montáž armatury přírubové se dvěma přírubami PN 16 DN 32</t>
  </si>
  <si>
    <t>807278808</t>
  </si>
  <si>
    <t>Montáž armatur přírubových se dvěma přírubami PN 16 DN 32</t>
  </si>
  <si>
    <t>https://podminky.urs.cz/item/CS_URS_2024_01/734109223</t>
  </si>
  <si>
    <t>Pol156</t>
  </si>
  <si>
    <t>Ventil pojistný, přírubový o.p.1,5 MPa PN16 DN32/50</t>
  </si>
  <si>
    <t>ks</t>
  </si>
  <si>
    <t>-1178899102</t>
  </si>
  <si>
    <t>734109214</t>
  </si>
  <si>
    <t>Montáž armatury přírubové se dvěma přírubami PN 16 DN 50</t>
  </si>
  <si>
    <t>1435348849</t>
  </si>
  <si>
    <t>Montáž armatur přírubových se dvěma přírubami PN 16 DN 50</t>
  </si>
  <si>
    <t>https://podminky.urs.cz/item/CS_URS_2024_01/734109214</t>
  </si>
  <si>
    <t>MTK-50-16-15</t>
  </si>
  <si>
    <t>Průtokoměr pro měření na výtlaku kondenzátu, qp 15 m3/h, qp 30 m3/h, Tmax 130°C</t>
  </si>
  <si>
    <t>1660235362</t>
  </si>
  <si>
    <t>734109215</t>
  </si>
  <si>
    <t>Montáž armatury přírubové se dvěma přírubami PN 16 DN 65</t>
  </si>
  <si>
    <t>1376960427</t>
  </si>
  <si>
    <t>Montáž armatur přírubových se dvěma přírubami PN 16 DN 65</t>
  </si>
  <si>
    <t>https://podminky.urs.cz/item/CS_URS_2024_01/734109215</t>
  </si>
  <si>
    <t>42214703</t>
  </si>
  <si>
    <t>ventil uzavírací přímý s ručním kolem s vlnovcem DN 65x290mm, PN16</t>
  </si>
  <si>
    <t>1271037353</t>
  </si>
  <si>
    <t>734109216</t>
  </si>
  <si>
    <t>Montáž armatury přírubové se dvěma přírubami PN 16 DN 80</t>
  </si>
  <si>
    <t>503988512</t>
  </si>
  <si>
    <t>Montáž armatur přírubových se dvěma přírubami PN 16 DN 80</t>
  </si>
  <si>
    <t>https://podminky.urs.cz/item/CS_URS_2024_01/734109216</t>
  </si>
  <si>
    <t>42214706</t>
  </si>
  <si>
    <t>ventil uzavírací přímý s ručním kolem s vlnovcem DN 80x310mm, PN16</t>
  </si>
  <si>
    <t>-218933703</t>
  </si>
  <si>
    <t>734109218</t>
  </si>
  <si>
    <t>Montáž armatury přírubové se dvěma přírubami PN 16 DN 125</t>
  </si>
  <si>
    <t>-1433795088</t>
  </si>
  <si>
    <t>Montáž armatur přírubových se dvěma přírubami PN 16 DN 125</t>
  </si>
  <si>
    <t>https://podminky.urs.cz/item/CS_URS_2024_01/734109218</t>
  </si>
  <si>
    <t>42214712</t>
  </si>
  <si>
    <t>ventil uzavírací přímý s ručním kolem s vlnovcem DN 125x400mm, PN16</t>
  </si>
  <si>
    <t>795439482</t>
  </si>
  <si>
    <t>-1857340950</t>
  </si>
  <si>
    <t>42214718</t>
  </si>
  <si>
    <t>ventil uzavírací přímý s ručním kolem s vlnovcem DN 200x600mm, PN25</t>
  </si>
  <si>
    <t>568012127</t>
  </si>
  <si>
    <t>734163452R</t>
  </si>
  <si>
    <t>Filtr DN 200 PN 25 do 400°C z uhlíkové oceli s vypouštěcí přírubou</t>
  </si>
  <si>
    <t>-425409874</t>
  </si>
  <si>
    <t>734109315</t>
  </si>
  <si>
    <t>Montáž armatury přírubové se dvěma přírubami PN 25-40 DN 65</t>
  </si>
  <si>
    <t>-788167579</t>
  </si>
  <si>
    <t>Montáž armatur přírubových se dvěma přírubami PN 25, 40 DN 65</t>
  </si>
  <si>
    <t>https://podminky.urs.cz/item/CS_URS_2024_01/734109315</t>
  </si>
  <si>
    <t>42215643</t>
  </si>
  <si>
    <t>ventil zpětný přímý samočinný Z15 117 540 DN 65x290mm</t>
  </si>
  <si>
    <t>1412727949</t>
  </si>
  <si>
    <t>582137672</t>
  </si>
  <si>
    <t>42215646</t>
  </si>
  <si>
    <t>ventil zpětný přímý samočinný Z15 117 540 DN 80x310mm</t>
  </si>
  <si>
    <t>201814023</t>
  </si>
  <si>
    <t>734109211</t>
  </si>
  <si>
    <t>Montáž armatury přírubové se dvěma přírubami PN 16 DN 15</t>
  </si>
  <si>
    <t>-339293944</t>
  </si>
  <si>
    <t>Montáž armatur přírubových se dvěma přírubami PN 16 DN 15</t>
  </si>
  <si>
    <t>https://podminky.urs.cz/item/CS_URS_2024_01/734109211</t>
  </si>
  <si>
    <t>734111411R</t>
  </si>
  <si>
    <t>Ventil přírubový uzavírací přímý DN 15 PN 16 do 300°C ovládaný ručně</t>
  </si>
  <si>
    <t>-1207317868</t>
  </si>
  <si>
    <t>Ventily uzavírací přírubové s vlnovcem přímé ovládané ručně PN 16 do 300°C DN 15</t>
  </si>
  <si>
    <t>1448311660</t>
  </si>
  <si>
    <t>734163429</t>
  </si>
  <si>
    <t>Filtr DN 100 PN 16 do 300°C z uhlíkové oceli s vypouštěcí zátkou</t>
  </si>
  <si>
    <t>1858888022</t>
  </si>
  <si>
    <t>Filtry z uhlíkové oceli s čístícím víkem nebo vypouštěcí zátkou PN 16 do 300°C DN 100</t>
  </si>
  <si>
    <t>1536255360</t>
  </si>
  <si>
    <t xml:space="preserve">Regulační ventil s havarijní funkcí - provedení 160329 S2, RV 200 line - pohon SKC, pomocný spínač, PN25, DN150 </t>
  </si>
  <si>
    <t>961441593</t>
  </si>
  <si>
    <t>734111422R</t>
  </si>
  <si>
    <t>Ventil přírubový uzavírací přímý DN 150 PN 25 do 300°C ovládaný ručně</t>
  </si>
  <si>
    <t>143737128</t>
  </si>
  <si>
    <t>1022155874</t>
  </si>
  <si>
    <t>734163443</t>
  </si>
  <si>
    <t>Filtr DN 25 PN 40 do 400°C z uhlíkové oceli s vypouštěcí přírubou</t>
  </si>
  <si>
    <t>-2121297667</t>
  </si>
  <si>
    <t>Filtry z uhlíkové oceli s čístícím víkem nebo vypouštěcí zátkou PN 40 do 400°C DN 25</t>
  </si>
  <si>
    <t>109898787</t>
  </si>
  <si>
    <t>42211646</t>
  </si>
  <si>
    <t>ventil zpětný přímý samočinný Z15 117 540 DN 25x160mm</t>
  </si>
  <si>
    <t>-872718489</t>
  </si>
  <si>
    <t>842929491</t>
  </si>
  <si>
    <t>OK25-40</t>
  </si>
  <si>
    <t>Odvaděč kondenzátu plovákový, přírubový, PN32, DN 25</t>
  </si>
  <si>
    <t>-1817168338</t>
  </si>
  <si>
    <t>734169414R</t>
  </si>
  <si>
    <t>Montáž odvaděče kondenzátu přírubového DN 50</t>
  </si>
  <si>
    <t>-1634610420</t>
  </si>
  <si>
    <t>OK50-40</t>
  </si>
  <si>
    <t>Odvaděč kondenzátu plovákový, přírubový, PN32, DN 50</t>
  </si>
  <si>
    <t>-430193212</t>
  </si>
  <si>
    <t>734173411</t>
  </si>
  <si>
    <t>Spoj přírubový PN 16/I do 200°C DN 15</t>
  </si>
  <si>
    <t>-1680729544</t>
  </si>
  <si>
    <t>Mezikusy, přírubové spoje přírubové spoje PN 16/I, 200°C DN 15</t>
  </si>
  <si>
    <t>https://podminky.urs.cz/item/CS_URS_2024_01/734173411</t>
  </si>
  <si>
    <t xml:space="preserve">Poznámka k položce:_x000d_
Včetně přírub_x000d_
</t>
  </si>
  <si>
    <t>734173418</t>
  </si>
  <si>
    <t>Spoj přírubový PN 16/I do 200°C DN 100</t>
  </si>
  <si>
    <t>-1114795829</t>
  </si>
  <si>
    <t>Mezikusy, přírubové spoje přírubové spoje PN 16/I, 200°C DN 100</t>
  </si>
  <si>
    <t>https://podminky.urs.cz/item/CS_URS_2024_01/734173418</t>
  </si>
  <si>
    <t>1436653570</t>
  </si>
  <si>
    <t>731450788</t>
  </si>
  <si>
    <t>734173618</t>
  </si>
  <si>
    <t>Spoj přírubový PN 40/I do 200°C DN 100</t>
  </si>
  <si>
    <t>-385550881</t>
  </si>
  <si>
    <t>Mezikusy, přírubové spoje přírubové spoje PN 40/I, 200°C DN 100</t>
  </si>
  <si>
    <t>https://podminky.urs.cz/item/CS_URS_2024_01/734173618</t>
  </si>
  <si>
    <t>Pol1</t>
  </si>
  <si>
    <t xml:space="preserve">Příruba přivařovací s krkem DIN 2635    Ø219,1      mat C 228 PN40 DN200</t>
  </si>
  <si>
    <t>-807748131</t>
  </si>
  <si>
    <t>Příruba přivařovací s krkem DIN 2635 Ø219,1 mat C 228 PN40 DN200</t>
  </si>
  <si>
    <t>Pol2</t>
  </si>
  <si>
    <t xml:space="preserve">Příruba přivařovací s krkem DIN 2635    Ø114,3      mat C 228 PN40 DN100</t>
  </si>
  <si>
    <t>-656615237</t>
  </si>
  <si>
    <t>Příruba přivařovací s krkem DIN 2635 Ø114,3 mat C 228 PN40 DN100</t>
  </si>
  <si>
    <t>Pol78</t>
  </si>
  <si>
    <t xml:space="preserve">Příruba přivařovací s krkem DIN 2635    Ø  88,9      mat C 228 PN40 DN80</t>
  </si>
  <si>
    <t>-2024020090</t>
  </si>
  <si>
    <t>Příruba přivařovací s krkem DIN 2635 Ø 88,9 mat C 228 PN40 DN80</t>
  </si>
  <si>
    <t>Pol79</t>
  </si>
  <si>
    <t xml:space="preserve">Příruba přivařovací s krkem DIN 2635    Ø  76,1      mat C 228 PN40 DN65</t>
  </si>
  <si>
    <t>946856775</t>
  </si>
  <si>
    <t>Příruba přivařovací s krkem DIN 2635 Ø 76,1 mat C 228 PN40 DN65</t>
  </si>
  <si>
    <t>Pol80</t>
  </si>
  <si>
    <t xml:space="preserve">Příruba přivařovací s krkem DIN 2635    Ø  60,3      mat C 228 PN40 DN50</t>
  </si>
  <si>
    <t>1286662470</t>
  </si>
  <si>
    <t>Příruba přivařovací s krkem DIN 2635 Ø 60,3 mat C 228 PN40 DN50</t>
  </si>
  <si>
    <t>Pol81</t>
  </si>
  <si>
    <t xml:space="preserve">Příruba přivařovací s krkem DIN 2635    Ø 33,7       mat C 228 PN40 DN25</t>
  </si>
  <si>
    <t>1825434861</t>
  </si>
  <si>
    <t>Příruba přivařovací s krkem DIN 2635 Ø 33,7 mat C 228 PN40 DN25</t>
  </si>
  <si>
    <t>Pol82</t>
  </si>
  <si>
    <t xml:space="preserve">Příruba přivařovací s krkem DIN 2634    Ø 219,1     mat C 228 PN25 DN200</t>
  </si>
  <si>
    <t>-1520110725</t>
  </si>
  <si>
    <t>Příruba přivařovací s krkem DIN 2634 Ø 219,1 mat C 228 PN25 DN200</t>
  </si>
  <si>
    <t>Pol83</t>
  </si>
  <si>
    <t xml:space="preserve">Příruba přivařovací s krkem DIN 2633    Ø273         mat C 228 PN16 DN250</t>
  </si>
  <si>
    <t>923361533</t>
  </si>
  <si>
    <t>Příruba přivařovací s krkem DIN 2633 Ø273 mat C 228 PN16 DN250</t>
  </si>
  <si>
    <t>Pol84</t>
  </si>
  <si>
    <t xml:space="preserve">Příruba přivařovací s krkem DIN 2633    Ø219,1      mat C 228 PN16 DN200</t>
  </si>
  <si>
    <t>-2090273819</t>
  </si>
  <si>
    <t>Příruba přivařovací s krkem DIN 2633 Ø219,1 mat C 228 PN16 DN200</t>
  </si>
  <si>
    <t>Pol85</t>
  </si>
  <si>
    <t xml:space="preserve">Příruba přivařovací s krkem DIN 2633    Ø168,3      mat C 228 PN16 DN150</t>
  </si>
  <si>
    <t>1630909312</t>
  </si>
  <si>
    <t>Příruba přivařovací s krkem DIN 2633 Ø168,3 mat C 228 PN16 DN150</t>
  </si>
  <si>
    <t>Pol91</t>
  </si>
  <si>
    <t xml:space="preserve">Příruba přivařovací s krkem DIN 2633    Ø139,7      mat C 228 PN16 DN125</t>
  </si>
  <si>
    <t>-98144718</t>
  </si>
  <si>
    <t>Příruba přivařovací s krkem DIN 2633 Ø139,7 mat C 228 PN16 DN125</t>
  </si>
  <si>
    <t>Pol92</t>
  </si>
  <si>
    <t xml:space="preserve">Příruba přivařovací s krkem DIN 2633    Ø114,3      mat C 228 PN16 DN100</t>
  </si>
  <si>
    <t>-222435348</t>
  </si>
  <si>
    <t>Příruba přivařovací s krkem DIN 2633 Ø114,3 mat C 228 PN16 DN100</t>
  </si>
  <si>
    <t>Pol93</t>
  </si>
  <si>
    <t xml:space="preserve">Příruba přivařovací s krkem DIN 2633    Ø  88,9      mat C 228 PN16 DN80</t>
  </si>
  <si>
    <t>-1153254099</t>
  </si>
  <si>
    <t>Příruba přivařovací s krkem DIN 2633 Ø 88,9 mat C 228 PN16 DN80</t>
  </si>
  <si>
    <t>Pol94</t>
  </si>
  <si>
    <t xml:space="preserve">Příruba přivařovací s krkem DIN 2633    Ø  76,1      mat C 228 PN16 DN65</t>
  </si>
  <si>
    <t>644889910</t>
  </si>
  <si>
    <t>Příruba přivařovací s krkem DIN 2633 Ø 76,1 mat C 228 PN16 DN65</t>
  </si>
  <si>
    <t>Pol95</t>
  </si>
  <si>
    <t xml:space="preserve">Příruba přivařovací s krkem DIN 2633    Ø  60,3      mat C 228 PN16 DN50</t>
  </si>
  <si>
    <t>-1292692700</t>
  </si>
  <si>
    <t>Příruba přivařovací s krkem DIN 2633 Ø 60,3 mat C 228 PN16 DN50</t>
  </si>
  <si>
    <t>Pol96</t>
  </si>
  <si>
    <t xml:space="preserve">Příruba přivařovací s krkem DIN 2633    Ø  42,4      mat C 228 PN16 DN32</t>
  </si>
  <si>
    <t>596386784</t>
  </si>
  <si>
    <t>Příruba přivařovací s krkem DIN 2633 Ø 42,4 mat C 228 PN16 DN32</t>
  </si>
  <si>
    <t>Pol97</t>
  </si>
  <si>
    <t xml:space="preserve">Příruba přivařovací s krkem DIN 2633    Ø  33,7      mat C 228 PN16 DN25</t>
  </si>
  <si>
    <t>-1742479943</t>
  </si>
  <si>
    <t>Příruba přivařovací s krkem DIN 2633 Ø 33,7 mat C 228 PN16 DN25</t>
  </si>
  <si>
    <t>Pol98</t>
  </si>
  <si>
    <t xml:space="preserve">Příruba přivařovací s krkem DIN 2633    Ø  21,3      mat C 228 PN16 DN15</t>
  </si>
  <si>
    <t>1715236159</t>
  </si>
  <si>
    <t>Příruba přivařovací s krkem DIN 2633 Ø 21,3 mat C 228 PN16 DN15</t>
  </si>
  <si>
    <t>Pol99</t>
  </si>
  <si>
    <t xml:space="preserve">Příruba slepá DIN 2527                     mat C 228 PN16 DN200</t>
  </si>
  <si>
    <t>-961173320</t>
  </si>
  <si>
    <t>Příruba slepá DIN 2527 mat C 228 PN16 DN200</t>
  </si>
  <si>
    <t>Pol100</t>
  </si>
  <si>
    <t xml:space="preserve">Příruba slepá DIN 2527                     mat C 228 PN16 DN65</t>
  </si>
  <si>
    <t>-146603412</t>
  </si>
  <si>
    <t>Příruba slepá DIN 2527 mat C 228 PN16 DN65</t>
  </si>
  <si>
    <t>Pol101</t>
  </si>
  <si>
    <t>Přírubové spoje těsnění, šrouby, matice PN40 DN200</t>
  </si>
  <si>
    <t>-702910759</t>
  </si>
  <si>
    <t>Pol102</t>
  </si>
  <si>
    <t>Přírubové spoje těsnění, šrouby, matice PN40 DN100</t>
  </si>
  <si>
    <t>1511039425</t>
  </si>
  <si>
    <t>Pol103</t>
  </si>
  <si>
    <t>Přírubové spoje těsnění, šrouby, matice PN40 DN80</t>
  </si>
  <si>
    <t>1636234607</t>
  </si>
  <si>
    <t>Pol104</t>
  </si>
  <si>
    <t>Přírubové spoje těsnění, šrouby, matice PN40 DN50</t>
  </si>
  <si>
    <t>-1773704226</t>
  </si>
  <si>
    <t>Pol105</t>
  </si>
  <si>
    <t>Přírubové spoje těsnění, šrouby, matice PN40 DN25</t>
  </si>
  <si>
    <t>-292384361</t>
  </si>
  <si>
    <t>Pol106</t>
  </si>
  <si>
    <t>Přírubové spoje těsnění, šrouby, matice PN25 DN200</t>
  </si>
  <si>
    <t>682762742</t>
  </si>
  <si>
    <t>Pol107</t>
  </si>
  <si>
    <t>Přírubové spoje těsnění, šrouby, matice PN16 DN250</t>
  </si>
  <si>
    <t>-2086991812</t>
  </si>
  <si>
    <t>Pol108</t>
  </si>
  <si>
    <t>Přírubové spoje těsnění, šrouby, matice PN16 DN200</t>
  </si>
  <si>
    <t>1275774623</t>
  </si>
  <si>
    <t>Pol109</t>
  </si>
  <si>
    <t>Přírubové spoje těsnění, šrouby, matice PN16 DN150</t>
  </si>
  <si>
    <t>-1010608846</t>
  </si>
  <si>
    <t>Pol110</t>
  </si>
  <si>
    <t>Přírubové spoje těsnění, šrouby, matice PN16 DN125</t>
  </si>
  <si>
    <t>-52095777</t>
  </si>
  <si>
    <t>Pol111</t>
  </si>
  <si>
    <t>Přírubové spoje těsnění, šrouby, matice PN16 DN100</t>
  </si>
  <si>
    <t>-1446060736</t>
  </si>
  <si>
    <t>Pol112</t>
  </si>
  <si>
    <t>Přírubové spoje těsnění, šrouby, matice PN16 DN80</t>
  </si>
  <si>
    <t>-493614349</t>
  </si>
  <si>
    <t>Pol113</t>
  </si>
  <si>
    <t>Přírubové spoje těsnění, šrouby, matice PN16 DN65</t>
  </si>
  <si>
    <t>-101762362</t>
  </si>
  <si>
    <t>Pol114</t>
  </si>
  <si>
    <t>Přírubové spoje těsnění, šrouby, matice PN16 DN50</t>
  </si>
  <si>
    <t>-1099009259</t>
  </si>
  <si>
    <t>Pol115</t>
  </si>
  <si>
    <t>Přírubové spoje těsnění, šrouby, matice PN16 DN32</t>
  </si>
  <si>
    <t>19323288</t>
  </si>
  <si>
    <t>Pol116</t>
  </si>
  <si>
    <t>Přírubové spoje těsnění, šrouby, matice PN16 DN25</t>
  </si>
  <si>
    <t>-271186266</t>
  </si>
  <si>
    <t>Pol117</t>
  </si>
  <si>
    <t>Přírubové spoje těsnění, šrouby, matice PN16 DN15</t>
  </si>
  <si>
    <t>-1837076596</t>
  </si>
  <si>
    <t>Pol118</t>
  </si>
  <si>
    <t>Přírubové spoje pro mezipřírubové armatury 2 x těsnění, svorníky se 4.maticemi PN40 DN65</t>
  </si>
  <si>
    <t>-1336000988</t>
  </si>
  <si>
    <t>Pol119</t>
  </si>
  <si>
    <t>Přírubové spoje pro mezipřírubové armatury 2 x těsnění, svorníky se 4.maticemi PN40 DN25</t>
  </si>
  <si>
    <t>-82164377</t>
  </si>
  <si>
    <t>Pol120</t>
  </si>
  <si>
    <t>Přírubové spoje pro mezipřírubové armatury 2 x těsnění, svorníky se 4.maticemi PN16 DN200</t>
  </si>
  <si>
    <t>515063696</t>
  </si>
  <si>
    <t>Pol121</t>
  </si>
  <si>
    <t>Přírubové spoje pro mezipřírubové armatury 2 x těsnění, svorníky se 4.maticemi PN16 DN150</t>
  </si>
  <si>
    <t>-1476340096</t>
  </si>
  <si>
    <t>Pol122</t>
  </si>
  <si>
    <t>Přírubové spoje pro mezipřírubové armatury 2 x těsnění, svorníky se 4.maticemi PN16 DN125</t>
  </si>
  <si>
    <t>1187757697</t>
  </si>
  <si>
    <t>Pol123</t>
  </si>
  <si>
    <t>Stavoznak se skleněnou trubicí 115 °C, G 3/4", L=1000 mm, Ø30 mm, s uzávěry PN10 G 3/4"</t>
  </si>
  <si>
    <t>-1611842949</t>
  </si>
  <si>
    <t>Pol124</t>
  </si>
  <si>
    <t xml:space="preserve">Kondenzační smyčka tvaru U, přivařovací AN 137530 druh B  M20 x 1,5</t>
  </si>
  <si>
    <t>-1616640922</t>
  </si>
  <si>
    <t>Kondenzační smyčka tvaru U, přivařovací AN 137530 druh B M20 x 1,5</t>
  </si>
  <si>
    <t>734499211R</t>
  </si>
  <si>
    <t xml:space="preserve">Montáž návarku </t>
  </si>
  <si>
    <t>1665959496</t>
  </si>
  <si>
    <t>-1441248681</t>
  </si>
  <si>
    <t>734494214</t>
  </si>
  <si>
    <t>Návarek s trubkovým závitem G 3/4</t>
  </si>
  <si>
    <t>-1873747310</t>
  </si>
  <si>
    <t>Měřicí armatury návarky s trubkovým závitem G 3/4</t>
  </si>
  <si>
    <t>https://podminky.urs.cz/item/CS_URS_2024_01/734494214</t>
  </si>
  <si>
    <t>734494218</t>
  </si>
  <si>
    <t>Návarek s trubkovým závitem G 2</t>
  </si>
  <si>
    <t>2058972391</t>
  </si>
  <si>
    <t>Měřicí armatury návarky s trubkovým závitem G 2</t>
  </si>
  <si>
    <t>https://podminky.urs.cz/item/CS_URS_2024_01/734494218</t>
  </si>
  <si>
    <t>Pol128</t>
  </si>
  <si>
    <t xml:space="preserve">Návarek ocelový k teploměrům      ø1/2"</t>
  </si>
  <si>
    <t>-814371882</t>
  </si>
  <si>
    <t>Návarek ocelový k teploměrům ø1/2"</t>
  </si>
  <si>
    <t>Pol129</t>
  </si>
  <si>
    <t xml:space="preserve">Návarek ocelový k snímačům teploty N4    ø1/2"</t>
  </si>
  <si>
    <t>67223222</t>
  </si>
  <si>
    <t>Návarek ocelový k snímačům teploty N4 ø1/2"</t>
  </si>
  <si>
    <t>Pol132</t>
  </si>
  <si>
    <t xml:space="preserve">Návarek ocelový N4   1/2"</t>
  </si>
  <si>
    <t>1473736404</t>
  </si>
  <si>
    <t>Návarek ocelový N4 1/2"</t>
  </si>
  <si>
    <t>734499212</t>
  </si>
  <si>
    <t>Montáž návarku M 27x2</t>
  </si>
  <si>
    <t>1649157176</t>
  </si>
  <si>
    <t>Měřicí armatury montáž návarků M 27 x 2</t>
  </si>
  <si>
    <t>https://podminky.urs.cz/item/CS_URS_2024_01/734499212</t>
  </si>
  <si>
    <t>Pol130</t>
  </si>
  <si>
    <t xml:space="preserve">Návarek ocelový   N3</t>
  </si>
  <si>
    <t>-1194264101</t>
  </si>
  <si>
    <t>Návarek ocelový N3</t>
  </si>
  <si>
    <t>Pol131</t>
  </si>
  <si>
    <t xml:space="preserve">Návarek ocelový N2   M27 x 2</t>
  </si>
  <si>
    <t>1512596509</t>
  </si>
  <si>
    <t>Návarek ocelový N2 M27 x 2</t>
  </si>
  <si>
    <t>1616589542</t>
  </si>
  <si>
    <t>Pol133</t>
  </si>
  <si>
    <t xml:space="preserve">Tlakoměr   přip.spodní - ø100 mm  0 - 1,6 MPa  M20 x 1,5</t>
  </si>
  <si>
    <t>893032162</t>
  </si>
  <si>
    <t>Tlakoměr přip.spodní - ø100 mm 0 - 1,6 MPa M20 x 1,5</t>
  </si>
  <si>
    <t>Pol134</t>
  </si>
  <si>
    <t xml:space="preserve">Tlakoměr   přip.spodní - Ø100 mm  0 - 2,5 MPa  M20 x 1,5</t>
  </si>
  <si>
    <t>-64428662</t>
  </si>
  <si>
    <t>Tlakoměr přip.spodní - Ø100 mm 0 - 2,5 MPa M20 x 1,5</t>
  </si>
  <si>
    <t>Pol135</t>
  </si>
  <si>
    <t xml:space="preserve">Teploměr   přip.zadní -  ø100 mm - l =  150   0 - 250°C PN25 ø1/2"</t>
  </si>
  <si>
    <t>-1163194091</t>
  </si>
  <si>
    <t>Teploměr přip.zadní - ø100 mm - l = 150 0 - 250°C PN25 ø1/2"</t>
  </si>
  <si>
    <t>Pol136</t>
  </si>
  <si>
    <t xml:space="preserve">Teploměr   přip.zadní -  Ø100 mm - l =   70   0 - 250°C PN25 Ø1/2"</t>
  </si>
  <si>
    <t>-1307234303</t>
  </si>
  <si>
    <t>Teploměr přip.zadní - Ø100 mm - l = 70 0 - 250°C PN25 Ø1/2"</t>
  </si>
  <si>
    <t>Pol137</t>
  </si>
  <si>
    <t xml:space="preserve">Teploměr   přip.zadní -  Ø100 mm - l = 120   0 - 200°C PN25 Ø1/2"</t>
  </si>
  <si>
    <t>-1487952567</t>
  </si>
  <si>
    <t>Teploměr přip.zadní - Ø100 mm - l = 120 0 - 200°C PN25 Ø1/2"</t>
  </si>
  <si>
    <t>Pol138</t>
  </si>
  <si>
    <t xml:space="preserve">Teploměr   přip.zadní -  Ø100 mm - l = 150   0 - 120°C PN25 Ø1/2"</t>
  </si>
  <si>
    <t>-1775710255</t>
  </si>
  <si>
    <t>Teploměr přip.zadní - Ø100 mm - l = 150 0 - 120°C PN25 Ø1/2"</t>
  </si>
  <si>
    <t>Pol151</t>
  </si>
  <si>
    <t xml:space="preserve">Zpětná klapka mezipřírubová 150°C  PN16 DN150</t>
  </si>
  <si>
    <t>746578316</t>
  </si>
  <si>
    <t>Zpětná klapka mezipřírubová 150°C PN16 DN150</t>
  </si>
  <si>
    <t>Pol152</t>
  </si>
  <si>
    <t>Klapka uzavírací,mezipřírubová 130°C převodovka s ručním kolem PN16 DN200</t>
  </si>
  <si>
    <t>-172285958</t>
  </si>
  <si>
    <t>Pol153</t>
  </si>
  <si>
    <t>Klapka uzavírací,mezipřírubová 130°C převodovka s ručním kolem PN16 DN150</t>
  </si>
  <si>
    <t>-1765090133</t>
  </si>
  <si>
    <t>Pol154</t>
  </si>
  <si>
    <t>Klapka uzavírací,mezipřírubová 130°C převodovka s ručním kolem PN16 DN125</t>
  </si>
  <si>
    <t>-2123667263</t>
  </si>
  <si>
    <t>Pol157</t>
  </si>
  <si>
    <t xml:space="preserve">Zavzdušňovací ventil parní,závitový   PN25 Ø1/2"</t>
  </si>
  <si>
    <t>-1685746693</t>
  </si>
  <si>
    <t>Zavzdušňovací ventil parní,závitový PN25 Ø1/2"</t>
  </si>
  <si>
    <t>734209114</t>
  </si>
  <si>
    <t>Montáž armatury závitové s dvěma závity G 3/4</t>
  </si>
  <si>
    <t>-327692346</t>
  </si>
  <si>
    <t>Montáž závitových armatur se 2 závity G 3/4 (DN 20)</t>
  </si>
  <si>
    <t>https://podminky.urs.cz/item/CS_URS_2024_01/734209114</t>
  </si>
  <si>
    <t>Pol158</t>
  </si>
  <si>
    <t xml:space="preserve">Kulový kohout závitový 150°C  PN25 Ø3/4"</t>
  </si>
  <si>
    <t>1286845905</t>
  </si>
  <si>
    <t>Kulový kohout závitový 150°C PN25 Ø3/4"</t>
  </si>
  <si>
    <t>Pol159</t>
  </si>
  <si>
    <t xml:space="preserve">Hadicová koncovka    Ø3/4"</t>
  </si>
  <si>
    <t>776675722</t>
  </si>
  <si>
    <t>Hadicová koncovka Ø3/4"</t>
  </si>
  <si>
    <t>Pol160</t>
  </si>
  <si>
    <t>Ventil zkušební ČSN 137518.5 PN250 M20 x 1,5</t>
  </si>
  <si>
    <t>636299905</t>
  </si>
  <si>
    <t>Pol161</t>
  </si>
  <si>
    <t>Ventil zkušební ČSN 137518.3 PN630 M20 x 1,5</t>
  </si>
  <si>
    <t>1512850212</t>
  </si>
  <si>
    <t>-1267700433</t>
  </si>
  <si>
    <t>145750922</t>
  </si>
  <si>
    <t>1082097471</t>
  </si>
  <si>
    <t>751</t>
  </si>
  <si>
    <t>Vzduchotechnika</t>
  </si>
  <si>
    <t>751111013</t>
  </si>
  <si>
    <t>Montáž ventilátoru axiálního nízkotlakého nástěnného základního D přes 200 do 300 mm</t>
  </si>
  <si>
    <t>-736336865</t>
  </si>
  <si>
    <t>Montáž ventilátoru axiálního nízkotlakého nástěnného základního, průměru přes 200 do 300 mm</t>
  </si>
  <si>
    <t>https://podminky.urs.cz/item/CS_URS_2024_01/751111013</t>
  </si>
  <si>
    <t>42914150R</t>
  </si>
  <si>
    <t xml:space="preserve">Axiální ventilátor, včetně protidešťové žaluzie a vnitřní mřížky,800 m3/hod - 230 V - 128  W </t>
  </si>
  <si>
    <t>-1053352530</t>
  </si>
  <si>
    <t xml:space="preserve">Axiální ventilátor, včetně protidešťové žaluzie a vnitřní mřížky,800 m3/hod - 230 V - 128 W
</t>
  </si>
  <si>
    <t>998751101</t>
  </si>
  <si>
    <t>Přesun hmot tonážní pro vzduchotechniku v objektech v do 12 m</t>
  </si>
  <si>
    <t>1399015331</t>
  </si>
  <si>
    <t>Přesun hmot pro vzduchotechniku stanovený z hmotnosti přesunovaného materiálu vodorovná dopravní vzdálenost do 100 m základní v objektech výšky do 12 m</t>
  </si>
  <si>
    <t>https://podminky.urs.cz/item/CS_URS_2024_01/998751101</t>
  </si>
  <si>
    <t>783614551</t>
  </si>
  <si>
    <t>Základní jednonásobný syntetický nátěr potrubí DN do 50 mm</t>
  </si>
  <si>
    <t>-1470081989</t>
  </si>
  <si>
    <t>Základní nátěr armatur a kovových potrubí jednonásobný potrubí do DN 50 mm syntetický</t>
  </si>
  <si>
    <t>https://podminky.urs.cz/item/CS_URS_2024_01/783614551</t>
  </si>
  <si>
    <t>783614561</t>
  </si>
  <si>
    <t>Základní jednonásobný syntetický nátěr potrubí přes DN 50 do DN 100 mm</t>
  </si>
  <si>
    <t>-1763064638</t>
  </si>
  <si>
    <t>Základní nátěr armatur a kovových potrubí jednonásobný potrubí přes DN 50 do DN 100 mm syntetický</t>
  </si>
  <si>
    <t>https://podminky.urs.cz/item/CS_URS_2024_01/783614561</t>
  </si>
  <si>
    <t>783614571</t>
  </si>
  <si>
    <t>Základní jednonásobný syntetický nátěr potrubí přes DN 100 do DN 150 mm</t>
  </si>
  <si>
    <t>1226362790</t>
  </si>
  <si>
    <t>Základní nátěr armatur a kovových potrubí jednonásobný potrubí přes DN 100 do DN 150 mm syntetický</t>
  </si>
  <si>
    <t>https://podminky.urs.cz/item/CS_URS_2024_01/783614571</t>
  </si>
  <si>
    <t>783614581</t>
  </si>
  <si>
    <t>Základní jednonásobný syntetický nátěr potrubí přes DN 150 do DN 200 mm</t>
  </si>
  <si>
    <t>791928227</t>
  </si>
  <si>
    <t>Základní nátěr armatur a kovových potrubí jednonásobný potrubí přes DN 150 do DN 200 mm syntetický</t>
  </si>
  <si>
    <t>https://podminky.urs.cz/item/CS_URS_2024_01/783614581</t>
  </si>
  <si>
    <t>1420954539</t>
  </si>
  <si>
    <t>31630459</t>
  </si>
  <si>
    <t>oblouk trubkový typ 3D tvar 90° - K3 D 21,3mm tl 2mm</t>
  </si>
  <si>
    <t>1070100143</t>
  </si>
  <si>
    <t>230021017</t>
  </si>
  <si>
    <t>Montáž trubní díly přivařovací tř.11-13 do 1 kg D 28 mm tl 2,6 mm</t>
  </si>
  <si>
    <t>-1149735322</t>
  </si>
  <si>
    <t>Montáž trubních dílů přivařovacích hmotnosti do 1 kg tř. 11 až 13 Ø 28 mm, tl. 2,6 mm</t>
  </si>
  <si>
    <t>https://podminky.urs.cz/item/CS_URS_2024_01/230021017</t>
  </si>
  <si>
    <t>31630460</t>
  </si>
  <si>
    <t>oblouk trubkový typ 3D tvar 90° - K3 D 26,9mm tl 2,3mm</t>
  </si>
  <si>
    <t>2055319979</t>
  </si>
  <si>
    <t>230021026</t>
  </si>
  <si>
    <t>Montáž trubní díly přivařovací tř.11-13 do 1 kg D 38 mm tl 2,6 mm</t>
  </si>
  <si>
    <t>-1728825579</t>
  </si>
  <si>
    <t>Montáž trubních dílů přivařovacích hmotnosti do 1 kg tř. 11 až 13 Ø 38 mm, tl. 2,6 mm</t>
  </si>
  <si>
    <t>https://podminky.urs.cz/item/CS_URS_2024_01/230021026</t>
  </si>
  <si>
    <t>31630465</t>
  </si>
  <si>
    <t>oblouk trubkový typ 3D tvar 90° - K3 D 33,7mm tl 2,6mm</t>
  </si>
  <si>
    <t>86389728</t>
  </si>
  <si>
    <t>31630465R</t>
  </si>
  <si>
    <t>oblouk trubkový typ 3D tvar 45° - K3 D 33,7mm tl 2,6mm</t>
  </si>
  <si>
    <t>-1077203529</t>
  </si>
  <si>
    <t>R25/15</t>
  </si>
  <si>
    <t xml:space="preserve">Redukce EN 10253-2, mat. P235GH  DN25/15</t>
  </si>
  <si>
    <t>644580117</t>
  </si>
  <si>
    <t>Redukce EN 10253-2, mat. P235GH DN25/15</t>
  </si>
  <si>
    <t>230022008</t>
  </si>
  <si>
    <t>Montáž trubní díly přivařovací tř.11-13 do 3 kg D 22 mm tl 2,6 mm</t>
  </si>
  <si>
    <t>-836760928</t>
  </si>
  <si>
    <t>Montáž trubních dílů přivařovacích hmotnosti přes 1 do 3 kg tř. 11 až 13 Ø 22 mm, tl. 2,6 mm</t>
  </si>
  <si>
    <t>https://podminky.urs.cz/item/CS_URS_2024_01/230022008</t>
  </si>
  <si>
    <t>KKP15-40</t>
  </si>
  <si>
    <t>Kulový kohout horkovodní, přivařovací, PN40, DN15</t>
  </si>
  <si>
    <t>-396997886</t>
  </si>
  <si>
    <t>230022029R</t>
  </si>
  <si>
    <t>Montáž trubní díly přivařovací tř.11-13 do 3 kg D 42,4 mm tl 2,6 mm</t>
  </si>
  <si>
    <t>235155403</t>
  </si>
  <si>
    <t>31630513</t>
  </si>
  <si>
    <t>oblouk trubkový typ 3D tvar 90° - K3 D 42,4mm tl 2,6mm</t>
  </si>
  <si>
    <t>-859701735</t>
  </si>
  <si>
    <t>R32/20</t>
  </si>
  <si>
    <t xml:space="preserve">Redukce EN 10253-2, mat. P235GH  DN32/20</t>
  </si>
  <si>
    <t>-1464367939</t>
  </si>
  <si>
    <t>Redukce EN 10253-2, mat. P235GH DN32/20</t>
  </si>
  <si>
    <t>R32/15</t>
  </si>
  <si>
    <t xml:space="preserve">Redukce EN 10253-2, mat. P235GH  DN32/15</t>
  </si>
  <si>
    <t>1908264602</t>
  </si>
  <si>
    <t>Redukce EN 10253-2, mat. P235GH DN32/15</t>
  </si>
  <si>
    <t>230022045</t>
  </si>
  <si>
    <t>Montáž trubní díly přivařovací tř.11-13 do 3 kg D 60,3 mm tl 2,9 mm</t>
  </si>
  <si>
    <t>690548360</t>
  </si>
  <si>
    <t>Montáž trubních dílů přivařovacích hmotnosti přes 1 do 3 kg tř. 11 až 13 Ø 60,3 mm, tl. 2,9 mm</t>
  </si>
  <si>
    <t>https://podminky.urs.cz/item/CS_URS_2024_01/230022045</t>
  </si>
  <si>
    <t>31630519</t>
  </si>
  <si>
    <t>oblouk trubkový typ 3D tvar 90° - K3 D 60,3mm tl 2,9mm</t>
  </si>
  <si>
    <t>-1133270016</t>
  </si>
  <si>
    <t>31630519R</t>
  </si>
  <si>
    <t>-464971973</t>
  </si>
  <si>
    <t>oblouk trubkový typ 3D tvar 45° - K3 D 60,3mm tl 2,9mm</t>
  </si>
  <si>
    <t>Pol155</t>
  </si>
  <si>
    <t>Kulový kohout horkovodní 150°C přivařovací PN40 DN50</t>
  </si>
  <si>
    <t>-682634316</t>
  </si>
  <si>
    <t>230022047</t>
  </si>
  <si>
    <t>Montáž trubní díly přivařovací tř.11-13 do 3 kg D 76 mm tl 3,2 mm</t>
  </si>
  <si>
    <t>-646202324</t>
  </si>
  <si>
    <t>Montáž trubních dílů přivařovacích hmotnosti přes 1 do 3 kg tř. 11 až 13 Ø 76 mm, tl. 3,2 mm</t>
  </si>
  <si>
    <t>https://podminky.urs.cz/item/CS_URS_2024_01/230022047</t>
  </si>
  <si>
    <t>31630525</t>
  </si>
  <si>
    <t>oblouk trubkový typ 3D tvar 90° - K3 D 76,1mm tl 2,9mm</t>
  </si>
  <si>
    <t>-1123873624</t>
  </si>
  <si>
    <t>R65/50</t>
  </si>
  <si>
    <t xml:space="preserve">Redukce EN 10253-2, mat. P235GH  DN65/50</t>
  </si>
  <si>
    <t>-1136377416</t>
  </si>
  <si>
    <t>Redukce EN 10253-2, mat. P235GH DN65/50</t>
  </si>
  <si>
    <t>230022057</t>
  </si>
  <si>
    <t>Montáž trubní díly přivařovací tř.11-13 do 3 kg D 89 mm tl 3,6 mm</t>
  </si>
  <si>
    <t>-2136222871</t>
  </si>
  <si>
    <t>Montáž trubních dílů přivařovacích hmotnosti přes 1 do 3 kg tř. 11 až 13 Ø 89 mm, tl. 3,6 mm</t>
  </si>
  <si>
    <t>https://podminky.urs.cz/item/CS_URS_2024_01/230022057</t>
  </si>
  <si>
    <t>31630528</t>
  </si>
  <si>
    <t>oblouk trubkový typ 3D tvar 90° - K3 D 88,9mm tl 3,2mm</t>
  </si>
  <si>
    <t>-2146538426</t>
  </si>
  <si>
    <t>R80/65</t>
  </si>
  <si>
    <t xml:space="preserve">Redukce EN 10253-2, mat. P235GH  DN80/65</t>
  </si>
  <si>
    <t>-1498614754</t>
  </si>
  <si>
    <t>Redukce EN 10253-2, mat. P235GH DN80/65</t>
  </si>
  <si>
    <t>230022067R</t>
  </si>
  <si>
    <t>Montáž trubní díly přivařovací tř.11-13 do 3 kg D 114,3 mm tl 4,0 mm</t>
  </si>
  <si>
    <t>-626125805</t>
  </si>
  <si>
    <t>31630545R</t>
  </si>
  <si>
    <t>oblouk trubkový typ 3D tvar 90° - K3 D 114,3mm tl 3,6mm</t>
  </si>
  <si>
    <t>-1570538049</t>
  </si>
  <si>
    <t>R80/50</t>
  </si>
  <si>
    <t xml:space="preserve">Redukce EN 10253-2, mat. P235GH  DN80/50</t>
  </si>
  <si>
    <t>2097913764</t>
  </si>
  <si>
    <t>R100/50</t>
  </si>
  <si>
    <t xml:space="preserve">Redukce EN 10253-2, mat. P235GH  DN100/50</t>
  </si>
  <si>
    <t>776783464</t>
  </si>
  <si>
    <t>Redukce EN 10253-2, mat. P235GH DN100/50</t>
  </si>
  <si>
    <t>230022077R</t>
  </si>
  <si>
    <t>Montáž trubní díly přivařovací tř.11-13 do 3 kg Ø139,7 x 4,5</t>
  </si>
  <si>
    <t>-464765677</t>
  </si>
  <si>
    <t>31630553R</t>
  </si>
  <si>
    <t>oblouk trubkový tvar 90°-K3 D Ø139,7 x 4,5</t>
  </si>
  <si>
    <t>-2139106632</t>
  </si>
  <si>
    <t>R125/50</t>
  </si>
  <si>
    <t xml:space="preserve">Redukce EN 10253-2, mat. P235GH  DN125/50</t>
  </si>
  <si>
    <t>-2017458321</t>
  </si>
  <si>
    <t>Redukce EN 10253-2, mat. P235GH DN125/50</t>
  </si>
  <si>
    <t>R125/65</t>
  </si>
  <si>
    <t xml:space="preserve">Redukce EN 10253-2, mat. P235GH  DN125/65</t>
  </si>
  <si>
    <t>1737421666</t>
  </si>
  <si>
    <t>Redukce EN 10253-2, mat. P235GH DN125/65</t>
  </si>
  <si>
    <t>230023088R</t>
  </si>
  <si>
    <t>Montáž trubní díly přivařovací tř.11-13 do 10 kg Ø168,3 x 4,5</t>
  </si>
  <si>
    <t>-1157339521</t>
  </si>
  <si>
    <t>31630560R</t>
  </si>
  <si>
    <t>oblouk trubkový typ 3D tvar 90° - K3 Ø168,3 x 4,5</t>
  </si>
  <si>
    <t>1625643304</t>
  </si>
  <si>
    <t>R150/80</t>
  </si>
  <si>
    <t xml:space="preserve">Redukce EN 10253-2, mat. P235GH  DN150/80</t>
  </si>
  <si>
    <t>263903092</t>
  </si>
  <si>
    <t>Redukce EN 10253-2, mat. P235GH DN150/80</t>
  </si>
  <si>
    <t>-879213780</t>
  </si>
  <si>
    <t>55283866</t>
  </si>
  <si>
    <t>dno klenuté S235JR PN16 219x6mm DN 200</t>
  </si>
  <si>
    <t>-311054748</t>
  </si>
  <si>
    <t>31630589</t>
  </si>
  <si>
    <t>oblouk trubkový tvar 90°-K3 D 219,1mm tl 6,3mm DN 200</t>
  </si>
  <si>
    <t>1938385456</t>
  </si>
  <si>
    <t>R200/150</t>
  </si>
  <si>
    <t>864678463</t>
  </si>
  <si>
    <t>Redukce EN 10253-2, mat. P235GH DN200/150</t>
  </si>
  <si>
    <t>R200/125</t>
  </si>
  <si>
    <t>-34799539</t>
  </si>
  <si>
    <t>Redukce EN 10253-2, mat. P235GH DN200/125</t>
  </si>
  <si>
    <t>T200-200</t>
  </si>
  <si>
    <t xml:space="preserve">T-kus EN 10253-2, mat. P235GH  Ø219,1/219,1</t>
  </si>
  <si>
    <t>-397310911</t>
  </si>
  <si>
    <t>-218492917</t>
  </si>
  <si>
    <t>-1293158410</t>
  </si>
  <si>
    <t>-1110402789</t>
  </si>
  <si>
    <t>1438220879</t>
  </si>
  <si>
    <t>D10.2.1 - PS 731 - PVS v OKP - MaR</t>
  </si>
  <si>
    <t xml:space="preserve"> </t>
  </si>
  <si>
    <t>R001</t>
  </si>
  <si>
    <t>SKRÍNE RNT</t>
  </si>
  <si>
    <t>R002</t>
  </si>
  <si>
    <t>MONTÁŽNÍ PANEL PRO RNT</t>
  </si>
  <si>
    <t>R003</t>
  </si>
  <si>
    <t>BOCNÍ ZÁKRYT PRO RNT</t>
  </si>
  <si>
    <t>R004</t>
  </si>
  <si>
    <t>SOKL</t>
  </si>
  <si>
    <t>R005</t>
  </si>
  <si>
    <t>RSA 16 sv.m. do 16 mm2</t>
  </si>
  <si>
    <t>R006</t>
  </si>
  <si>
    <t>RSA 16 sv.mod do 16 mm2</t>
  </si>
  <si>
    <t>R007</t>
  </si>
  <si>
    <t xml:space="preserve">RSA  PE 16 T do 16 mm2</t>
  </si>
  <si>
    <t>R008</t>
  </si>
  <si>
    <t>RSA 4 RAD. do 4 mm2</t>
  </si>
  <si>
    <t>R009</t>
  </si>
  <si>
    <t>RSA 4 sv.mod do 4 mm2</t>
  </si>
  <si>
    <t>R010</t>
  </si>
  <si>
    <t xml:space="preserve">RSA  PE 4 do 4 mm2</t>
  </si>
  <si>
    <t>R011</t>
  </si>
  <si>
    <t>JISTIC 3-POLOVY,CHARAKT."C", 63A</t>
  </si>
  <si>
    <t>R012</t>
  </si>
  <si>
    <t>Pojistkový odpojovač 3P 10x38mm</t>
  </si>
  <si>
    <t>R013</t>
  </si>
  <si>
    <t>Pojistková vložka 10x38, 50A aM</t>
  </si>
  <si>
    <t>R014</t>
  </si>
  <si>
    <t>Pojistková vložka 10x38, 2A gG</t>
  </si>
  <si>
    <t>R015</t>
  </si>
  <si>
    <t>Pojistkový odpojovač 2P 10x38mm</t>
  </si>
  <si>
    <t>R016</t>
  </si>
  <si>
    <t>Pojistková vložka 10x38, 10A gG</t>
  </si>
  <si>
    <t>R017</t>
  </si>
  <si>
    <t>Pojistkový odpojovač 1P 10x38mm</t>
  </si>
  <si>
    <t>R018</t>
  </si>
  <si>
    <t>R019</t>
  </si>
  <si>
    <t>Relé hlídání sítě 380-440V</t>
  </si>
  <si>
    <t>R020</t>
  </si>
  <si>
    <t>Motorový spouštěč 13-18A pro motor 7,5 kW</t>
  </si>
  <si>
    <t>R021</t>
  </si>
  <si>
    <t>Motorový spouštěč 1-,6A pro motor 0,4 kW</t>
  </si>
  <si>
    <t>R022</t>
  </si>
  <si>
    <t>Pomocné kontakty pro motorový spouštěč</t>
  </si>
  <si>
    <t>R023</t>
  </si>
  <si>
    <t>Ministykač do 8A, zátěž AC3, pomocný kontakt</t>
  </si>
  <si>
    <t>R024</t>
  </si>
  <si>
    <t>Stykač pro spínání motoru 7,5kW</t>
  </si>
  <si>
    <t>R025</t>
  </si>
  <si>
    <t>Pomocné kontakty pro stykač</t>
  </si>
  <si>
    <t>R026</t>
  </si>
  <si>
    <t>Přepěťová ochrana s vf filtrem, 16A, montáž na DIN lištu</t>
  </si>
  <si>
    <t>R027</t>
  </si>
  <si>
    <t>Proudový chránič s jističem 16A/1N/B/003</t>
  </si>
  <si>
    <t>R028</t>
  </si>
  <si>
    <t>JISTIC 1-POLOVY,CHARAKT."B"</t>
  </si>
  <si>
    <t>R029</t>
  </si>
  <si>
    <t>JISTIC 1-POLOVY,CHARAKT."C"</t>
  </si>
  <si>
    <t>R030</t>
  </si>
  <si>
    <t>ZÁSUVKY SOKLOVÉ</t>
  </si>
  <si>
    <t>R031</t>
  </si>
  <si>
    <t>POJISTKOVÝ ODPOJOVAC</t>
  </si>
  <si>
    <t>R032</t>
  </si>
  <si>
    <t>POJISTKA PRISTROJOVA REMOS</t>
  </si>
  <si>
    <t>R033</t>
  </si>
  <si>
    <t>RELE 4P/6A, C.230V st</t>
  </si>
  <si>
    <t>R034</t>
  </si>
  <si>
    <t>RELE 4P/6A, C.24V ss.</t>
  </si>
  <si>
    <t>R035</t>
  </si>
  <si>
    <t>RELE 4P/6A, C.24V st.</t>
  </si>
  <si>
    <t>R036</t>
  </si>
  <si>
    <t>PATICE RELE 4P/6A</t>
  </si>
  <si>
    <t>R037</t>
  </si>
  <si>
    <t>SPONA RELE 4P/6A</t>
  </si>
  <si>
    <t>R038</t>
  </si>
  <si>
    <t>POPISOVACI STITEK RELE 4P/6A</t>
  </si>
  <si>
    <t>R039</t>
  </si>
  <si>
    <t>SIGNALKA 230V str., ZELENÁ</t>
  </si>
  <si>
    <t>R040</t>
  </si>
  <si>
    <t>SIGNALKA 230V str.,ŽLUTÁ</t>
  </si>
  <si>
    <t>R041</t>
  </si>
  <si>
    <t>SIGNALKA 230V str., BÍLÁ</t>
  </si>
  <si>
    <t>R042</t>
  </si>
  <si>
    <t>19453 ZBE-AD3 1/1 ZBE-AD3+ZBE-AZ101+</t>
  </si>
  <si>
    <t>R043</t>
  </si>
  <si>
    <t>19453 ZBE-AA2 1/1 ZBE-AA2+ZBE-AZ101+</t>
  </si>
  <si>
    <t>R044</t>
  </si>
  <si>
    <t>19456 Pg9</t>
  </si>
  <si>
    <t>R045</t>
  </si>
  <si>
    <t>19456 Pg11</t>
  </si>
  <si>
    <t>R046</t>
  </si>
  <si>
    <t>19456 Pg13.5</t>
  </si>
  <si>
    <t>R047</t>
  </si>
  <si>
    <t>19457 Pg16</t>
  </si>
  <si>
    <t>R048</t>
  </si>
  <si>
    <t>19457 Pg29</t>
  </si>
  <si>
    <t>R049</t>
  </si>
  <si>
    <t>19448 ŠTÍTKY popis ovladacu a prístr</t>
  </si>
  <si>
    <t>R050</t>
  </si>
  <si>
    <t>ZDROJ 24 V DC, 10A</t>
  </si>
  <si>
    <t>R051</t>
  </si>
  <si>
    <t>Kontrolní modul baterií</t>
  </si>
  <si>
    <t>R052</t>
  </si>
  <si>
    <t>Baterie 24V 12Ah</t>
  </si>
  <si>
    <t>R053</t>
  </si>
  <si>
    <t>ZDROJ 24 V AC 2A</t>
  </si>
  <si>
    <t>R054</t>
  </si>
  <si>
    <t>ŘS v rozsahu 12xAI,6AO,24DI,16DO,OVL. PANEL</t>
  </si>
  <si>
    <t>soub</t>
  </si>
  <si>
    <t>R055</t>
  </si>
  <si>
    <t>Převodník z RS 485 na Ethernet (Modbus)</t>
  </si>
  <si>
    <t>R056</t>
  </si>
  <si>
    <t xml:space="preserve">Převodník z M-Bus na Ethernet  (M-Bus)</t>
  </si>
  <si>
    <t>R057</t>
  </si>
  <si>
    <t>RouterBOARD,128MB RAM, 1xSFP, 5xLAN, 5xGbit LAN, 802.11b/g/n, USB, case, L5</t>
  </si>
  <si>
    <t>R058</t>
  </si>
  <si>
    <t>19855 ATEST merení el.velicin, vyst.</t>
  </si>
  <si>
    <t>R059</t>
  </si>
  <si>
    <t>19456 Lišty, vodice apod.</t>
  </si>
  <si>
    <t>Poznámka k položce:_x000d_
VS</t>
  </si>
  <si>
    <t>R060</t>
  </si>
  <si>
    <t xml:space="preserve">ODPOROVY   SNIMAC   TEPLOTY venkovní, výstup 4-20mA</t>
  </si>
  <si>
    <t>R061</t>
  </si>
  <si>
    <t xml:space="preserve">ODPOROVY  SNIMAC  TEPLOTY prostorový, výstup 4-20mA</t>
  </si>
  <si>
    <t>R062</t>
  </si>
  <si>
    <t xml:space="preserve">ODPOROVY  SNIMAC  TEPLOTY do potrubí, výstup 4-20mA</t>
  </si>
  <si>
    <t>R063</t>
  </si>
  <si>
    <t xml:space="preserve">TLAKOVÝ  SNIMAC  MEMBRANOVY, výstup 4-20mA</t>
  </si>
  <si>
    <t>R064</t>
  </si>
  <si>
    <t xml:space="preserve">SNIMAC  DIFERENCNIHO TLAKU, výstup 4-20mA</t>
  </si>
  <si>
    <t>R065</t>
  </si>
  <si>
    <t xml:space="preserve">KAPILAROVY  REGULATOR TEPLOTY</t>
  </si>
  <si>
    <t>R066</t>
  </si>
  <si>
    <t>REGULATOR TLAKU VLNOVCOVY</t>
  </si>
  <si>
    <t>R067</t>
  </si>
  <si>
    <t>STOP TLACITKO S ARETACI V PLASTOVÉ SKRINI</t>
  </si>
  <si>
    <t>R068</t>
  </si>
  <si>
    <t>SNIMAC ZAPLAVENI, VCETNE ELEKTROD</t>
  </si>
  <si>
    <t>R069</t>
  </si>
  <si>
    <t>Snímač hladiny na stavoznak 30mm bez sond, kontaktní výstup, napájení 24V AC</t>
  </si>
  <si>
    <t>R070</t>
  </si>
  <si>
    <t>Montáž, kalibrace, zaškolení</t>
  </si>
  <si>
    <t>R071</t>
  </si>
  <si>
    <t>Regulační ventily, napájení 24V AC, řízení 4-20mA, koncový spínač poloha zavřeno (dodá část ÚT)</t>
  </si>
  <si>
    <t>R072</t>
  </si>
  <si>
    <t>Frekveční měnič pro řízení čerpadla, 22kW (součást dodávky čerpadla)</t>
  </si>
  <si>
    <t>R073</t>
  </si>
  <si>
    <t>Montáž, nastavení, zaškolení</t>
  </si>
  <si>
    <t>R074</t>
  </si>
  <si>
    <t>0 Uživatelský SW pro DDC RS</t>
  </si>
  <si>
    <t>R075</t>
  </si>
  <si>
    <t>0 Oživení, zkoušky a zaš.obsluhy</t>
  </si>
  <si>
    <t>R076</t>
  </si>
  <si>
    <t xml:space="preserve">KABELOVY ZLAB MARS VCETNE      62/50 S vikem</t>
  </si>
  <si>
    <t>R077</t>
  </si>
  <si>
    <t xml:space="preserve">KABELOVY ZLAB MARS VCETNE       125/100 S vikem</t>
  </si>
  <si>
    <t>R078</t>
  </si>
  <si>
    <t>TRUBKA PANCEROVA Z PH 21</t>
  </si>
  <si>
    <t>R079</t>
  </si>
  <si>
    <t>TRUBKA PANCEROVA Z PH 29</t>
  </si>
  <si>
    <t>R080</t>
  </si>
  <si>
    <t>TRUBKA PANCEROVA Z PH 36</t>
  </si>
  <si>
    <t>R081</t>
  </si>
  <si>
    <t xml:space="preserve">PRÍCHYTKY PANCÉROVÉ  21</t>
  </si>
  <si>
    <t>R082</t>
  </si>
  <si>
    <t xml:space="preserve">PRÍCHYTKY PANCÉROVÉ  29</t>
  </si>
  <si>
    <t>R083</t>
  </si>
  <si>
    <t>PRÍCHYTKY PANCÉROVÉ 36</t>
  </si>
  <si>
    <t>R084</t>
  </si>
  <si>
    <t>19607 LV24x22 vkladaci</t>
  </si>
  <si>
    <t>R085</t>
  </si>
  <si>
    <t>19607 LH40x40 vkladací</t>
  </si>
  <si>
    <t>R086</t>
  </si>
  <si>
    <t>19612 A8 75x75mm</t>
  </si>
  <si>
    <t>R087</t>
  </si>
  <si>
    <t>19615 6336-10 12pol.do 1,5</t>
  </si>
  <si>
    <t>R088</t>
  </si>
  <si>
    <t>19616 HM8 vcetne vrutu</t>
  </si>
  <si>
    <t>R089</t>
  </si>
  <si>
    <t>19630 Do 5kg</t>
  </si>
  <si>
    <t>R090</t>
  </si>
  <si>
    <t xml:space="preserve">CYKY 2Ax1.5 mm2       pevne</t>
  </si>
  <si>
    <t>R091</t>
  </si>
  <si>
    <t xml:space="preserve">CYKY  7Cx1.5 mm2       pevne</t>
  </si>
  <si>
    <t>R092</t>
  </si>
  <si>
    <t xml:space="preserve">CYKY  7Cx2.5 mm2       pevne</t>
  </si>
  <si>
    <t>R093</t>
  </si>
  <si>
    <t xml:space="preserve">CYKY 4Bx16 mm2       pevne</t>
  </si>
  <si>
    <t>R094</t>
  </si>
  <si>
    <t xml:space="preserve">JYTY 2Ax1 mm2          pevne</t>
  </si>
  <si>
    <t>R095</t>
  </si>
  <si>
    <t xml:space="preserve">JYTY 3Ax1 mm2          pevne</t>
  </si>
  <si>
    <t>R096</t>
  </si>
  <si>
    <t xml:space="preserve">JYTY 4Dx1 mm2          pevne</t>
  </si>
  <si>
    <t>R097</t>
  </si>
  <si>
    <t xml:space="preserve">JYTY 7Cx1 mm2          pevne</t>
  </si>
  <si>
    <t>R098</t>
  </si>
  <si>
    <t xml:space="preserve">64484 UTP5 P cat.5                             pevne</t>
  </si>
  <si>
    <t>R099</t>
  </si>
  <si>
    <t xml:space="preserve">19664 CY6 Zlutozeleny        pevne</t>
  </si>
  <si>
    <t>R100</t>
  </si>
  <si>
    <t>19666 SP1 pripojovaci</t>
  </si>
  <si>
    <t>R101</t>
  </si>
  <si>
    <t>19668 ZS16 uzem.na potrubi</t>
  </si>
  <si>
    <t>R102</t>
  </si>
  <si>
    <t>19668 Cu PASKA 20x500x0,5mm</t>
  </si>
  <si>
    <t>R103</t>
  </si>
  <si>
    <t>19669 Do 150 kg</t>
  </si>
  <si>
    <t>R104</t>
  </si>
  <si>
    <t>19671 Montaz - zapojení periferií</t>
  </si>
  <si>
    <t>R105</t>
  </si>
  <si>
    <t>19671 Zapojovani a zkousky</t>
  </si>
  <si>
    <t>R106</t>
  </si>
  <si>
    <t>19671 S ostatnimi profesemi</t>
  </si>
  <si>
    <t>R107</t>
  </si>
  <si>
    <t>0 Požární ucpávka 1m2</t>
  </si>
  <si>
    <t>R108</t>
  </si>
  <si>
    <t>41008 Príprava ke komplexní zkoušce</t>
  </si>
  <si>
    <t>R109</t>
  </si>
  <si>
    <t>41009 Zkušební provoz</t>
  </si>
  <si>
    <t>R110</t>
  </si>
  <si>
    <t>41010 Zaucení obsluhy</t>
  </si>
  <si>
    <t>R111</t>
  </si>
  <si>
    <t>41014 Revizní technik</t>
  </si>
  <si>
    <t>R112</t>
  </si>
  <si>
    <t>Dokumentace pro provedení stavby</t>
  </si>
  <si>
    <t>R113</t>
  </si>
  <si>
    <t>Dokumentace skutečného provedení stavby, dokladová část</t>
  </si>
  <si>
    <t>R114</t>
  </si>
  <si>
    <t>Podružný materiál:</t>
  </si>
  <si>
    <t>Poznámka k položce:_x000d_
Elektroinstalace</t>
  </si>
  <si>
    <t>R115</t>
  </si>
  <si>
    <t>Pojistkový odpojovač, pojistky velikost 1, bez N pólu</t>
  </si>
  <si>
    <t>R116</t>
  </si>
  <si>
    <t>Pojistka velikost 1, char. gG, 80A</t>
  </si>
  <si>
    <t>R117</t>
  </si>
  <si>
    <t>Sříň elektroměrová, osazená přímým elektroměrem 80A s ověřením</t>
  </si>
  <si>
    <t>R118</t>
  </si>
  <si>
    <t xml:space="preserve">CYKY 5Cx16  mm2       pevně</t>
  </si>
  <si>
    <t>R119</t>
  </si>
  <si>
    <t>Průmyslové zářivkové svítidlo VIPET-II-236-EP, el. předř.</t>
  </si>
  <si>
    <t>R120</t>
  </si>
  <si>
    <t>Trubice L 36 W/840 G13,LUMILUX</t>
  </si>
  <si>
    <t>R121</t>
  </si>
  <si>
    <t>Přepínač na omítku, 10A, 250 V AC, IP54</t>
  </si>
  <si>
    <t>R122</t>
  </si>
  <si>
    <t>Rozvodná krabice na omítku , hranatá, šedá</t>
  </si>
  <si>
    <t>R123</t>
  </si>
  <si>
    <t>Svorka 273-253, 2,5mm2</t>
  </si>
  <si>
    <t>R124</t>
  </si>
  <si>
    <t>Zásuvka 230V/16A, IP54, na omítku</t>
  </si>
  <si>
    <t>R125</t>
  </si>
  <si>
    <t>R126</t>
  </si>
  <si>
    <t xml:space="preserve">CYKY  3Cx1.5 mm2       pevne</t>
  </si>
  <si>
    <t>R127</t>
  </si>
  <si>
    <t xml:space="preserve">CYKY 3Cx2.5 mm2       pevne</t>
  </si>
  <si>
    <t>R128</t>
  </si>
  <si>
    <t>R129</t>
  </si>
  <si>
    <t>R130</t>
  </si>
  <si>
    <t>R131</t>
  </si>
  <si>
    <t>D10.2.2 - PS371 - Úprava vnitřní technologie - MaR a elektro</t>
  </si>
  <si>
    <t>1 - Rozvaděč pro čerpadla RM1</t>
  </si>
  <si>
    <t>2 - Úprava stávajícího letního a zimních oběhových čerpadel</t>
  </si>
  <si>
    <t>3 - Instrumentace</t>
  </si>
  <si>
    <t>4 - Kabely a uzemnění</t>
  </si>
  <si>
    <t>5 - Kabelové trasy</t>
  </si>
  <si>
    <t>6 - Demontážní práce</t>
  </si>
  <si>
    <t>7 - Montážní práce</t>
  </si>
  <si>
    <t>8 - Vedení projektu a stavby</t>
  </si>
  <si>
    <t>9 - Projekční práce - Realizační dokumentace</t>
  </si>
  <si>
    <t>10 - Projekční práce - Dokumentace skutečného stavu</t>
  </si>
  <si>
    <t>11 - Provozní zkoušky a testy</t>
  </si>
  <si>
    <t>12 - Revize</t>
  </si>
  <si>
    <t>13 - Ostatní náklady</t>
  </si>
  <si>
    <t>Rozvaděč pro čerpadla RM1</t>
  </si>
  <si>
    <t>001</t>
  </si>
  <si>
    <t>Skříň rozvaděče, (VxŠxH) (2000x1000x600), bočnice, podstavec 100mm, klika se zámkem, bezpečnostní štítky, vývodky na spodku skříně, kabelové přívody a vývody spodem, výstupní mřížka, ventilátor s filtrem, světlo, schránka na dokumentaci</t>
  </si>
  <si>
    <t>002</t>
  </si>
  <si>
    <t>Nástěnná chladící jednotka, 230V AC, 50Hz, elektronický regulátor, integrované elektrické odpařování</t>
  </si>
  <si>
    <t>003</t>
  </si>
  <si>
    <t>Vnitřní termostat</t>
  </si>
  <si>
    <t>004</t>
  </si>
  <si>
    <t>Hlav.vypínač, montáž na dveře, zamykatelný</t>
  </si>
  <si>
    <t>005</t>
  </si>
  <si>
    <t>Pojistkový odpínač s pojistkami In 315A, ruční ovládání, provedení se signalizací stavu pojistek</t>
  </si>
  <si>
    <t>006</t>
  </si>
  <si>
    <t>Pojistkový odpínač s pojistkami In 80A, ruční ovládání, provedení se signalizací stavu pojistek</t>
  </si>
  <si>
    <t>007</t>
  </si>
  <si>
    <t>Prepinač mezi napajeni čerpaděl</t>
  </si>
  <si>
    <t>008</t>
  </si>
  <si>
    <t>Frekvenční měnič hlavního zimního OČ 1, 132kW, s podporou S2</t>
  </si>
  <si>
    <t>009</t>
  </si>
  <si>
    <t>Frekvenční měnič hlavního zimního OČ 2, 132kW, s podporou S2</t>
  </si>
  <si>
    <t>010</t>
  </si>
  <si>
    <t>Frekvenční měnič hlavního zimního OČ 3, 132kW, s podporou S2</t>
  </si>
  <si>
    <t>011</t>
  </si>
  <si>
    <t>Frekvenční měnič hlavního zimního OČ 4, 132kW, s podporou S2</t>
  </si>
  <si>
    <t>012</t>
  </si>
  <si>
    <t>Frekvenční měnič hlavního letního OČ 1, 30kW, s podporou S2</t>
  </si>
  <si>
    <t>013</t>
  </si>
  <si>
    <t>Frekvenční měnič hlavního letního OČ 2, 30kW, s podporou S2</t>
  </si>
  <si>
    <t>014</t>
  </si>
  <si>
    <t>Jistění napájení integrovaného frekvenčního měniče zkratového čerpadla AN, 4 kW</t>
  </si>
  <si>
    <t>015</t>
  </si>
  <si>
    <t>Výroba rozvaděče</t>
  </si>
  <si>
    <t>016</t>
  </si>
  <si>
    <t>FAT test rozvaděče</t>
  </si>
  <si>
    <t>017</t>
  </si>
  <si>
    <t>Další montážní materiál potřebný k dokončení díla a jeho správné funkčnosti dle norem (jističe, stykače, tepelné ochrany, relé, svorky)</t>
  </si>
  <si>
    <t>018</t>
  </si>
  <si>
    <t>Místní ovládací skřínky pro lokální ovládání motorů (Místně/Dálkově, Start, Stop)</t>
  </si>
  <si>
    <t>019</t>
  </si>
  <si>
    <t>Místní skříňky pro přechod od pevného kabelu na laněný kabel</t>
  </si>
  <si>
    <t>Úprava stávajícího letního a zimních oběhových čerpadel</t>
  </si>
  <si>
    <t>020</t>
  </si>
  <si>
    <t>Kabel pro OČ CVS 1 407, 15kW - 4x10mm</t>
  </si>
  <si>
    <t>021</t>
  </si>
  <si>
    <t>Kabel pro OČ CVS 2 408, 15kW - 4x10mm</t>
  </si>
  <si>
    <t>022</t>
  </si>
  <si>
    <t>Kabel pro OČ CVS 3 409, 15kW - 4x10mm</t>
  </si>
  <si>
    <t>023</t>
  </si>
  <si>
    <t>Vývodka pro motory CVS 1-3</t>
  </si>
  <si>
    <t>024</t>
  </si>
  <si>
    <t>Vývodka pro zkratové čerpadlo AN 410</t>
  </si>
  <si>
    <t>025</t>
  </si>
  <si>
    <t>Frekvenční měnič zimního OČ CVS 1, 15kW, s podporou S2, , IP55</t>
  </si>
  <si>
    <t>026</t>
  </si>
  <si>
    <t>Frekvenční měnič zimního OČ CVS 2, 15kW, s podporou S2, IP55</t>
  </si>
  <si>
    <t>027</t>
  </si>
  <si>
    <t>Frekvenční měnič zimního OČ CVS 3, 15kW, s podporou S2, IP55</t>
  </si>
  <si>
    <t>Instrumentace</t>
  </si>
  <si>
    <t>028</t>
  </si>
  <si>
    <t xml:space="preserve">Snímač teploty do jímky s přev. HART  - Horká voda L=250mm, 1xPt100/B, 4-vod. ,nástavek 150mm, G1/2"</t>
  </si>
  <si>
    <t>Snímač teploty do jímky s přev. HART - Horká voda L=250mm, 1xPt100/B, 4-vod. ,nástavek 150mm, G1/2"</t>
  </si>
  <si>
    <t>029</t>
  </si>
  <si>
    <t xml:space="preserve">Snímač teploty do jímky s přev. HART  - Kondenzát L=250mm, 1xPt100/B, 4-vod. ,nástavek 150mm, G1/2"</t>
  </si>
  <si>
    <t>Snímač teploty do jímky s přev. HART - Kondenzát L=250mm, 1xPt100/B, 4-vod. ,nástavek 150mm, G1/2"</t>
  </si>
  <si>
    <t>030</t>
  </si>
  <si>
    <t xml:space="preserve">Snímač teploty do jímky s přev. HART  - Pára L=250mm, 1xPt100/B, 4-vod. ,nástavek 150mm, G1/2"</t>
  </si>
  <si>
    <t>Snímač teploty do jímky s přev. HART - Pára L=250mm, 1xPt100/B, 4-vod. ,nástavek 150mm, G1/2"</t>
  </si>
  <si>
    <t>031</t>
  </si>
  <si>
    <t xml:space="preserve">Snímač teploty do jímky s přev. HART  - Teplá voda L=250mm, 1xPt100/B, 4-vod. ,nástavek 150mm, G1/2"</t>
  </si>
  <si>
    <t>Snímač teploty do jímky s přev. HART - Teplá voda L=250mm, 1xPt100/B, 4-vod. ,nástavek 150mm, G1/2"</t>
  </si>
  <si>
    <t>032</t>
  </si>
  <si>
    <t xml:space="preserve">Snímač teploty prostorový s přev. HART  1xPt100/B, 4-vod. IP65</t>
  </si>
  <si>
    <t>Snímač teploty prostorový s přev. HART 1xPt100/B, 4-vod. IP65</t>
  </si>
  <si>
    <t>033</t>
  </si>
  <si>
    <t xml:space="preserve">Snímač relativního tlaku typ DMP 331 - rozsah 0-16 bar - Pára výstup 4-20 mA , konektor DIN, manometrické šroubení  G1/2", přesnost 0,5%</t>
  </si>
  <si>
    <t>Snímač relativního tlaku typ DMP 331 - rozsah 0-16 bar - Pára výstup 4-20 mA , konektor DIN, manometrické šroubení G1/2", přesnost 0,5%</t>
  </si>
  <si>
    <t>034</t>
  </si>
  <si>
    <t xml:space="preserve">Snímač relativního tlaku typ DMP 331 - rozsah 0-16 bar - Kondenzát výstup 4-20 mA , konektor DIN, manometrické šroubení  G1/2", přesnost 0,5%</t>
  </si>
  <si>
    <t>Snímač relativního tlaku typ DMP 331 - rozsah 0-16 bar - Kondenzát výstup 4-20 mA , konektor DIN, manometrické šroubení G1/2", přesnost 0,5%</t>
  </si>
  <si>
    <t>035</t>
  </si>
  <si>
    <t xml:space="preserve">Snímač relativního tlaku typ DMP 331 - rozsah 0-16 bar - Horká voda výstup 4-20 mA , konektor DIN, manometrické šroubení  G1/2", přesnost 0,5%</t>
  </si>
  <si>
    <t>Snímač relativního tlaku typ DMP 331 - rozsah 0-16 bar - Horká voda výstup 4-20 mA , konektor DIN, manometrické šroubení G1/2", přesnost 0,5%</t>
  </si>
  <si>
    <t>036</t>
  </si>
  <si>
    <t xml:space="preserve">Snímač relativního tlaku typ DMP 331 - rozsah 0-16 bar - Teplá voda výstup 4-20 mA , konektor DIN, manometrické šroubení  G1/2", přesnost 0,5%</t>
  </si>
  <si>
    <t>Snímač relativního tlaku typ DMP 331 - rozsah 0-16 bar - Teplá voda výstup 4-20 mA , konektor DIN, manometrické šroubení G1/2", přesnost 0,5%</t>
  </si>
  <si>
    <t>037</t>
  </si>
  <si>
    <t>Ostatní drobný materiál (těsnění, šroubení, konektory, adaptéry, pig-taily, tvarovky, vývodky)</t>
  </si>
  <si>
    <t>Kabely a uzemnění</t>
  </si>
  <si>
    <t>038</t>
  </si>
  <si>
    <t>CYKY-J 3X185+95</t>
  </si>
  <si>
    <t>039</t>
  </si>
  <si>
    <t>CYKY-J 4X25</t>
  </si>
  <si>
    <t>040</t>
  </si>
  <si>
    <t>YSLYCY-JB 4X185 GR</t>
  </si>
  <si>
    <t>041</t>
  </si>
  <si>
    <t>YSLYCY-JB 4X25 GR</t>
  </si>
  <si>
    <t>042</t>
  </si>
  <si>
    <t>CYKY-O 2x1.5</t>
  </si>
  <si>
    <t>043</t>
  </si>
  <si>
    <t>CYY 16</t>
  </si>
  <si>
    <t>044</t>
  </si>
  <si>
    <t>CYY 6</t>
  </si>
  <si>
    <t>045</t>
  </si>
  <si>
    <t xml:space="preserve">TRONIC-CY (LiY-CY) 2x1  mm²</t>
  </si>
  <si>
    <t>TRONIC-CY (LiY-CY) 2x1 mm²</t>
  </si>
  <si>
    <t>046</t>
  </si>
  <si>
    <t>CYKY-J 3x1.5</t>
  </si>
  <si>
    <t>047</t>
  </si>
  <si>
    <t>TRONIC-CY (LiY-CY) 7 x 1 mm²</t>
  </si>
  <si>
    <t>Kabelové trasy</t>
  </si>
  <si>
    <t>048</t>
  </si>
  <si>
    <t>Drátěný žlab 100/100 žár.zinek</t>
  </si>
  <si>
    <t>049</t>
  </si>
  <si>
    <t>Přepážka do drátěného žlabu 100</t>
  </si>
  <si>
    <t>050</t>
  </si>
  <si>
    <t>Nosníky a spojky drátěných žlabů</t>
  </si>
  <si>
    <t>051</t>
  </si>
  <si>
    <t>Trubky, chráničky</t>
  </si>
  <si>
    <t>052</t>
  </si>
  <si>
    <t>Uzemneni novych rozvaděčů</t>
  </si>
  <si>
    <t>053</t>
  </si>
  <si>
    <t>Drátěný žlab 500/100 žár.zinek</t>
  </si>
  <si>
    <t>Demontážní práce</t>
  </si>
  <si>
    <t>054</t>
  </si>
  <si>
    <t>Demontáž rozvaděče D34</t>
  </si>
  <si>
    <t>055</t>
  </si>
  <si>
    <t>Demontáž rozvaděče rm3.7.1</t>
  </si>
  <si>
    <t>056</t>
  </si>
  <si>
    <t>Demontáž rozvaděče rm3.7.2</t>
  </si>
  <si>
    <t>057</t>
  </si>
  <si>
    <t>Identifikace stávající kabeláže před započetím montáží</t>
  </si>
  <si>
    <t>058</t>
  </si>
  <si>
    <t>Demontáž stávající kabelových tras (kabelové lávky)</t>
  </si>
  <si>
    <t>059</t>
  </si>
  <si>
    <t>Demontáž stavajích kabelů do průřezu 25 mm2 (cca 10ks)</t>
  </si>
  <si>
    <t>060</t>
  </si>
  <si>
    <t>Demontáž stávajích kabelů průřezu od 25 do 95 mm2 (cca 10ks)</t>
  </si>
  <si>
    <t>061</t>
  </si>
  <si>
    <t>Odvoz materiálu</t>
  </si>
  <si>
    <t>062</t>
  </si>
  <si>
    <t>Likvidace demontovaných kabelů a rozvaděčů</t>
  </si>
  <si>
    <t>Montážní práce</t>
  </si>
  <si>
    <t>063</t>
  </si>
  <si>
    <t>Montáž rozvaděče RM1</t>
  </si>
  <si>
    <t>064</t>
  </si>
  <si>
    <t>Zatažení kabelů do rozvaděče</t>
  </si>
  <si>
    <t>065</t>
  </si>
  <si>
    <t>Pokládka kabelů</t>
  </si>
  <si>
    <t>066</t>
  </si>
  <si>
    <t>Montáž kabelových tras</t>
  </si>
  <si>
    <t>067</t>
  </si>
  <si>
    <t>Pospojení a uzemnění konstrukcí, přístrojů a kabelových tras</t>
  </si>
  <si>
    <t>068</t>
  </si>
  <si>
    <t>069</t>
  </si>
  <si>
    <t>Montáž požárního utěsnění prostupu kabelů včetně materiálu (pod rozvaděčem RM1 a prostupy zdmi)</t>
  </si>
  <si>
    <t>070</t>
  </si>
  <si>
    <t>Ukončení vodiče izolovaného do průřezu 2,5mm2</t>
  </si>
  <si>
    <t>071</t>
  </si>
  <si>
    <t>Ukončení vodiče izolovaného nad průřez 2,5mm2</t>
  </si>
  <si>
    <t>072</t>
  </si>
  <si>
    <t>Popis přístrojů na technologii</t>
  </si>
  <si>
    <t>073</t>
  </si>
  <si>
    <t>Montáž instrumentace</t>
  </si>
  <si>
    <t>Vedení projektu a stavby</t>
  </si>
  <si>
    <t>074</t>
  </si>
  <si>
    <t>Project management - PM (Vedení projektu)</t>
  </si>
  <si>
    <t>075</t>
  </si>
  <si>
    <t>Dohled na projekt - HIP (Vedení projektu)</t>
  </si>
  <si>
    <t>076</t>
  </si>
  <si>
    <t>Vedení stavby - SM (Vedení stavby)</t>
  </si>
  <si>
    <t>077</t>
  </si>
  <si>
    <t>Vypracování harmonogramu</t>
  </si>
  <si>
    <t>078</t>
  </si>
  <si>
    <t>Vypracování plánu kontrol a zkoušek</t>
  </si>
  <si>
    <t>079</t>
  </si>
  <si>
    <t>Vypracování plánu BOZP</t>
  </si>
  <si>
    <t>080</t>
  </si>
  <si>
    <t>Koordinace prací s ostatními profesemi (koordinační schůzky, jednání o změnách, technické jednání)</t>
  </si>
  <si>
    <t>081</t>
  </si>
  <si>
    <t>Doprava</t>
  </si>
  <si>
    <t>Projekční práce - Realizační dokumentace</t>
  </si>
  <si>
    <t>082</t>
  </si>
  <si>
    <t>Koordinace prací s ostatními profesemi</t>
  </si>
  <si>
    <t>083</t>
  </si>
  <si>
    <t>Inženýring (projekce - návrh přístrojů, koncepce)</t>
  </si>
  <si>
    <t>084</t>
  </si>
  <si>
    <t>Tisk dokumentace</t>
  </si>
  <si>
    <t>Projekční práce - Dokumentace skutečného stavu</t>
  </si>
  <si>
    <t>084.1</t>
  </si>
  <si>
    <t>Dokumentace skutečného stavu</t>
  </si>
  <si>
    <t>085</t>
  </si>
  <si>
    <t>Průvodně technická dokumentace</t>
  </si>
  <si>
    <t>086</t>
  </si>
  <si>
    <t>Provozní zkoušky a testy</t>
  </si>
  <si>
    <t>087</t>
  </si>
  <si>
    <t>Koordinace prací s dodavatelem ŘS vrámci SAT testů a funkčních zkoušek</t>
  </si>
  <si>
    <t>088</t>
  </si>
  <si>
    <t>Provozní zkoušky</t>
  </si>
  <si>
    <t>Revize</t>
  </si>
  <si>
    <t>089</t>
  </si>
  <si>
    <t>Výchozí revizní zpráva MaR</t>
  </si>
  <si>
    <t>Ostatní náklady</t>
  </si>
  <si>
    <t>090</t>
  </si>
  <si>
    <t>Zařízení staveniště (buňka, obytný kontejner, skladový kontejner, ochranné pomůcky…)</t>
  </si>
  <si>
    <t>091</t>
  </si>
  <si>
    <t>Zařízení staveniště - Mechanizace</t>
  </si>
  <si>
    <t>092</t>
  </si>
  <si>
    <t>Doprava materiálu na stavbu</t>
  </si>
  <si>
    <t>093</t>
  </si>
  <si>
    <t>Ekologická likvidace odpadu</t>
  </si>
  <si>
    <t>D10.3. - SO01 - Stavební úpravy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</si>
  <si>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</si>
  <si>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</si>
  <si>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</si>
  <si>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</si>
  <si>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</si>
  <si>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998 - Přesun hmot</t>
  </si>
  <si>
    <t xml:space="preserve">    711 - Izolace proti vodě, vlhkosti a plynům</t>
  </si>
  <si>
    <t xml:space="preserve">    712 - Povlakové krytiny</t>
  </si>
  <si>
    <t xml:space="preserve">    764 - Konstrukce klempířské</t>
  </si>
  <si>
    <t xml:space="preserve">    784 - Dokončovací práce - malby a tapety</t>
  </si>
  <si>
    <t xml:space="preserve">    789 - Povrchové úpravy ocelových konstrukcí a technologických zařízení</t>
  </si>
  <si>
    <t>Zemní práce</t>
  </si>
  <si>
    <t>112101103</t>
  </si>
  <si>
    <t>Odstranění stromů listnatých průměru kmene přes 500 do 700 mm</t>
  </si>
  <si>
    <t>-1074832285</t>
  </si>
  <si>
    <t>Odstranění stromů s odřezáním kmene a s odvětvením listnatých, průměru kmene přes 500 do 700 mm</t>
  </si>
  <si>
    <t>https://podminky.urs.cz/item/CS_URS_2024_01/112101103</t>
  </si>
  <si>
    <t>112101105</t>
  </si>
  <si>
    <t>Odstranění stromů listnatých průměru kmene přes 900 do 1100 mm</t>
  </si>
  <si>
    <t>-685729661</t>
  </si>
  <si>
    <t>Odstranění stromů s odřezáním kmene a s odvětvením listnatých, průměru kmene přes 900 do 1100 mm</t>
  </si>
  <si>
    <t>https://podminky.urs.cz/item/CS_URS_2024_01/112101105</t>
  </si>
  <si>
    <t>112251103</t>
  </si>
  <si>
    <t>Odstranění pařezů průměru přes 500 do 700 mm</t>
  </si>
  <si>
    <t>2075115970</t>
  </si>
  <si>
    <t>Odstranění pařezů strojně s jejich vykopáním nebo vytrháním průměru přes 500 do 700 mm</t>
  </si>
  <si>
    <t>https://podminky.urs.cz/item/CS_URS_2024_01/112251103</t>
  </si>
  <si>
    <t>112251105</t>
  </si>
  <si>
    <t>Odstranění pařezů průměru přes 900 do 1100 mm</t>
  </si>
  <si>
    <t>833502525</t>
  </si>
  <si>
    <t>Odstranění pařezů strojně s jejich vykopáním nebo vytrháním průměru přes 900 do 1100 mm</t>
  </si>
  <si>
    <t>https://podminky.urs.cz/item/CS_URS_2024_01/112251105</t>
  </si>
  <si>
    <t>113151111</t>
  </si>
  <si>
    <t>Rozebrání zpevněných ploch ze silničních dílců</t>
  </si>
  <si>
    <t>613242102</t>
  </si>
  <si>
    <t>Rozebírání zpevněných ploch s přemístěním na skládku na vzdálenost do 20 m nebo s naložením na dopravní prostředek ze silničních panelů</t>
  </si>
  <si>
    <t>https://podminky.urs.cz/item/CS_URS_2024_01/113151111</t>
  </si>
  <si>
    <t>162201403</t>
  </si>
  <si>
    <t>Vodorovné přemístění větví stromů listnatých do 1 km D kmene přes 500 do 700 mm</t>
  </si>
  <si>
    <t>-651543497</t>
  </si>
  <si>
    <t>Vodorovné přemístění větví, kmenů nebo pařezů s naložením, složením a dopravou do 1000 m větví stromů listnatých, průměru kmene přes 500 do 700 mm</t>
  </si>
  <si>
    <t>https://podminky.urs.cz/item/CS_URS_2024_01/162201403</t>
  </si>
  <si>
    <t>162201500</t>
  </si>
  <si>
    <t>Vodorovné přemístění větví stromů listnatých do 1 km D kmene přes 900 do 1100 mm</t>
  </si>
  <si>
    <t>997012416</t>
  </si>
  <si>
    <t>Vodorovné přemístění větví, kmenů nebo pařezů s naložením, složením a dopravou do 1000 m větví stromů listnatých, průměru kmene přes 900 do 1100 mm</t>
  </si>
  <si>
    <t>https://podminky.urs.cz/item/CS_URS_2024_01/162201500</t>
  </si>
  <si>
    <t>Zakládání</t>
  </si>
  <si>
    <t>272321511</t>
  </si>
  <si>
    <t>Základové klenby ze ŽB bez zvýšených nároků na prostředí tř. C 25/30</t>
  </si>
  <si>
    <t>326065150</t>
  </si>
  <si>
    <t>Základy z betonu železového (bez výztuže) klenby z betonu bez zvláštních nároků na prostředí tř. C 25/30</t>
  </si>
  <si>
    <t>https://podminky.urs.cz/item/CS_URS_2024_01/272321511</t>
  </si>
  <si>
    <t>16*7,075*0,4</t>
  </si>
  <si>
    <t>273351121</t>
  </si>
  <si>
    <t>Zřízení bednění základových desek</t>
  </si>
  <si>
    <t>-1803624686</t>
  </si>
  <si>
    <t>Bednění základů desek zřízení</t>
  </si>
  <si>
    <t>https://podminky.urs.cz/item/CS_URS_2024_01/273351121</t>
  </si>
  <si>
    <t>(7,075+16)*0,5</t>
  </si>
  <si>
    <t>273351122</t>
  </si>
  <si>
    <t>Odstranění bednění základových desek</t>
  </si>
  <si>
    <t>1070353154</t>
  </si>
  <si>
    <t>Bednění základů desek odstranění</t>
  </si>
  <si>
    <t>https://podminky.urs.cz/item/CS_URS_2024_01/273351122</t>
  </si>
  <si>
    <t>273361821</t>
  </si>
  <si>
    <t>Výztuž základových desek betonářskou ocelí 10 505 (R)</t>
  </si>
  <si>
    <t>949510910</t>
  </si>
  <si>
    <t>Výztuž základů desek z betonářské oceli 10 505 (R) nebo BSt 500</t>
  </si>
  <si>
    <t>https://podminky.urs.cz/item/CS_URS_2024_01/273361821</t>
  </si>
  <si>
    <t>16,8*(7,075*4)*2/1000</t>
  </si>
  <si>
    <t>16,8*(7,075*4)*1,21/1000</t>
  </si>
  <si>
    <t>278381552</t>
  </si>
  <si>
    <t>Základ pod stroje z betonu do 5 m3 tř. C 25/30 složitosti II</t>
  </si>
  <si>
    <t>1330616620</t>
  </si>
  <si>
    <t>Základy pod stroje nebo technologická zařízení z betonu s bedněním, odbedněním, bez úpravy povrchu z betonu prostého objemu souvislé základové konstrukce do 5 m3 tř. C 25/30, složitosti II</t>
  </si>
  <si>
    <t>https://podminky.urs.cz/item/CS_URS_2024_01/278381552</t>
  </si>
  <si>
    <t>0,75*0,75*0,3*10</t>
  </si>
  <si>
    <t>0,5*0,5*0,3</t>
  </si>
  <si>
    <t>291211111</t>
  </si>
  <si>
    <t>Zřízení plochy ze silničních panelů do lože tl 50 mm z kameniva</t>
  </si>
  <si>
    <t>-1936413835</t>
  </si>
  <si>
    <t>Zřízení zpevněné plochy ze silničních panelů osazených do lože tl. 50 mm z kameniva</t>
  </si>
  <si>
    <t>https://podminky.urs.cz/item/CS_URS_2024_01/291211111</t>
  </si>
  <si>
    <t>59381136</t>
  </si>
  <si>
    <t>panel silniční 2,00x1,00x0,15m</t>
  </si>
  <si>
    <t>1944464017</t>
  </si>
  <si>
    <t>panel silniční 2,00x1,00x0,15m - pronájem</t>
  </si>
  <si>
    <t xml:space="preserve">Poznámka k položce:_x000d_
Dodání panelů na dočasné zpevnění plochy pro mechanizaci. </t>
  </si>
  <si>
    <t>45*0,25 'Přepočtené koeficientem množství</t>
  </si>
  <si>
    <t>Svislé a kompletní konstrukce</t>
  </si>
  <si>
    <t>310271061</t>
  </si>
  <si>
    <t>Zazdívka otvorů ve zdivu nadzákladovém pl přes 1 do 4 m2 pórobetonovými tvárnicemi do P2 na tenkovrstvou maltu tl 250 mm</t>
  </si>
  <si>
    <t>637522819</t>
  </si>
  <si>
    <t>Zazdívka otvorů ve zdivu nadzákladovém pórobetonovými tvárnicemi plochy přes 1 do 4 m2, tl. zdiva 250 mm, pevnost tvárnic do P2</t>
  </si>
  <si>
    <t>https://podminky.urs.cz/item/CS_URS_2024_01/310271061</t>
  </si>
  <si>
    <t>1*2,05</t>
  </si>
  <si>
    <t>1*2,02*2</t>
  </si>
  <si>
    <t>1,5*2</t>
  </si>
  <si>
    <t>311272111</t>
  </si>
  <si>
    <t>Zdivo z pórobetonových tvárnic hladkých do P2 do 450 kg/m3 na tenkovrstvou maltu tl 250 mm</t>
  </si>
  <si>
    <t>1633271432</t>
  </si>
  <si>
    <t>Zdivo z pórobetonových tvárnic na tenké maltové lože, tl. zdiva 250 mm pevnost tvárnic do P2, objemová hmotnost do 450 kg/m3 hladkých</t>
  </si>
  <si>
    <t>https://podminky.urs.cz/item/CS_URS_2024_01/311272111</t>
  </si>
  <si>
    <t>2,5*2,45</t>
  </si>
  <si>
    <t>342151113</t>
  </si>
  <si>
    <t>Montáž opláštění stěn ocelových kcí ze sendvičových panelů šroubovaných budov v přes 12 do 24 m</t>
  </si>
  <si>
    <t>-1669741530</t>
  </si>
  <si>
    <t>Montáž opláštění stěn ocelové konstrukce ze sendvičových panelů šroubovaných, výšky budovy přes 12 do 24 m</t>
  </si>
  <si>
    <t>https://podminky.urs.cz/item/CS_URS_2024_01/342151113</t>
  </si>
  <si>
    <t>7,22*36+7,465*5,25-1,75*1,75*10-1,5*1,75*2</t>
  </si>
  <si>
    <t>55324763</t>
  </si>
  <si>
    <t>panel sendvičový stěnový vnější, izolace minerální vlna, skryté kotvení, U 0,27W/m2K, modulová/celková š 1000/1054mm tl 160mm</t>
  </si>
  <si>
    <t>81996344</t>
  </si>
  <si>
    <t>263,236*1,1 'Přepočtené koeficientem množství</t>
  </si>
  <si>
    <t>13814046R</t>
  </si>
  <si>
    <t>lemování OP lakovaný Pz plech tl 0,75 mm</t>
  </si>
  <si>
    <t>-485535651</t>
  </si>
  <si>
    <t>36*2</t>
  </si>
  <si>
    <t>(3,5+1,75)*2*4+1,75*4*2+(1,75+1,5)*2*2</t>
  </si>
  <si>
    <t>13814053R</t>
  </si>
  <si>
    <t>ukončení dolní nezateplená fasáda (okapnice, zakládací profil) lakovaný Pz plech tl 0,75 mm</t>
  </si>
  <si>
    <t>-97998885</t>
  </si>
  <si>
    <t>13814051R</t>
  </si>
  <si>
    <t>ukončení svislé rohové r. š. 550mm lakovaný Pz plech tl 0,75 mm</t>
  </si>
  <si>
    <t>1839599569</t>
  </si>
  <si>
    <t>8,95+7,1</t>
  </si>
  <si>
    <t>13814052</t>
  </si>
  <si>
    <t>ukončení horní atika r. š. 625mm lakovaný Pz plech tl 0,75 mm</t>
  </si>
  <si>
    <t>-509243815</t>
  </si>
  <si>
    <t>Vodorovné konstrukce</t>
  </si>
  <si>
    <t>411171135</t>
  </si>
  <si>
    <t>Montáž ocelových kcí podlah a plošin hmotnosti přes 100 kg/m2 pokrytých rošty</t>
  </si>
  <si>
    <t>477185386</t>
  </si>
  <si>
    <t>Montáž ocelové konstrukce podlah a plošin pokrytou rošty hmotnosti konstrukce podlahy přes 100 kg/m2</t>
  </si>
  <si>
    <t>https://podminky.urs.cz/item/CS_URS_2024_01/411171135</t>
  </si>
  <si>
    <t>6*30/1000</t>
  </si>
  <si>
    <t>5534706R</t>
  </si>
  <si>
    <t>rošt podlahový svařovaný žárově zinkovaný velikost 30/4 mm</t>
  </si>
  <si>
    <t>160029211</t>
  </si>
  <si>
    <t>rošt podlahový svařovaný žárově zinkovaný velikost 30/4 mm - atypický rozměr</t>
  </si>
  <si>
    <t>411322525</t>
  </si>
  <si>
    <t>Stropy trámové nebo kazetové ze ŽB tř. C 20/25</t>
  </si>
  <si>
    <t>1859408894</t>
  </si>
  <si>
    <t>Stropy z betonu železového (bez výztuže) trámových, žebrových, kazetových nebo vložkových z tvárnic nebo z hraněných či zaoblených vln zabudovaného plechového bednění tř. C 20/25</t>
  </si>
  <si>
    <t>https://podminky.urs.cz/item/CS_URS_2024_01/411322525</t>
  </si>
  <si>
    <t>15*7,075-3*PI*(4,2/2)^2*0,8</t>
  </si>
  <si>
    <t>(2,98+0,5)*(0,93+0,5)*0,8</t>
  </si>
  <si>
    <t>(2,98+0,5)*(0,97+0,5)*0,8</t>
  </si>
  <si>
    <t>(2,98+0,5)*(0,92+0,5)*2*0,8</t>
  </si>
  <si>
    <t>pI*(0,65/2+0,2)^2*0,8</t>
  </si>
  <si>
    <t>pI*(0,75/2+0,2)^2*6*0,8</t>
  </si>
  <si>
    <t>pI*(0,5/2+0,2)^2*0,8</t>
  </si>
  <si>
    <t>411354204</t>
  </si>
  <si>
    <t>Bednění stropů ztracené z hraněných trapézových vln v 40 mm plech lesklý tl 0,88 mm</t>
  </si>
  <si>
    <t>-1657220594</t>
  </si>
  <si>
    <t>Bednění stropů ztracené ocelové žebrované ze širokých tenkostěnných ohýbaných profilů (hraněných trapézových vln), bez úpravy povrchu otevřeného podhledu, bez podpěrné konstrukce, s osazením nasucho na zdech do připravených ozubů, popř. na rovných zdech, trámech, průvlacích, do traverz s povrchem lesklým, výšky vln 40 mm, tl. plechu 0,88 mm</t>
  </si>
  <si>
    <t>https://podminky.urs.cz/item/CS_URS_2024_01/411354204</t>
  </si>
  <si>
    <t>15*7,075-3*PI*(4,2/2)^2</t>
  </si>
  <si>
    <t>(2,98+0,5)*(0,93+0,5)</t>
  </si>
  <si>
    <t>(2,98+0,5)*(0,97+0,5)</t>
  </si>
  <si>
    <t>(2,98+0,5)*(0,92+0,5)*2</t>
  </si>
  <si>
    <t>pI*(0,65/2+0,2)^2</t>
  </si>
  <si>
    <t>pI*(0,75/2+0,2)^2*6</t>
  </si>
  <si>
    <t>pI*(0,5/2+0,2)^2</t>
  </si>
  <si>
    <t>411361821</t>
  </si>
  <si>
    <t>Výztuž stropů betonářskou ocelí 10 505</t>
  </si>
  <si>
    <t>1677137604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</si>
  <si>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 betonářské oceli 10 505 (R) nebo BSt 500</t>
  </si>
  <si>
    <t>https://podminky.urs.cz/item/CS_URS_2024_01/411361821</t>
  </si>
  <si>
    <t>6,25*92,271*0,4/1000</t>
  </si>
  <si>
    <t>411362021</t>
  </si>
  <si>
    <t>Výztuž stropů svařovanými sítěmi Kari</t>
  </si>
  <si>
    <t>90780472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</si>
  <si>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ze svařovaných sítí z drátů typu KARI</t>
  </si>
  <si>
    <t>https://podminky.urs.cz/item/CS_URS_2024_01/411362021</t>
  </si>
  <si>
    <t>1,98*92,271/1000</t>
  </si>
  <si>
    <t>411386611</t>
  </si>
  <si>
    <t>Zabetonování prostupů v instalačních šachtách ze suchých směsí pl do 0,09 m2 ve stropech</t>
  </si>
  <si>
    <t>-1945681755</t>
  </si>
  <si>
    <t>Zabetonování prostupů v instalačních šachtách ve stropech železobetonových ze suchých směsí, včetně bednění, odbednění, výztuže a zajištění potrubí skelnou vatou s folií (materiál v ceně), plochy do 0,09 m2</t>
  </si>
  <si>
    <t>https://podminky.urs.cz/item/CS_URS_2024_01/411386611</t>
  </si>
  <si>
    <t>411386621</t>
  </si>
  <si>
    <t>Zabetonování prostupů v instalačních šachtách ze suchých směsí pl přes 0,09 do 0,25 m2 ve stropech</t>
  </si>
  <si>
    <t>349585500</t>
  </si>
  <si>
    <t>Zabetonování prostupů v instalačních šachtách ve stropech železobetonových ze suchých směsí, včetně bednění, odbednění, výztuže a zajištění potrubí skelnou vatou s folií (materiál v ceně), plochy přes 0,09 do 0,25 m2</t>
  </si>
  <si>
    <t>https://podminky.urs.cz/item/CS_URS_2024_01/411386621</t>
  </si>
  <si>
    <t>441171111</t>
  </si>
  <si>
    <t>Montáž ocelových kcí zastřešení vazníky nebo krovy hmotnosti prvku do 30 kg/m dl do 12 m</t>
  </si>
  <si>
    <t>300831185</t>
  </si>
  <si>
    <t>Montáž ocelové konstrukce zastřešení (vazníky, krovy) hmotnosti jednotlivých prvků do 30 kg/m, délky do 12 m</t>
  </si>
  <si>
    <t>https://podminky.urs.cz/item/CS_URS_2024_01/441171111</t>
  </si>
  <si>
    <t>1071,06/1000</t>
  </si>
  <si>
    <t>496,75/1000</t>
  </si>
  <si>
    <t>67,73/1000</t>
  </si>
  <si>
    <t>30,46/1000</t>
  </si>
  <si>
    <t>13010754</t>
  </si>
  <si>
    <t>ocel profilová jakost S235JR (11 375) průřez IPE 220</t>
  </si>
  <si>
    <t>-1063191941</t>
  </si>
  <si>
    <t>1,568*1,05 'Přepočtené koeficientem množství</t>
  </si>
  <si>
    <t>13010746</t>
  </si>
  <si>
    <t>ocel profilová jakost S235JR (11 375) průřez IPE 140</t>
  </si>
  <si>
    <t>-2007266336</t>
  </si>
  <si>
    <t>0,068*1,05 'Přepočtené koeficientem množství</t>
  </si>
  <si>
    <t>13010750</t>
  </si>
  <si>
    <t>ocel profilová jakost S235JR (11 375) průřez IPE 180</t>
  </si>
  <si>
    <t>-603176432</t>
  </si>
  <si>
    <t>0,03*1,05 'Přepočtené koeficientem množství</t>
  </si>
  <si>
    <t>441171141</t>
  </si>
  <si>
    <t>Montáž ocelových kcí zastřešení vazníky nebo krovy hmotnosti prvku přes 80 do 100 kg/m dl do 12 m</t>
  </si>
  <si>
    <t>93938316</t>
  </si>
  <si>
    <t>Montáž ocelové konstrukce zastřešení (vazníky, krovy) hmotnosti jednotlivých prvků přes 80 do 100 kg/m, délky do 12 m</t>
  </si>
  <si>
    <t>https://podminky.urs.cz/item/CS_URS_2024_01/441171141</t>
  </si>
  <si>
    <t>1247,8/1000</t>
  </si>
  <si>
    <t>13010984</t>
  </si>
  <si>
    <t>ocel profilová jakost S235JR (11 375) průřez HEB 240</t>
  </si>
  <si>
    <t>5980900</t>
  </si>
  <si>
    <t>1,248*1,05 'Přepočtené koeficientem množství</t>
  </si>
  <si>
    <t>Úpravy povrchů, podlahy a osazování výplní</t>
  </si>
  <si>
    <t>612131321</t>
  </si>
  <si>
    <t>Penetrační disperzní nátěr vnitřních stěn nanášený strojně</t>
  </si>
  <si>
    <t>873414323</t>
  </si>
  <si>
    <t>Podkladní a spojovací vrstva vnitřních omítaných ploch penetrace disperzní nanášená strojně stěn</t>
  </si>
  <si>
    <t>https://podminky.urs.cz/item/CS_URS_2024_01/612131321</t>
  </si>
  <si>
    <t>(39+3,4)*7,5</t>
  </si>
  <si>
    <t>1*2,05*2</t>
  </si>
  <si>
    <t>1,5*2*2</t>
  </si>
  <si>
    <t>338,265*1,05 'Přepočtené koeficientem množství</t>
  </si>
  <si>
    <t>612142001</t>
  </si>
  <si>
    <t>Pletivo sklovláknité vnitřních stěn vtlačené do tmelu</t>
  </si>
  <si>
    <t>1192761435</t>
  </si>
  <si>
    <t>Pletivo vnitřních ploch v ploše nebo pruzích, na plném podkladu sklovláknité vtlačené do tmelu včetně tmelu stěn</t>
  </si>
  <si>
    <t>https://podminky.urs.cz/item/CS_URS_2024_01/612142001</t>
  </si>
  <si>
    <t>612311141</t>
  </si>
  <si>
    <t>Vápenná omítka štuková dvouvrstvá vnitřních stěn nanášená ručně</t>
  </si>
  <si>
    <t>666130718</t>
  </si>
  <si>
    <t>Omítka vápenná vnitřních ploch nanášená ručně dvouvrstvá štuková, tloušťky jádrové omítky do 10 mm a tloušťky štuku do 3 mm svislých konstrukcí stěn</t>
  </si>
  <si>
    <t>https://podminky.urs.cz/item/CS_URS_2024_01/612311141</t>
  </si>
  <si>
    <t>612315123</t>
  </si>
  <si>
    <t>Vápenná štuková omítka rýh ve stěnách š přes 300 mm</t>
  </si>
  <si>
    <t>604810662</t>
  </si>
  <si>
    <t>Vápenná omítka rýh štuková ve stěnách, šířky rýhy přes 300 mm</t>
  </si>
  <si>
    <t>https://podminky.urs.cz/item/CS_URS_2024_01/612315123</t>
  </si>
  <si>
    <t>(6*2+7,075)*2*0,5</t>
  </si>
  <si>
    <t>619995001</t>
  </si>
  <si>
    <t>Začištění omítek kolem oken, dveří, podlah nebo obkladů</t>
  </si>
  <si>
    <t>661544232</t>
  </si>
  <si>
    <t>Začištění omítek (s dodáním hmot) kolem oken, dveří, podlah, obkladů apod.</t>
  </si>
  <si>
    <t>https://podminky.urs.cz/item/CS_URS_2024_01/619995001</t>
  </si>
  <si>
    <t>622131321</t>
  </si>
  <si>
    <t>Penetrační nátěr vnějších stěn nanášený strojně</t>
  </si>
  <si>
    <t>-1177111172</t>
  </si>
  <si>
    <t>Podkladní a spojovací vrstva vnějších omítaných ploch penetrace nanášená strojně stěn</t>
  </si>
  <si>
    <t>https://podminky.urs.cz/item/CS_URS_2024_01/622131321</t>
  </si>
  <si>
    <t>(30,5+2*7,35)*7,5</t>
  </si>
  <si>
    <t>30,5*3,3</t>
  </si>
  <si>
    <t>622142001</t>
  </si>
  <si>
    <t>Sklovláknité pletivo vnějších stěn vtlačené do tmelu</t>
  </si>
  <si>
    <t>-1064252015</t>
  </si>
  <si>
    <t>Pletivo vnějších ploch v ploše nebo pruzích, na plném podkladu sklovláknité vtlačené do tmelu stěn</t>
  </si>
  <si>
    <t>https://podminky.urs.cz/item/CS_URS_2024_01/622142001</t>
  </si>
  <si>
    <t>622311341</t>
  </si>
  <si>
    <t>Vápenná omítka štuková dvouvrstvá vnějších stěn nanášená strojně</t>
  </si>
  <si>
    <t>-816064063</t>
  </si>
  <si>
    <t>Omítka vápenná vnějších ploch nanášená strojně dvouvrstvá, tloušťky jádrové omítky do 15 mm a tloušťky štuku do 3 mm štuková stěn</t>
  </si>
  <si>
    <t>https://podminky.urs.cz/item/CS_URS_2024_01/622311341</t>
  </si>
  <si>
    <t>632452421</t>
  </si>
  <si>
    <t>Doplnění cementového potěru hlazeného pl přes 1 do 4 m2 tl přes 10 do 20 mm</t>
  </si>
  <si>
    <t>2005169363</t>
  </si>
  <si>
    <t>Doplnění cementového potěru na mazaninách a betonových podkladech (s dodáním hmot), hlazeného dřevěným nebo ocelovým hladítkem, plochy jednotlivě přes 1 m2 do 4 m2 a tl. přes 10 do 20 mm</t>
  </si>
  <si>
    <t>https://podminky.urs.cz/item/CS_URS_2024_01/632452421</t>
  </si>
  <si>
    <t>316*0,2</t>
  </si>
  <si>
    <t>632453411</t>
  </si>
  <si>
    <t>Potěr průmyslový samonivelační ze suchých směsí podkladní pro střední provoz tl 5 mm</t>
  </si>
  <si>
    <t>617588472</t>
  </si>
  <si>
    <t>Potěr průmyslový samonivelační ze suchých směsí podkladní pro středně těžký provoz, tl. 5 mm</t>
  </si>
  <si>
    <t>https://podminky.urs.cz/item/CS_URS_2024_01/632453411</t>
  </si>
  <si>
    <t>316</t>
  </si>
  <si>
    <t>633992111</t>
  </si>
  <si>
    <t>Odmaštění betonových podlah od olejových nánosů</t>
  </si>
  <si>
    <t>1164153003</t>
  </si>
  <si>
    <t>https://podminky.urs.cz/item/CS_URS_2024_01/633992111</t>
  </si>
  <si>
    <t>941121112</t>
  </si>
  <si>
    <t>Montáž lešení řadového trubkového těžkého s podlahami zatížení do 300 kg/m2 š od 1,5 do 1,8 m v přes 10 do 20 m</t>
  </si>
  <si>
    <t>-948472424</t>
  </si>
  <si>
    <t>Lešení řadové trubkové těžké pracovní s podlahami z fošen nebo dílců min. tl. 38 mm, s provozním zatížením tř. 4 do 300 kg/m2 šířky tř. W15 od 1,5 do 1,8 m výšky přes 10 do 20 m montáž</t>
  </si>
  <si>
    <t>https://podminky.urs.cz/item/CS_URS_2024_01/941121112</t>
  </si>
  <si>
    <t>(36+32+7,5)*1,8</t>
  </si>
  <si>
    <t>941121212</t>
  </si>
  <si>
    <t>Příplatek k lešení řadovému trubkovému těžkému s podlahami do 300 kg/m2 š od 1,5 do 1,8 m v přes 10 do 20 m za každý den použití</t>
  </si>
  <si>
    <t>-1341364956</t>
  </si>
  <si>
    <t>Lešení řadové trubkové těžké pracovní s podlahami z fošen nebo dílců min. tl. 38 mm, s provozním zatížením tř. 4 do 300 kg/m2 šířky tř. W15 od 1,5 do 1,8 m výšky přes 10 do 20 m příplatek za každý den použití</t>
  </si>
  <si>
    <t>https://podminky.urs.cz/item/CS_URS_2024_01/941121212</t>
  </si>
  <si>
    <t>(36+32+7,5)*1,8*21</t>
  </si>
  <si>
    <t>941121812</t>
  </si>
  <si>
    <t>Demontáž lešení řadového trubkového těžkého s podlahami zatížení do 300 kg/m2 š od 1,5 do 1,8 m v přes 10 do 20 m</t>
  </si>
  <si>
    <t>692835023</t>
  </si>
  <si>
    <t>Lešení řadové trubkové těžké pracovní s podlahami z fošen nebo dílců min. tl. 38 mm, s provozním zatížením tř. 4 do 300 kg/m2 šířky tř. W15 od 1,5 do 1,8 m výšky přes 10 do 20 m demontáž</t>
  </si>
  <si>
    <t>https://podminky.urs.cz/item/CS_URS_2024_01/941121812</t>
  </si>
  <si>
    <t>944211112</t>
  </si>
  <si>
    <t>Montáž ochranného ohrazení trubkového/dílcového na vnějších stranách objektů těžkého tř. C</t>
  </si>
  <si>
    <t>-1696082338</t>
  </si>
  <si>
    <t>Ohrazení ochranné trubkové nebo dílcové na vnějších volných stranách objektů upevněné na konzolách, krakorcích apod. těžké tř. C montáž</t>
  </si>
  <si>
    <t>https://podminky.urs.cz/item/CS_URS_2024_01/944211112</t>
  </si>
  <si>
    <t>32+7,5</t>
  </si>
  <si>
    <t>944211212</t>
  </si>
  <si>
    <t>Příplatek k ochrannému ohrazení těžkému tř. C na vnějších stranách objektů za každý den použití</t>
  </si>
  <si>
    <t>-734472645</t>
  </si>
  <si>
    <t>Ohrazení ochranné trubkové nebo dílcové na vnějších volných stranách objektů upevněné na konzolách, krakorcích apod. těžké tř. C příplatek k ceně za každý den použití</t>
  </si>
  <si>
    <t>https://podminky.urs.cz/item/CS_URS_2024_01/944211212</t>
  </si>
  <si>
    <t>(32+7,5)*21</t>
  </si>
  <si>
    <t>944211812</t>
  </si>
  <si>
    <t>Demontáž ochranného ohrazení trubkového/dílcového na vnějších stranách objektů těžkého tř. C</t>
  </si>
  <si>
    <t>-1660882973</t>
  </si>
  <si>
    <t>Ohrazení ochranné trubkové nebo dílcové na vnějších volných stranách objektů upevněné na konzolách, krakorcích apod. těžké tř. C demontáž</t>
  </si>
  <si>
    <t>https://podminky.urs.cz/item/CS_URS_2024_01/944211812</t>
  </si>
  <si>
    <t>944411112</t>
  </si>
  <si>
    <t>Montáž záchytné sítě třídy B</t>
  </si>
  <si>
    <t>-1167300769</t>
  </si>
  <si>
    <t>Síť záchytná umístěná max. 6 m pod chráněnou úrovní třída B montáž</t>
  </si>
  <si>
    <t>https://podminky.urs.cz/item/CS_URS_2024_01/944411112</t>
  </si>
  <si>
    <t>(32+7,5)*3</t>
  </si>
  <si>
    <t>944411212</t>
  </si>
  <si>
    <t>Příplatek k záchytné síti třídy B za každý den použití</t>
  </si>
  <si>
    <t>-1157793522</t>
  </si>
  <si>
    <t>Síť záchytná umístěná max. 6 m pod chráněnou úrovní třída B příplatek k ceně za každý den použití</t>
  </si>
  <si>
    <t>https://podminky.urs.cz/item/CS_URS_2024_01/944411212</t>
  </si>
  <si>
    <t>(32+7,5)*3*21</t>
  </si>
  <si>
    <t>944411812</t>
  </si>
  <si>
    <t>Demontáž záchytné sítě typu B</t>
  </si>
  <si>
    <t>-2138555042</t>
  </si>
  <si>
    <t>Síť záchytná umístěná max. 6 m pod chráněnou úrovní třída B demontáž</t>
  </si>
  <si>
    <t>https://podminky.urs.cz/item/CS_URS_2024_01/944411812</t>
  </si>
  <si>
    <t>944611111</t>
  </si>
  <si>
    <t>Montáž ochranné plachty z textilie z umělých vláken</t>
  </si>
  <si>
    <t>-750192357</t>
  </si>
  <si>
    <t>Plachta ochranná zavěšená na konstrukci lešení z textilie z umělých vláken montáž</t>
  </si>
  <si>
    <t>https://podminky.urs.cz/item/CS_URS_2024_01/944611111</t>
  </si>
  <si>
    <t>(36+32+7,5)*19,6</t>
  </si>
  <si>
    <t>944611211</t>
  </si>
  <si>
    <t>Příplatek k ochranné plachtě za každý den použití</t>
  </si>
  <si>
    <t>-2058814682</t>
  </si>
  <si>
    <t>Plachta ochranná zavěšená na konstrukci lešení z textilie z umělých vláken příplatek k ceně za každý den použití</t>
  </si>
  <si>
    <t>https://podminky.urs.cz/item/CS_URS_2024_01/944611211</t>
  </si>
  <si>
    <t>944611811</t>
  </si>
  <si>
    <t>Demontáž ochranné plachty z textilie z umělých vláken</t>
  </si>
  <si>
    <t>199921544</t>
  </si>
  <si>
    <t>Plachta ochranná zavěšená na konstrukci lešení z textilie z umělých vláken demontáž</t>
  </si>
  <si>
    <t>https://podminky.urs.cz/item/CS_URS_2024_01/944611811</t>
  </si>
  <si>
    <t>-1533586626</t>
  </si>
  <si>
    <t>953946121</t>
  </si>
  <si>
    <t>Montáž atypických ocelových kcí hmotnosti přes 0,5 do 1 t z profilů hmotnosti přes 13 do 30 kg/m</t>
  </si>
  <si>
    <t>-936678128</t>
  </si>
  <si>
    <t>Montáž atypických ocelových konstrukcí profilů hmotnosti přes 13 do 30 kg/m, hmotnosti konstrukce přes 0,5 do 1 t</t>
  </si>
  <si>
    <t>https://podminky.urs.cz/item/CS_URS_2024_01/953946121</t>
  </si>
  <si>
    <t>13010934</t>
  </si>
  <si>
    <t>ocel profilová jakost S235JR (11 375) průřez UPE 160</t>
  </si>
  <si>
    <t>-2119129298</t>
  </si>
  <si>
    <t>13010428</t>
  </si>
  <si>
    <t>úhelník ocelový rovnostranný jakost S235JR (11 375) 70x70x6mm</t>
  </si>
  <si>
    <t>1720582029</t>
  </si>
  <si>
    <t>953946131</t>
  </si>
  <si>
    <t>Montáž atypických ocelových kcí hmotnosti přes 0,5 do 1 t z profilů hmotnosti přes 30 kg/m</t>
  </si>
  <si>
    <t>1155880005</t>
  </si>
  <si>
    <t>Montáž atypických ocelových konstrukcí profilů hmotnosti přes 30 kg/m, hmotnosti konstrukce přes 0,5 do 1 t</t>
  </si>
  <si>
    <t>https://podminky.urs.cz/item/CS_URS_2024_01/953946131</t>
  </si>
  <si>
    <t>13010978</t>
  </si>
  <si>
    <t>ocel profilová jakost S235JR (11 375) průřez HEB 180</t>
  </si>
  <si>
    <t>1936749957</t>
  </si>
  <si>
    <t>(306,69+144,38)/1000</t>
  </si>
  <si>
    <t>1393853891</t>
  </si>
  <si>
    <t>(52,83+70,31+30,46)/1000</t>
  </si>
  <si>
    <t>961044111</t>
  </si>
  <si>
    <t>Bourání základů z betonu prostého</t>
  </si>
  <si>
    <t>204031</t>
  </si>
  <si>
    <t>https://podminky.urs.cz/item/CS_URS_2024_01/961044111</t>
  </si>
  <si>
    <t>0,8*0,4*0,35*4</t>
  </si>
  <si>
    <t>2,1*3,2*0,25*4</t>
  </si>
  <si>
    <t>2,2*4,6*(0,5+0,1)</t>
  </si>
  <si>
    <t>1*1,6*0,2</t>
  </si>
  <si>
    <t>962023390</t>
  </si>
  <si>
    <t>Bourání zdiva nadzákladového smíšeného na MV nebo MVC do 1 m3</t>
  </si>
  <si>
    <t>-1239345137</t>
  </si>
  <si>
    <t>Bourání zdiva nadzákladového smíšeného na maltu vápennou nebo vápenocementovou, objemu do 1 m3</t>
  </si>
  <si>
    <t>https://podminky.urs.cz/item/CS_URS_2024_01/962023390</t>
  </si>
  <si>
    <t>(0,2+0,25)*2*0,25</t>
  </si>
  <si>
    <t>962032112</t>
  </si>
  <si>
    <t>Bourání zdiva z keramických děrovaných cihel na MVC přes 1 m3</t>
  </si>
  <si>
    <t>-1023503790</t>
  </si>
  <si>
    <t>Bourání zdiva nadzákladového z cihel keramických děrovaných na maltu vápenocementovou, objemu přes 1 m3</t>
  </si>
  <si>
    <t>https://podminky.urs.cz/item/CS_URS_2024_01/962032112</t>
  </si>
  <si>
    <t>(5,05*2+26,32)*2,7*0,3</t>
  </si>
  <si>
    <t>963051313</t>
  </si>
  <si>
    <t>Bourání ŽB stropů žebrových s rovným podhledem</t>
  </si>
  <si>
    <t>1834750332</t>
  </si>
  <si>
    <t>Bourání železobetonových stropů žebrových s rovným podhledem</t>
  </si>
  <si>
    <t>https://podminky.urs.cz/item/CS_URS_2024_01/963051313</t>
  </si>
  <si>
    <t xml:space="preserve">Poznámka k položce:_x000d_
Strop se ztraceným bednění z trapézového plechu </t>
  </si>
  <si>
    <t>30,14*5,5*0,07</t>
  </si>
  <si>
    <t>14,7*7,05*0,07</t>
  </si>
  <si>
    <t>26,32*4,75*0,07</t>
  </si>
  <si>
    <t>(2,98*8+0,93+0,97+0,92*2)*0,5*0,07</t>
  </si>
  <si>
    <t>2*PI*(0,65/2+0,2)*0,07</t>
  </si>
  <si>
    <t>2*PI*(0,75/2+0,2)*6*0,07</t>
  </si>
  <si>
    <t>2*PI*(0,5/2+0,2)*0,07</t>
  </si>
  <si>
    <t>966071133</t>
  </si>
  <si>
    <t>Demontáž ocelových kcí hmotnosti přes 10 do 50 t z profilů hmotnosti přes 30 kg/m</t>
  </si>
  <si>
    <t>1744199737</t>
  </si>
  <si>
    <t>Demontáž ocelových konstrukcí profilů hmotnosti přes 30 kg/m, hmotnosti konstrukce přes 10 do 50 t</t>
  </si>
  <si>
    <t>https://podminky.urs.cz/item/CS_URS_2024_01/966071133</t>
  </si>
  <si>
    <t>71*6,775*3/1000</t>
  </si>
  <si>
    <t>21,9*5,61*8/1000</t>
  </si>
  <si>
    <t>2,6*6,775*3*2/1000</t>
  </si>
  <si>
    <t>57,1*2,5*4/1000</t>
  </si>
  <si>
    <t>47*2,5*4/1000</t>
  </si>
  <si>
    <t>93*6,875/1000</t>
  </si>
  <si>
    <t>66,3*7,5*6/1000</t>
  </si>
  <si>
    <t>22,4*2,35*4/1000</t>
  </si>
  <si>
    <t>342*7,5/1000</t>
  </si>
  <si>
    <t>122*7,175*2/1000</t>
  </si>
  <si>
    <t>57,1*3,2*4/1000</t>
  </si>
  <si>
    <t>62,62*3,2*6/1000</t>
  </si>
  <si>
    <t>66,3*5*9/1000</t>
  </si>
  <si>
    <t>57,1*27/1000</t>
  </si>
  <si>
    <t>50,4*27/1000</t>
  </si>
  <si>
    <t>47*27/1000</t>
  </si>
  <si>
    <t>20,812*1,05 'Přepočtené koeficientem množství</t>
  </si>
  <si>
    <t>966072122</t>
  </si>
  <si>
    <t>Demontáž opláštění stěn ocelových kcí z tvarovaných ocelových plechů budov v přes 6 do 12 m</t>
  </si>
  <si>
    <t>462154818</t>
  </si>
  <si>
    <t>Demontáž opláštění stěn ocelové konstrukce z tvarovaných ocelových plechů, výšky budovy přes 6 do 12 m</t>
  </si>
  <si>
    <t>https://podminky.urs.cz/item/CS_URS_2024_01/966072122</t>
  </si>
  <si>
    <t>30,6*1</t>
  </si>
  <si>
    <t>966072123R</t>
  </si>
  <si>
    <t>Demontáž opláštění stěn ocelových kcí ze skleněných výplní budov v přes 12 do 24 m</t>
  </si>
  <si>
    <t>1698795752</t>
  </si>
  <si>
    <t>Demontáž opláštění stěn ocelové konstrukce ze skleněných výplní, výšky budovy přes 12 do 24 m</t>
  </si>
  <si>
    <t>1,2*1,2*2*2</t>
  </si>
  <si>
    <t>968072455</t>
  </si>
  <si>
    <t>Vybourání kovových dveřních zárubní pl do 2 m2</t>
  </si>
  <si>
    <t>-1116586634</t>
  </si>
  <si>
    <t>Vybourání kovových rámů oken s křídly, dveřních zárubní, vrat, stěn, ostění nebo obkladů dveřních zárubní, plochy do 2 m2</t>
  </si>
  <si>
    <t>https://podminky.urs.cz/item/CS_URS_2024_01/968072455</t>
  </si>
  <si>
    <t>1*2*3</t>
  </si>
  <si>
    <t>968072558</t>
  </si>
  <si>
    <t>Vybourání kovových vrat pl do 5 m2</t>
  </si>
  <si>
    <t>-1463131766</t>
  </si>
  <si>
    <t>Vybourání kovových rámů oken s křídly, dveřních zárubní, vrat, stěn, ostění nebo obkladů vrat, mimo posuvných a skládacích, plochy do 5 m2</t>
  </si>
  <si>
    <t>https://podminky.urs.cz/item/CS_URS_2024_01/968072558</t>
  </si>
  <si>
    <t>2,5*2,5</t>
  </si>
  <si>
    <t>971042551</t>
  </si>
  <si>
    <t>Vybourání otvorů v betonových příčkách a zdech pl do 1 m2</t>
  </si>
  <si>
    <t>-1645218582</t>
  </si>
  <si>
    <t>Vybourání otvorů v betonových příčkách a zdech základových nebo nadzákladových plochy do 1 m2, tl. jakékoliv</t>
  </si>
  <si>
    <t>https://podminky.urs.cz/item/CS_URS_2024_01/971042551</t>
  </si>
  <si>
    <t>PI*(0,565/2)^2</t>
  </si>
  <si>
    <t>PI*(0,525/2)^2</t>
  </si>
  <si>
    <t>PI*(0,56/2)^2</t>
  </si>
  <si>
    <t>PI*(0,5/2)^2</t>
  </si>
  <si>
    <t>972054341</t>
  </si>
  <si>
    <t>Vybourání otvorů v ŽB stropech nebo klenbách pl do 0,25 m2 tl do 150 mm</t>
  </si>
  <si>
    <t>-1696959346</t>
  </si>
  <si>
    <t>Vybourání otvorů ve stropech nebo klenbách železobetonových bez odstranění podlahy a násypu, plochy do 0,25 m2, tl. do 150 mm</t>
  </si>
  <si>
    <t>https://podminky.urs.cz/item/CS_URS_2024_01/972054341</t>
  </si>
  <si>
    <t>976071111</t>
  </si>
  <si>
    <t>Vybourání kovových madel a zábradlí</t>
  </si>
  <si>
    <t>-1684510967</t>
  </si>
  <si>
    <t>Vybourání kovových madel, zábradlí, dvířek, zděří, kotevních želez madel a zábradlí</t>
  </si>
  <si>
    <t>https://podminky.urs.cz/item/CS_URS_2024_01/976071111</t>
  </si>
  <si>
    <t>1,22*2+5,45</t>
  </si>
  <si>
    <t>7,89*1,2 'Přepočtené koeficientem množství</t>
  </si>
  <si>
    <t>978036191</t>
  </si>
  <si>
    <t>Otlučení (osekání) cementových omítek vnějších ploch v rozsahu přes 80 do 100 %</t>
  </si>
  <si>
    <t>448508604</t>
  </si>
  <si>
    <t>Otlučení cementových omítek vnějších ploch s vyškrabáním spar zdiva a s očištěním povrchu, v rozsahu přes 80 do 100 %</t>
  </si>
  <si>
    <t>https://podminky.urs.cz/item/CS_URS_2024_01/978036191</t>
  </si>
  <si>
    <t>997013312</t>
  </si>
  <si>
    <t>Montáž a demontáž shozu suti v přes 10 do 20 m</t>
  </si>
  <si>
    <t>1672304322</t>
  </si>
  <si>
    <t>Shoz na stavební suť montáž a demontáž shozu výšky přes 10 do 20 m</t>
  </si>
  <si>
    <t>https://podminky.urs.cz/item/CS_URS_2024_01/997013312</t>
  </si>
  <si>
    <t>997013113</t>
  </si>
  <si>
    <t>Vnitrostaveništní doprava suti a vybouraných hmot pro budovy v přes 9 do 12 m</t>
  </si>
  <si>
    <t>715220932</t>
  </si>
  <si>
    <t>Vnitrostaveništní doprava suti a vybouraných hmot vodorovně do 50 m s naložením základní pro budovy a haly výšky přes 9 do 12 m</t>
  </si>
  <si>
    <t>https://podminky.urs.cz/item/CS_URS_2024_01/997013113</t>
  </si>
  <si>
    <t>-397031853</t>
  </si>
  <si>
    <t>-1458074872</t>
  </si>
  <si>
    <t>997013804</t>
  </si>
  <si>
    <t>Poplatek za uložení na skládce (skládkovné) stavebního odpadu ze skla kód odpadu 17 02 02</t>
  </si>
  <si>
    <t>1142360353</t>
  </si>
  <si>
    <t>Poplatek za uložení stavebního odpadu na skládce (skládkovné) ze skla zatříděného do Katalogu odpadů pod kódem 17 02 02</t>
  </si>
  <si>
    <t>https://podminky.urs.cz/item/CS_URS_2024_01/997013804</t>
  </si>
  <si>
    <t>997013861</t>
  </si>
  <si>
    <t>Poplatek za uložení stavebního odpadu na recyklační skládce (skládkovné) z prostého betonu kód odpadu 17 01 01</t>
  </si>
  <si>
    <t>-522127220</t>
  </si>
  <si>
    <t>Poplatek za uložení stavebního odpadu na recyklační skládce (skládkovné) z prostého betonu zatříděného do Katalogu odpadů pod kódem 17 01 01</t>
  </si>
  <si>
    <t>https://podminky.urs.cz/item/CS_URS_2024_01/997013861</t>
  </si>
  <si>
    <t>997013862</t>
  </si>
  <si>
    <t>Poplatek za uložení stavebního odpadu na recyklační skládce (skládkovné) z armovaného betonu kód odpadu 17 01 01</t>
  </si>
  <si>
    <t>-1964306712</t>
  </si>
  <si>
    <t>Poplatek za uložení stavebního odpadu na recyklační skládce (skládkovné) z armovaného betonu zatříděného do Katalogu odpadů pod kódem 17 01 01</t>
  </si>
  <si>
    <t>https://podminky.urs.cz/item/CS_URS_2024_01/997013862</t>
  </si>
  <si>
    <t>73,518</t>
  </si>
  <si>
    <t>997013863</t>
  </si>
  <si>
    <t>Poplatek za uložení stavebního odpadu na recyklační skládce (skládkovné) cihelného kód odpadu 17 01 02</t>
  </si>
  <si>
    <t>73987918</t>
  </si>
  <si>
    <t>Poplatek za uložení stavebního odpadu na recyklační skládce (skládkovné) cihelného zatříděného do Katalogu odpadů pod kódem 17 01 02</t>
  </si>
  <si>
    <t>https://podminky.urs.cz/item/CS_URS_2024_01/997013863</t>
  </si>
  <si>
    <t>0,511</t>
  </si>
  <si>
    <t>29,5</t>
  </si>
  <si>
    <t>997013871</t>
  </si>
  <si>
    <t>Poplatek za uložení stavebního odpadu na recyklační skládce (skládkovné) směsného stavebního a demoličního kód odpadu 17 09 04</t>
  </si>
  <si>
    <t>1737142398</t>
  </si>
  <si>
    <t>Poplatek za uložení stavebního odpadu na recyklační skládce (skládkovné) směsného stavebního a demoličního zatříděného do Katalogu odpadů pod kódem 17 09 04</t>
  </si>
  <si>
    <t>https://podminky.urs.cz/item/CS_URS_2024_01/997013871</t>
  </si>
  <si>
    <t>997013R</t>
  </si>
  <si>
    <t>Uložení na skládce (výkup kovu) druhotných surovin</t>
  </si>
  <si>
    <t>882043449</t>
  </si>
  <si>
    <t>uložení na skládce (výkup kovu) druhotných surovin</t>
  </si>
  <si>
    <t>998</t>
  </si>
  <si>
    <t>Přesun hmot</t>
  </si>
  <si>
    <t>998011002</t>
  </si>
  <si>
    <t>Přesun hmot pro budovy zděné v přes 6 do 12 m</t>
  </si>
  <si>
    <t>1170953922</t>
  </si>
  <si>
    <t>Přesun hmot pro budovy občanské výstavby, bydlení, výrobu a služby s nosnou svislou konstrukcí zděnou z cihel, tvárnic nebo kamene vodorovná dopravní vzdálenost do 100 m základní pro budovy výšky přes 6 do 12 m</t>
  </si>
  <si>
    <t>https://podminky.urs.cz/item/CS_URS_2024_01/998011002</t>
  </si>
  <si>
    <t>711</t>
  </si>
  <si>
    <t>Izolace proti vodě, vlhkosti a plynům</t>
  </si>
  <si>
    <t>711471051</t>
  </si>
  <si>
    <t>Provedení vodorovné izolace proti tlakové vodě termoplasty lepenou fólií PVC</t>
  </si>
  <si>
    <t>-619513793</t>
  </si>
  <si>
    <t>Provedení izolace proti povrchové a podpovrchové tlakové vodě termoplasty na ploše vodorovné V folií PVC lepenou</t>
  </si>
  <si>
    <t>https://podminky.urs.cz/item/CS_URS_2024_01/711471051</t>
  </si>
  <si>
    <t>28322003</t>
  </si>
  <si>
    <t>fólie hydroizolační pro spodní stavbu mPVC tl 1,0mm</t>
  </si>
  <si>
    <t>-22136348</t>
  </si>
  <si>
    <t>129,15*1,1655 'Přepočtené koeficientem množství</t>
  </si>
  <si>
    <t>711491172</t>
  </si>
  <si>
    <t>Provedení doplňků izolace proti vodě na vodorovné ploše z textilií vrstva ochranná</t>
  </si>
  <si>
    <t>-802163801</t>
  </si>
  <si>
    <t>Provedení doplňků izolace proti vodě textilií na ploše vodorovné V vrstva ochranná</t>
  </si>
  <si>
    <t>https://podminky.urs.cz/item/CS_URS_2024_01/711491172</t>
  </si>
  <si>
    <t>(16+0,4)*(7,075+0,8)*2</t>
  </si>
  <si>
    <t>69311082</t>
  </si>
  <si>
    <t>geotextilie netkaná separační, ochranná, filtrační, drenážní PP 500g/m2</t>
  </si>
  <si>
    <t>-539031342</t>
  </si>
  <si>
    <t>258,3*1,05 'Přepočtené koeficientem množství</t>
  </si>
  <si>
    <t>998711102</t>
  </si>
  <si>
    <t>Přesun hmot tonážní pro izolace proti vodě, vlhkosti a plynům v objektech v přes 6 do 12 m</t>
  </si>
  <si>
    <t>244663683</t>
  </si>
  <si>
    <t>Přesun hmot pro izolace proti vodě, vlhkosti a plynům stanovený z hmotnosti přesunovaného materiálu vodorovná dopravní vzdálenost do 50 m základní v objektech výšky přes 6 do 12 m</t>
  </si>
  <si>
    <t>https://podminky.urs.cz/item/CS_URS_2024_01/998711102</t>
  </si>
  <si>
    <t>712</t>
  </si>
  <si>
    <t>Povlakové krytiny</t>
  </si>
  <si>
    <t>712340832</t>
  </si>
  <si>
    <t>Odstranění povlakové krytiny střech do 10° z pásů NAIP přitavených v plné ploše dvouvrstvé</t>
  </si>
  <si>
    <t>967838677</t>
  </si>
  <si>
    <t>Odstranění povlakové krytiny střech plochých do 10° z přitavených pásů NAIP v plné ploše dvouvrstvé</t>
  </si>
  <si>
    <t>https://podminky.urs.cz/item/CS_URS_2024_01/712340832</t>
  </si>
  <si>
    <t>26,32*4,75</t>
  </si>
  <si>
    <t>30,1*2+5*1,6*2</t>
  </si>
  <si>
    <t>712363001</t>
  </si>
  <si>
    <t>Provedení povlakové krytiny střech do 10° termoplastickou fólií PVC rozvinutím a natažením v ploše</t>
  </si>
  <si>
    <t>1736416160</t>
  </si>
  <si>
    <t>Provedení povlakové krytiny střech plochých do 10° fólií termoplastickou mPVC (měkčené PVC) rozvinutí a natažení fólie v ploše</t>
  </si>
  <si>
    <t>https://podminky.urs.cz/item/CS_URS_2024_01/712363001</t>
  </si>
  <si>
    <t>28342411</t>
  </si>
  <si>
    <t>fólie hydroizolační střešní mPVC s nakašírovaným PES rounem určená k lepení tl 1,5mm</t>
  </si>
  <si>
    <t>207508177</t>
  </si>
  <si>
    <t>171,394*1,1655 'Přepočtené koeficientem množství</t>
  </si>
  <si>
    <t>712363003</t>
  </si>
  <si>
    <t>Provedení povlakové krytina střech do 10° spoj 2 pásů fólií PVC horkovzdušným navařením</t>
  </si>
  <si>
    <t>-1663048795</t>
  </si>
  <si>
    <t>Provedení povlakové krytiny střech plochých do 10° fólií termoplastickou mPVC (měkčené PVC) vytvoření spoje dvou pásů fólií horkovzdušným navařením</t>
  </si>
  <si>
    <t>https://podminky.urs.cz/item/CS_URS_2024_01/712363003</t>
  </si>
  <si>
    <t>712363122</t>
  </si>
  <si>
    <t>Provedení povlakové krytiny střech do 10° provedení rohů a koutů navařením izolačních tvarovek</t>
  </si>
  <si>
    <t>2038293859</t>
  </si>
  <si>
    <t>Provedení povlakové krytiny střech plochých do 10° fólií ostatní činnosti při pokládání hydroizolačních fólií (materiál ve specifikaci) zaizolování prostupů střešní rovinou provedení rohů a koutů izolačními tvarovkami horkovzdušným navařením</t>
  </si>
  <si>
    <t>https://podminky.urs.cz/item/CS_URS_2024_01/712363122</t>
  </si>
  <si>
    <t>28322070</t>
  </si>
  <si>
    <t>roh vnitřní pro střešní fólie mPVC šedé</t>
  </si>
  <si>
    <t>-795699151</t>
  </si>
  <si>
    <t>712392171</t>
  </si>
  <si>
    <t>Povlakové krytiny střech plochých do 10° podkladní textilní vrstvy</t>
  </si>
  <si>
    <t>-2115770756</t>
  </si>
  <si>
    <t>Povlakové krytiny střech plochých do 10° - ostatní práce provedení vrstvy textilní podkladní</t>
  </si>
  <si>
    <t>https://podminky.urs.cz/item/CS_URS_2024_01/712392171</t>
  </si>
  <si>
    <t>712599097</t>
  </si>
  <si>
    <t>Příplatek k povlakové krytině střech oblých za plochu do 10 m2 NAIP, pryže nebo termoplasty</t>
  </si>
  <si>
    <t>1680921037</t>
  </si>
  <si>
    <t>Provedení povlakové krytiny střech oblých - ostatní práce Příplatek k cenám za plochu do 10 m2 NAIP, foliemi nebo termoplasty</t>
  </si>
  <si>
    <t>https://podminky.urs.cz/item/CS_URS_2024_01/712599097</t>
  </si>
  <si>
    <t>712841559</t>
  </si>
  <si>
    <t>Provedení povlakové krytiny vytažením na konstrukce pásy přitavením NAIP</t>
  </si>
  <si>
    <t>-1732601086</t>
  </si>
  <si>
    <t>Provedení povlakové krytiny střech samostatným vytažením izolačního povlaku pásy přitavením na konstrukce převyšující úroveň střechy, NAIP</t>
  </si>
  <si>
    <t>https://podminky.urs.cz/item/CS_URS_2024_01/712841559</t>
  </si>
  <si>
    <t>36*1,5</t>
  </si>
  <si>
    <t>62832001</t>
  </si>
  <si>
    <t>pás asfaltový natavitelný oxidovaný s vložkou ze skleněné rohože typu V60 s jemnozrnným minerálním posypem tl 3,5mm</t>
  </si>
  <si>
    <t>36317387</t>
  </si>
  <si>
    <t>54*1,2 'Přepočtené koeficientem množství</t>
  </si>
  <si>
    <t>998712102</t>
  </si>
  <si>
    <t>Přesun hmot tonážní pro krytiny povlakové v objektech v přes 6 do 12 m</t>
  </si>
  <si>
    <t>-204588743</t>
  </si>
  <si>
    <t>Přesun hmot pro povlakové krytiny stanovený z hmotnosti přesunovaného materiálu vodorovná dopravní vzdálenost do 50 m základní v objektech výšky přes 6 do 12 m</t>
  </si>
  <si>
    <t>https://podminky.urs.cz/item/CS_URS_2024_01/998712102</t>
  </si>
  <si>
    <t>713120813</t>
  </si>
  <si>
    <t>Odstranění tepelné izolace podlah volně kladené z vláknitých materiálů suchých tl přes 100 mm</t>
  </si>
  <si>
    <t>-1008772678</t>
  </si>
  <si>
    <t>Odstranění tepelné izolace podlah z rohoží, pásů, dílců, desek, bloků podlah volně kladených nebo mezi trámy z vláknitých materiálů suchých, tloušťka izolace přes 100 mm</t>
  </si>
  <si>
    <t>https://podminky.urs.cz/item/CS_URS_2024_01/713120813</t>
  </si>
  <si>
    <t>713141152</t>
  </si>
  <si>
    <t>Montáž izolace tepelné střech plochých kladené volně 2 vrstvy rohoží, pásů, dílců, desek</t>
  </si>
  <si>
    <t>1610357902</t>
  </si>
  <si>
    <t>Montáž tepelné izolace střech plochých rohožemi, pásy, deskami, dílci, bloky (izolační materiál ve specifikaci) kladenými volně dvouvrstvá</t>
  </si>
  <si>
    <t>https://podminky.urs.cz/item/CS_URS_2024_01/713141152</t>
  </si>
  <si>
    <t>63140406</t>
  </si>
  <si>
    <t>deska tepelně izolační minerální plochých střech dvouvrstvá λ=0,038-0,039 tl 150mm</t>
  </si>
  <si>
    <t>1535515200</t>
  </si>
  <si>
    <t>Poznámka k položce:_x000d_
jedna vrstva tvořená spádovými klíny</t>
  </si>
  <si>
    <t>171,394*2,1 'Přepočtené koeficientem množství</t>
  </si>
  <si>
    <t>713141242</t>
  </si>
  <si>
    <t>Přikotvení tepelné izolace šrouby do trapézového plechu nebo do dřeva pro izolaci tl přes 140 do 200 mm</t>
  </si>
  <si>
    <t>968743896</t>
  </si>
  <si>
    <t>Montáž tepelné izolace střech plochých mechanické přikotvení šrouby včetně dodávky šroubů, bez položení tepelné izolace tl. izolace přes 140 do 200 mm do trapézového plechu nebo do dřeva</t>
  </si>
  <si>
    <t>https://podminky.urs.cz/item/CS_URS_2024_01/713141242</t>
  </si>
  <si>
    <t>713191132</t>
  </si>
  <si>
    <t>Montáž izolace tepelné podlah, stropů vrchem nebo střech překrytí separační fólií z PE</t>
  </si>
  <si>
    <t>1630696821</t>
  </si>
  <si>
    <t>Montáž tepelné izolace stavebních konstrukcí - doplňky a konstrukční součásti podlah, stropů vrchem nebo střech překrytí fólií separační z PE</t>
  </si>
  <si>
    <t>https://podminky.urs.cz/item/CS_URS_2024_01/713191132</t>
  </si>
  <si>
    <t>30,1*7,075-3*PI*(4,2/2)^2</t>
  </si>
  <si>
    <t>28323101</t>
  </si>
  <si>
    <t>fólie LDPE (750 kg/m3) proti zemní vlhkosti nad úrovní terénu tl 1mm</t>
  </si>
  <si>
    <t>857776813</t>
  </si>
  <si>
    <t>998713102</t>
  </si>
  <si>
    <t>Přesun hmot tonážní pro izolace tepelné v objektech v přes 6 do 12 m</t>
  </si>
  <si>
    <t>-1294104606</t>
  </si>
  <si>
    <t>Přesun hmot pro izolace tepelné stanovený z hmotnosti přesunovaného materiálu vodorovná dopravní vzdálenost do 50 m s užitím mechanizace v objektech výšky přes 6 m do 12 m</t>
  </si>
  <si>
    <t>https://podminky.urs.cz/item/CS_URS_2024_01/998713102</t>
  </si>
  <si>
    <t>764</t>
  </si>
  <si>
    <t>Konstrukce klempířské</t>
  </si>
  <si>
    <t>764002841</t>
  </si>
  <si>
    <t>Demontáž oplechování horních ploch zdí a nadezdívek do suti</t>
  </si>
  <si>
    <t>1921188209</t>
  </si>
  <si>
    <t>Demontáž klempířských konstrukcí oplechování horních ploch zdí a nadezdívek do suti</t>
  </si>
  <si>
    <t>https://podminky.urs.cz/item/CS_URS_2024_01/764002841</t>
  </si>
  <si>
    <t>5*2+26,32</t>
  </si>
  <si>
    <t>7,5*2+30,1</t>
  </si>
  <si>
    <t>764004831</t>
  </si>
  <si>
    <t>Demontáž mezistřešního nebo zaatikového žlabu do suti</t>
  </si>
  <si>
    <t>-2026111762</t>
  </si>
  <si>
    <t>Demontáž klempířských konstrukcí žlabu mezistřešního nebo zaatikového do suti</t>
  </si>
  <si>
    <t>https://podminky.urs.cz/item/CS_URS_2024_01/764004831</t>
  </si>
  <si>
    <t>30,1+26,32</t>
  </si>
  <si>
    <t>764224404</t>
  </si>
  <si>
    <t>Oplechování horních ploch a nadezdívek (atik) bez rohů z Al plechu mechanicky kotvené rš 330 mm</t>
  </si>
  <si>
    <t>504400434</t>
  </si>
  <si>
    <t>Oplechování horních ploch zdí a nadezdívek (atik) z hliníkového plechu mechanicky kotvené rš 330 mm</t>
  </si>
  <si>
    <t>https://podminky.urs.cz/item/CS_URS_2024_01/764224404</t>
  </si>
  <si>
    <t>30,1+2*7,075</t>
  </si>
  <si>
    <t>764515411</t>
  </si>
  <si>
    <t>Žlaby mezistřešní nebo zaatikové uložené v lůžku z Pz plechu rš 1100 mm</t>
  </si>
  <si>
    <t>-395129815</t>
  </si>
  <si>
    <t>Žlab mezistřešní nebo zaatikový z pozinkovaného plechu včetně čel a hrdel uložený v lůžku bez háků rš 1100 mm</t>
  </si>
  <si>
    <t>https://podminky.urs.cz/item/CS_URS_2024_01/764515411</t>
  </si>
  <si>
    <t>998764102</t>
  </si>
  <si>
    <t>Přesun hmot tonážní pro konstrukce klempířské v objektech v přes 6 do 12 m</t>
  </si>
  <si>
    <t>1322600375</t>
  </si>
  <si>
    <t>Přesun hmot pro konstrukce klempířské stanovený z hmotnosti přesunovaného materiálu vodorovná dopravní vzdálenost do 50 m základní v objektech výšky přes 6 do 12 m</t>
  </si>
  <si>
    <t>https://podminky.urs.cz/item/CS_URS_2024_01/998764102</t>
  </si>
  <si>
    <t>767161123</t>
  </si>
  <si>
    <t>Montáž zábradlí rovného z trubek do ocelové konstrukce hm do 20 kg</t>
  </si>
  <si>
    <t>-1086199480</t>
  </si>
  <si>
    <t>Montáž zábradlí rovného z trubek nebo tenkostěnných profilů na ocelovou konstrukci, hmotnosti 1 m zábradlí do 20 kg</t>
  </si>
  <si>
    <t>https://podminky.urs.cz/item/CS_URS_2024_01/767161123</t>
  </si>
  <si>
    <t>7,05</t>
  </si>
  <si>
    <t>14011017</t>
  </si>
  <si>
    <t>trubka ocelová bezešvá hladká jakost 11 353 33,7x3,2mm</t>
  </si>
  <si>
    <t>-632054281</t>
  </si>
  <si>
    <t>6*2+6,6</t>
  </si>
  <si>
    <t>7,05*2+7,755</t>
  </si>
  <si>
    <t>767415832</t>
  </si>
  <si>
    <t>Demontáž vnějšího obkladu skládaného pláště tvarovaným plechem budov v přes 12 do 24 m šroubováním</t>
  </si>
  <si>
    <t>-720373003</t>
  </si>
  <si>
    <t>Demontáž vnějšího obkladu skládaného pláště plechem tvarovaným výšky budovy přes 12 do 24 m, uchyceným šroubováním</t>
  </si>
  <si>
    <t>https://podminky.urs.cz/item/CS_URS_2024_01/767415832</t>
  </si>
  <si>
    <t>36*7,3+5,3*5,4</t>
  </si>
  <si>
    <t>767590840</t>
  </si>
  <si>
    <t>Demontáž podlah z podlahových roštů</t>
  </si>
  <si>
    <t>427108751</t>
  </si>
  <si>
    <t>Demontáž podlahových konstrukcí šroubovaných , nýtovaných nebo svařovaných z podlahových roštů</t>
  </si>
  <si>
    <t>https://podminky.urs.cz/item/CS_URS_2024_01/767590840</t>
  </si>
  <si>
    <t>2,2*(3,45+7,5)+2,55*(15)</t>
  </si>
  <si>
    <t>3*1*8</t>
  </si>
  <si>
    <t>767691822</t>
  </si>
  <si>
    <t>Vyvěšení nebo zavěšení kovových křídel dveří do 2 m2</t>
  </si>
  <si>
    <t>-154060268</t>
  </si>
  <si>
    <t>Ostatní práce - vyvěšení nebo zavěšení kovových křídel dveří, plochy do 2 m2</t>
  </si>
  <si>
    <t>https://podminky.urs.cz/item/CS_URS_2024_01/767691822</t>
  </si>
  <si>
    <t>767691823</t>
  </si>
  <si>
    <t>Vyvěšení nebo zavěšení kovových křídel dveří přes 2 m2</t>
  </si>
  <si>
    <t>-1007020592</t>
  </si>
  <si>
    <t>Ostatní práce - vyvěšení nebo zavěšení kovových křídel dveří, plochy přes 2 m2</t>
  </si>
  <si>
    <t>https://podminky.urs.cz/item/CS_URS_2024_01/767691823</t>
  </si>
  <si>
    <t>767896120</t>
  </si>
  <si>
    <t>Montáž okopového plechu</t>
  </si>
  <si>
    <t>-487991114</t>
  </si>
  <si>
    <t>Montáž lišt a okopových plechů okopových plechů výšky do 500 mm</t>
  </si>
  <si>
    <t>https://podminky.urs.cz/item/CS_URS_2024_01/767896120</t>
  </si>
  <si>
    <t>(6+1,5)*2</t>
  </si>
  <si>
    <t>54915204</t>
  </si>
  <si>
    <t>plech okopový Al 1045x150x0,8mm</t>
  </si>
  <si>
    <t>-1618213526</t>
  </si>
  <si>
    <t>767995115</t>
  </si>
  <si>
    <t>Montáž atypických zámečnických konstrukcí hm přes 50 do 100 kg</t>
  </si>
  <si>
    <t>1713680526</t>
  </si>
  <si>
    <t>Montáž ostatních atypických zámečnických konstrukcí hmotnosti přes 50 do 100 kg</t>
  </si>
  <si>
    <t>https://podminky.urs.cz/item/CS_URS_2024_01/767995115</t>
  </si>
  <si>
    <t>13011039</t>
  </si>
  <si>
    <t>tyč ocelová plochá jakost S235JR (11 375) 20x3mm</t>
  </si>
  <si>
    <t>1042353674</t>
  </si>
  <si>
    <t>0,001*1,05 'Přepočtené koeficientem množství</t>
  </si>
  <si>
    <t>13010412</t>
  </si>
  <si>
    <t>úhelník ocelový rovnostranný jakost S235JR (11 375) 40x40x3mm</t>
  </si>
  <si>
    <t>-1505772257</t>
  </si>
  <si>
    <t>1,97*(0,75*4*10+0,5*4*2)/1000</t>
  </si>
  <si>
    <t>998767102</t>
  </si>
  <si>
    <t>Přesun hmot tonážní pro zámečnické konstrukce v objektech v přes 6 do 12 m</t>
  </si>
  <si>
    <t>-13614335</t>
  </si>
  <si>
    <t>Přesun hmot pro zámečnické konstrukce stanovený z hmotnosti přesunovaného materiálu vodorovná dopravní vzdálenost do 50 m základní v objektech výšky přes 6 do 12 m</t>
  </si>
  <si>
    <t>https://podminky.urs.cz/item/CS_URS_2024_01/998767102</t>
  </si>
  <si>
    <t>783807120</t>
  </si>
  <si>
    <t>Provedení krycího jednonásobného nátěru hladkých, zrnitých tenkovrstvých nebo štukových omítek stupně členitosti 1 a 2</t>
  </si>
  <si>
    <t>988450658</t>
  </si>
  <si>
    <t>Provedení krycího nátěru omítek jednonásobného hladkých omítek hladkých, zrnitých tenkovrstvých nebo štukových stupně členitosti 1 a 2</t>
  </si>
  <si>
    <t>https://podminky.urs.cz/item/CS_URS_2024_01/783807120</t>
  </si>
  <si>
    <t>24626003</t>
  </si>
  <si>
    <t>hmota nátěrová akrylátová krycí (email) tónovaná na fasádní povrchy</t>
  </si>
  <si>
    <t>litr</t>
  </si>
  <si>
    <t>-2131665393</t>
  </si>
  <si>
    <t>6,125*0,2 'Přepočtené koeficientem množství</t>
  </si>
  <si>
    <t>783933161</t>
  </si>
  <si>
    <t>Penetrační epoxidový nátěr pórovitých betonových podlah</t>
  </si>
  <si>
    <t>-1420115472</t>
  </si>
  <si>
    <t>Penetrační nátěr betonových podlah pórovitých ( např. z cihelné dlažby, betonu apod.) epoxidový</t>
  </si>
  <si>
    <t>https://podminky.urs.cz/item/CS_URS_2024_01/783933161</t>
  </si>
  <si>
    <t>(16+0,4)*7,075</t>
  </si>
  <si>
    <t>783937163</t>
  </si>
  <si>
    <t>Krycí dvojnásobný epoxidový rozpouštědlový nátěr betonové podlahy</t>
  </si>
  <si>
    <t>-738613089</t>
  </si>
  <si>
    <t>Krycí (uzavírací) nátěr betonových podlah dvojnásobný epoxidový rozpouštědlový</t>
  </si>
  <si>
    <t>https://podminky.urs.cz/item/CS_URS_2024_01/783937163</t>
  </si>
  <si>
    <t>784</t>
  </si>
  <si>
    <t>Dokončovací práce - malby a tapety</t>
  </si>
  <si>
    <t>784111005</t>
  </si>
  <si>
    <t>Oprášení (ometení ) podkladu v místnostech v přes 5,00 m</t>
  </si>
  <si>
    <t>-741496646</t>
  </si>
  <si>
    <t>Oprášení (ometení) podkladu v místnostech výšky přes 5,00 m</t>
  </si>
  <si>
    <t>https://podminky.urs.cz/item/CS_URS_2024_01/784111005</t>
  </si>
  <si>
    <t>(6*2+7,075)*10,95</t>
  </si>
  <si>
    <t>784121005</t>
  </si>
  <si>
    <t>Oškrabání malby v místnostech v přes 5,00 m</t>
  </si>
  <si>
    <t>777377816</t>
  </si>
  <si>
    <t>Oškrabání malby v místnostech výšky přes 5,00 m</t>
  </si>
  <si>
    <t>https://podminky.urs.cz/item/CS_URS_2024_01/784121005</t>
  </si>
  <si>
    <t>784185001</t>
  </si>
  <si>
    <t>Provedení jednonásobné penetrace podkladu v místnostech v do 3,80 m</t>
  </si>
  <si>
    <t>-1562394243</t>
  </si>
  <si>
    <t>Provedení penetrace podkladu jednonásobné v místnostech výšky do 3,80 m</t>
  </si>
  <si>
    <t>https://podminky.urs.cz/item/CS_URS_2024_01/784185001</t>
  </si>
  <si>
    <t>2*1*2*1,2</t>
  </si>
  <si>
    <t>1*2,05*1,2</t>
  </si>
  <si>
    <t>1*2,02*2*1,2</t>
  </si>
  <si>
    <t>58124973</t>
  </si>
  <si>
    <t>hmota nátěrová akrylátová penetrační pro interiér a exteriér</t>
  </si>
  <si>
    <t>132141016</t>
  </si>
  <si>
    <t>538,979*0,1 'Přepočtené koeficientem množství</t>
  </si>
  <si>
    <t>784215005</t>
  </si>
  <si>
    <t>Provedení jednonásobné ze směsí za mokra oděruvzdorných v místnostech v přes 5,0 m</t>
  </si>
  <si>
    <t>-310486372</t>
  </si>
  <si>
    <t>Provedení malby ze standardních hmot jednonásobné za mokra oděruvzdorné v místnostech výšky přes 5,00 m</t>
  </si>
  <si>
    <t>https://podminky.urs.cz/item/CS_URS_2024_01/784215005</t>
  </si>
  <si>
    <t>58124012</t>
  </si>
  <si>
    <t>hmota malířská za mokra výborně otěruvzdorná bílá</t>
  </si>
  <si>
    <t>-925133724</t>
  </si>
  <si>
    <t>538,979*0,095 'Přepočtené koeficientem množství</t>
  </si>
  <si>
    <t>789</t>
  </si>
  <si>
    <t>Povrchové úpravy ocelových konstrukcí a technologických zařízení</t>
  </si>
  <si>
    <t>789111240</t>
  </si>
  <si>
    <t>Odmaštění nečlenitých zařízení</t>
  </si>
  <si>
    <t>1716765581</t>
  </si>
  <si>
    <t>Úpravy povrchů pod nátěry zařízení s povrchem nečlenitým očištění odmaštěním</t>
  </si>
  <si>
    <t>https://podminky.urs.cz/item/CS_URS_2024_01/789111240</t>
  </si>
  <si>
    <t>130,39</t>
  </si>
  <si>
    <t>14,87</t>
  </si>
  <si>
    <t>789121210</t>
  </si>
  <si>
    <t>Omytí ocelových konstrukcí třídy I</t>
  </si>
  <si>
    <t>1318493230</t>
  </si>
  <si>
    <t>Úpravy povrchů pod nátěry ocelových konstrukcí třídy I očištění omytím</t>
  </si>
  <si>
    <t>https://podminky.urs.cz/item/CS_URS_2024_01/789121210</t>
  </si>
  <si>
    <t>789121220</t>
  </si>
  <si>
    <t>Oprášení ocelových konstrukcí třídy I</t>
  </si>
  <si>
    <t>-520837088</t>
  </si>
  <si>
    <t>Úpravy povrchů pod nátěry ocelových konstrukcí třídy I očištění oprášením</t>
  </si>
  <si>
    <t>https://podminky.urs.cz/item/CS_URS_2024_01/789121220</t>
  </si>
  <si>
    <t>789121230</t>
  </si>
  <si>
    <t>Osušení ocelových konstrukcí třídy I</t>
  </si>
  <si>
    <t>1871290899</t>
  </si>
  <si>
    <t>Úpravy povrchů pod nátěry ocelových konstrukcí třídy I očištění osušením</t>
  </si>
  <si>
    <t>https://podminky.urs.cz/item/CS_URS_2024_01/789121230</t>
  </si>
  <si>
    <t>789121240</t>
  </si>
  <si>
    <t>Odmaštění ocelových konstrukcí třídy I</t>
  </si>
  <si>
    <t>-760720169</t>
  </si>
  <si>
    <t>Úpravy povrchů pod nátěry ocelových konstrukcí třídy I očištění odmaštěním</t>
  </si>
  <si>
    <t>https://podminky.urs.cz/item/CS_URS_2024_01/789121240</t>
  </si>
  <si>
    <t>789121250</t>
  </si>
  <si>
    <t>Čištění oklepem ocelových konstrukcí třídy I</t>
  </si>
  <si>
    <t>1975307209</t>
  </si>
  <si>
    <t>Úpravy povrchů pod nátěry ocelových konstrukcí třídy I očištění oklepem</t>
  </si>
  <si>
    <t>https://podminky.urs.cz/item/CS_URS_2024_01/789121250</t>
  </si>
  <si>
    <t>789121260</t>
  </si>
  <si>
    <t>Ometení ocelových konstrukcí třídy I</t>
  </si>
  <si>
    <t>-111058955</t>
  </si>
  <si>
    <t>Úpravy povrchů pod nátěry ocelových konstrukcí třídy I očištění ometením</t>
  </si>
  <si>
    <t>https://podminky.urs.cz/item/CS_URS_2024_01/789121260</t>
  </si>
  <si>
    <t>789121270</t>
  </si>
  <si>
    <t>Odrezivění odrezovačem ocelových konstrukcí třídy I</t>
  </si>
  <si>
    <t>-2083860247</t>
  </si>
  <si>
    <t>Úpravy povrchů pod nátěry ocelových konstrukcí třídy I očištění odrezivěním bezoplachovým odrezovačem</t>
  </si>
  <si>
    <t>https://podminky.urs.cz/item/CS_URS_2024_01/789121270</t>
  </si>
  <si>
    <t>789321110</t>
  </si>
  <si>
    <t>Zhotovení nátěru ocelových konstrukcí třídy I jednosložkového základního tl do 40 µm</t>
  </si>
  <si>
    <t>-1992190838</t>
  </si>
  <si>
    <t>Zhotovení nátěru ocelových konstrukcí třídy I jednosložkového základního, tloušťky do 40 μm</t>
  </si>
  <si>
    <t>https://podminky.urs.cz/item/CS_URS_2024_01/789321110</t>
  </si>
  <si>
    <t>525</t>
  </si>
  <si>
    <t>24629024</t>
  </si>
  <si>
    <t>hmota nátěrová syntetická základní na ocelové konstrukce</t>
  </si>
  <si>
    <t>-1791039302</t>
  </si>
  <si>
    <t>670,26*0,405 'Přepočtené koeficientem množství</t>
  </si>
  <si>
    <t>789321115</t>
  </si>
  <si>
    <t>Zhotovení nátěru ocelových konstrukcí třídy I jednosložkového mezivrstvy tl do 40 µm</t>
  </si>
  <si>
    <t>935115396</t>
  </si>
  <si>
    <t>Zhotovení nátěru ocelových konstrukcí třídy I jednosložkového mezivrstvy, tloušťky do 40 μm</t>
  </si>
  <si>
    <t>https://podminky.urs.cz/item/CS_URS_2024_01/789321115</t>
  </si>
  <si>
    <t>24629052</t>
  </si>
  <si>
    <t>hmota nátěrová alkydová samozákladující antikorozní na ocelové konstrukce tixotropní RAL 7035</t>
  </si>
  <si>
    <t>1303560664</t>
  </si>
  <si>
    <t>670,26*0,228 'Přepočtené koeficientem množství</t>
  </si>
  <si>
    <t>789321121</t>
  </si>
  <si>
    <t>Zhotovení nátěru ocelových konstrukcí třídy I jednosložkového krycího (vrchního) tl do 80 µm</t>
  </si>
  <si>
    <t>-1484942989</t>
  </si>
  <si>
    <t>Zhotovení nátěru ocelových konstrukcí třídy I jednosložkového krycího (vrchního), tloušťky do 80 μm</t>
  </si>
  <si>
    <t>https://podminky.urs.cz/item/CS_URS_2024_01/789321121</t>
  </si>
  <si>
    <t>24629162</t>
  </si>
  <si>
    <t>hmota nátěrová alkydová krycí (email) na ocelové konstrukce</t>
  </si>
  <si>
    <t>698844955</t>
  </si>
  <si>
    <t>670,26*0,391 'Přepočtené koeficientem množství</t>
  </si>
  <si>
    <t>HZS1441</t>
  </si>
  <si>
    <t>Hodinová zúčtovací sazba svářeč</t>
  </si>
  <si>
    <t>-183411334</t>
  </si>
  <si>
    <t>Hodinové zúčtovací sazby profesí HSV provádění konstrukcí inženýrských a dopravních staveb svářeč</t>
  </si>
  <si>
    <t>https://podminky.urs.cz/item/CS_URS_2024_01/HZS1441</t>
  </si>
  <si>
    <t>80*3</t>
  </si>
  <si>
    <t>HZS1442</t>
  </si>
  <si>
    <t>Hodinová zúčtovací sazba svářeč kvalifikovaný</t>
  </si>
  <si>
    <t>293418844</t>
  </si>
  <si>
    <t>Hodinové zúčtovací sazby profesí HSV provádění konstrukcí inženýrských a dopravních staveb svářeč kvalifikovaný</t>
  </si>
  <si>
    <t>https://podminky.urs.cz/item/CS_URS_2024_01/HZS1442</t>
  </si>
  <si>
    <t>HZS2132</t>
  </si>
  <si>
    <t>Hodinová zúčtovací sazba zámečník odborný</t>
  </si>
  <si>
    <t>-1103194035</t>
  </si>
  <si>
    <t>Hodinové zúčtovací sazby profesí PSV provádění stavebních konstrukcí zámečník odborný</t>
  </si>
  <si>
    <t>https://podminky.urs.cz/item/CS_URS_2024_01/HZS2132</t>
  </si>
  <si>
    <t>D10.4 - SO02 - Potrubní mosty</t>
  </si>
  <si>
    <t>D10.4.1 - SO02 - Potrubní mosty - Základy</t>
  </si>
  <si>
    <t>46342575</t>
  </si>
  <si>
    <t>TRANSPORTA Technology s.r.o.</t>
  </si>
  <si>
    <t xml:space="preserve">    741 - Elektroinstalace - silnoproud</t>
  </si>
  <si>
    <t>213311151</t>
  </si>
  <si>
    <t>Polštáře zhutněné pod základy ze štěrkodrti netříděné</t>
  </si>
  <si>
    <t>1142894062</t>
  </si>
  <si>
    <t>https://podminky.urs.cz/item/CS_URS_2024_01/213311151</t>
  </si>
  <si>
    <t xml:space="preserve">Poznámka k položce:_x000d_
VV: délka [m] x šířka [m] x tloušťka[m]_x000d_
</t>
  </si>
  <si>
    <t>(2,8*1*0,15)*4</t>
  </si>
  <si>
    <t>2,8*2,5*0,15</t>
  </si>
  <si>
    <t>5,3*4*0,15</t>
  </si>
  <si>
    <t>275326141</t>
  </si>
  <si>
    <t>Základové patky z ŽB se zvýšenými nároky na prostředí tř. C 35/45</t>
  </si>
  <si>
    <t>708839019</t>
  </si>
  <si>
    <t>Základy z betonu železového patky z betonu se zvýšenými nároky na prostředí tř. C 35/45</t>
  </si>
  <si>
    <t>https://podminky.urs.cz/item/CS_URS_2024_01/275326141</t>
  </si>
  <si>
    <t>2,8*1*1*4+2,8*2,5*1+5,3*4*1</t>
  </si>
  <si>
    <t>275356021</t>
  </si>
  <si>
    <t>Bednění základových patek ploch rovinných zřízení</t>
  </si>
  <si>
    <t>-2082439240</t>
  </si>
  <si>
    <t>Bednění základů z betonu prostého nebo železového patek pro plochy rovinné zřízení</t>
  </si>
  <si>
    <t>https://podminky.urs.cz/item/CS_URS_2024_01/275356021</t>
  </si>
  <si>
    <t xml:space="preserve">Poznámka k položce:_x000d_
VV: obvod [m] x [výška [m] x počet [ks]_x000d_
</t>
  </si>
  <si>
    <t>(2,8+1)*4*4</t>
  </si>
  <si>
    <t>(2,8+2,5)*2</t>
  </si>
  <si>
    <t>(5,3+4)*2</t>
  </si>
  <si>
    <t>275356022</t>
  </si>
  <si>
    <t>Bednění základových patek ploch rovinných odstranění</t>
  </si>
  <si>
    <t>288822931</t>
  </si>
  <si>
    <t>Bednění základů z betonu prostého nebo železového patek pro plochy rovinné odstranění</t>
  </si>
  <si>
    <t>https://podminky.urs.cz/item/CS_URS_2024_01/275356022</t>
  </si>
  <si>
    <t>275366011</t>
  </si>
  <si>
    <t>Výztuž základových patek z drátů typu Kari</t>
  </si>
  <si>
    <t>-638948405</t>
  </si>
  <si>
    <t>Výztuž základů patek ze svařovaných sítí z drátů typu Kari</t>
  </si>
  <si>
    <t>https://podminky.urs.cz/item/CS_URS_2024_01/275366011</t>
  </si>
  <si>
    <t xml:space="preserve">Poznámka k položce:_x000d_
VV: délka [m] x šířka [m] x počet [ks] x objemová hmotnost [t/m2]_x000d_
</t>
  </si>
  <si>
    <t>2,14909090909091*1,1 'Přepočtené koeficientem množství</t>
  </si>
  <si>
    <t>9856111R</t>
  </si>
  <si>
    <t>Vrtaná šroubovitá mikropilota pro zvýšení únostnosti základů D 80/10 mm</t>
  </si>
  <si>
    <t>1124602112</t>
  </si>
  <si>
    <t>Mikropilota vrtaná šroubovitá pro zvýšení únosnosti základů průměru 100 mm</t>
  </si>
  <si>
    <t>9856111R1</t>
  </si>
  <si>
    <t>Mobilizace vrtané soupravy</t>
  </si>
  <si>
    <t>1479756167</t>
  </si>
  <si>
    <t>2818111R</t>
  </si>
  <si>
    <t>Ocelové trubky pro injektování nízkotlaké s ponecháním trubek l do 1,5 m D trubek přes 589/10 mm</t>
  </si>
  <si>
    <t>-1172904067</t>
  </si>
  <si>
    <t>Ocelové injekční trubky pro injektování osazené do předem připraveného injekčního vrtu s ponecháním trubek ve vrtu z trubek délky jednotlivě do 1,5 m, vnitřního průměru trubek přes 50,80 do 76,20 mm, (3,0")</t>
  </si>
  <si>
    <t>2831311R</t>
  </si>
  <si>
    <t>Hlavy mikropilot 200 x 200 x 20 - tlakové</t>
  </si>
  <si>
    <t>944891641</t>
  </si>
  <si>
    <t>998001011</t>
  </si>
  <si>
    <t>Přesun hmot pro piloty nebo podzemní stěny betonované na místě</t>
  </si>
  <si>
    <t>843356465</t>
  </si>
  <si>
    <t>https://podminky.urs.cz/item/CS_URS_2024_01/998001011</t>
  </si>
  <si>
    <t>741</t>
  </si>
  <si>
    <t>Elektroinstalace - silnoproud</t>
  </si>
  <si>
    <t>PDQA13A</t>
  </si>
  <si>
    <t>UZEMNENI V ZEMI-PASKA FEZN 30X4MM</t>
  </si>
  <si>
    <t>179154187</t>
  </si>
  <si>
    <t>Poznámka k položce:_x000d_
Zemní práce součástí SO1002 Trafostanice a zpevněné plochy</t>
  </si>
  <si>
    <t>1003632530</t>
  </si>
  <si>
    <t>PASKA ZEMNICI FEZN 30X4/50AM (BAL.25KG)</t>
  </si>
  <si>
    <t>KG</t>
  </si>
  <si>
    <t>-1692549579</t>
  </si>
  <si>
    <t>1000040380</t>
  </si>
  <si>
    <t xml:space="preserve">SVORKA SR 02 M8  SPOJ. PASEK 30X4</t>
  </si>
  <si>
    <t>KS</t>
  </si>
  <si>
    <t>-943798872</t>
  </si>
  <si>
    <t>1000040390</t>
  </si>
  <si>
    <t>SVORKA ZEMNICI SR03-LIT.,SPOJ.PASEK-LANO</t>
  </si>
  <si>
    <t>-817259895</t>
  </si>
  <si>
    <t>9870011550</t>
  </si>
  <si>
    <t>VYK&gt; GUMOASFALT SA 12</t>
  </si>
  <si>
    <t>1544171689</t>
  </si>
  <si>
    <t>D10.4.2 - SO02 - Potrubní mosty - Ocelové konstrukce</t>
  </si>
  <si>
    <t xml:space="preserve">    783 - Dokončovací práce - nátěry OK1 - OK26</t>
  </si>
  <si>
    <t>9539611R</t>
  </si>
  <si>
    <t xml:space="preserve">Kotvy chemickým tmelem  do betonu, ŽB nebo kamene s vyvrtáním otvoru</t>
  </si>
  <si>
    <t>-1145594914</t>
  </si>
  <si>
    <t>Kotvy chemickým tmelem do betonu, ŽB nebo kamene s vyvrtáním otvoru</t>
  </si>
  <si>
    <t>767590110</t>
  </si>
  <si>
    <t>Montáž podlahového roštu svařovaného</t>
  </si>
  <si>
    <t>454043564</t>
  </si>
  <si>
    <t>Montáž podlahových konstrukcí podlahových roštů, podlah připevněných svařováním</t>
  </si>
  <si>
    <t>https://podminky.urs.cz/item/CS_URS_2024_01/767590110</t>
  </si>
  <si>
    <t>Poznámka k položce:_x000d_
Vsazení roštu do připraveného ocelového rámu</t>
  </si>
  <si>
    <t>96*18</t>
  </si>
  <si>
    <t>55347052R</t>
  </si>
  <si>
    <t>rošt podlahový svařovaný žárově zinkovaný velikost 30/3mm 1000x800mm</t>
  </si>
  <si>
    <t>R-pol</t>
  </si>
  <si>
    <t>-241056320</t>
  </si>
  <si>
    <t>rošt podlahový svařovaný žárově zinkovaný velikost 30/3mm 500x500mm</t>
  </si>
  <si>
    <t>767832112</t>
  </si>
  <si>
    <t>Montáž venkovních požárních žebříků do ocelové konstrukce bez suchovodu</t>
  </si>
  <si>
    <t>-2048183576</t>
  </si>
  <si>
    <t>Montáž venkovních požárních žebříků na ocelovou konstrukci bez suchovodu</t>
  </si>
  <si>
    <t>https://podminky.urs.cz/item/CS_URS_2024_01/767832112</t>
  </si>
  <si>
    <t>44983000</t>
  </si>
  <si>
    <t>žebřík venkovní bez suchovodu v provedení žárový Zn</t>
  </si>
  <si>
    <t>139003395</t>
  </si>
  <si>
    <t>767834112</t>
  </si>
  <si>
    <t>Příplatek k ceně za montáž ochranného koše svařovaný</t>
  </si>
  <si>
    <t>-49903771</t>
  </si>
  <si>
    <t>Montáž venkovních požárních žebříků Příplatek k cenám za montáž ochranného koše, připevněného svařováním</t>
  </si>
  <si>
    <t>https://podminky.urs.cz/item/CS_URS_2024_01/767834112</t>
  </si>
  <si>
    <t>767995113</t>
  </si>
  <si>
    <t>Montáž atypických zámečnických konstrukcí hm přes 10 do 20 kg</t>
  </si>
  <si>
    <t>1682992691</t>
  </si>
  <si>
    <t>Montáž ostatních atypických zámečnických konstrukcí hmotnosti přes 10 do 20 kg</t>
  </si>
  <si>
    <t>https://podminky.urs.cz/item/CS_URS_2024_01/767995113</t>
  </si>
  <si>
    <t>145503R</t>
  </si>
  <si>
    <t>profilová ocel jakost S235</t>
  </si>
  <si>
    <t>684148098</t>
  </si>
  <si>
    <t>profil ocelový svařovaný jakost S235</t>
  </si>
  <si>
    <t>23538,889*0,0011 'Přepočtené koeficientem množství</t>
  </si>
  <si>
    <t>998767111</t>
  </si>
  <si>
    <t>Přesun hmot tonážní pro zámečnické konstrukce s omezením mechanizace v objektech v do 6 m</t>
  </si>
  <si>
    <t>2014534700</t>
  </si>
  <si>
    <t>Přesun hmot pro zámečnické konstrukce stanovený z hmotnosti přesunovaného materiálu vodorovná dopravní vzdálenost do 50 m s omezením mechanizace v objektech výšky do 6 m</t>
  </si>
  <si>
    <t>https://podminky.urs.cz/item/CS_URS_2024_01/998767111</t>
  </si>
  <si>
    <t>Dokončovací práce - nátěry OK1 - OK26</t>
  </si>
  <si>
    <t>783344201</t>
  </si>
  <si>
    <t>Základní antikorozní jednonásobný polyuretanový nátěr zámečnických konstrukcí</t>
  </si>
  <si>
    <t>1527584172</t>
  </si>
  <si>
    <t>Základní antikorozní nátěr zámečnických konstrukcí jednonásobný polyuretanový</t>
  </si>
  <si>
    <t>https://podminky.urs.cz/item/CS_URS_2024_01/783344201</t>
  </si>
  <si>
    <t>783325101</t>
  </si>
  <si>
    <t>Mezinátěr jednonásobný akrylátový mezinátěr zámečnických konstrukcí</t>
  </si>
  <si>
    <t>-1097781051</t>
  </si>
  <si>
    <t>Mezinátěr zámečnických konstrukcí jednonásobný akrylátový</t>
  </si>
  <si>
    <t>https://podminky.urs.cz/item/CS_URS_2024_01/783325101</t>
  </si>
  <si>
    <t>783347101</t>
  </si>
  <si>
    <t>Krycí jednonásobný polyuretanový nátěr zámečnických konstrukcí</t>
  </si>
  <si>
    <t>1498678693</t>
  </si>
  <si>
    <t>Krycí nátěr (email) zámečnických konstrukcí jednonásobný polyuretanový</t>
  </si>
  <si>
    <t>https://podminky.urs.cz/item/CS_URS_2024_01/783347101</t>
  </si>
  <si>
    <t>230120113</t>
  </si>
  <si>
    <t>Odkrytí, zakrytí trubních kanálů plechy a pororošty š přes 800 do 2000 mm</t>
  </si>
  <si>
    <t>1247610820</t>
  </si>
  <si>
    <t>Odkrytí a zakrytí trubních kanálů plechy a pororošty, šířky přes 800 do 2000 mm</t>
  </si>
  <si>
    <t>https://podminky.urs.cz/item/CS_URS_2024_01/230120113</t>
  </si>
  <si>
    <t>HZS3121</t>
  </si>
  <si>
    <t>Hodinová zúčtovací sazba montér ocelových konstrukcí</t>
  </si>
  <si>
    <t>1729463760</t>
  </si>
  <si>
    <t>Hodinové zúčtovací sazby montáží technologických zařízení při externích montážích montér ocelových konstrukcí</t>
  </si>
  <si>
    <t>https://podminky.urs.cz/item/CS_URS_2024_01/HZS3121</t>
  </si>
  <si>
    <t>HZS3122</t>
  </si>
  <si>
    <t>Hodinová zúčtovací sazba montér ocelových konstrukcí odborný</t>
  </si>
  <si>
    <t>-793871654</t>
  </si>
  <si>
    <t>Hodinové zúčtovací sazby montáží technologických zařízení při externích montážích montér ocelových konstrukcí odborný</t>
  </si>
  <si>
    <t>https://podminky.urs.cz/item/CS_URS_2024_01/HZS3122</t>
  </si>
  <si>
    <t>-220495284</t>
  </si>
  <si>
    <t>HZS4142</t>
  </si>
  <si>
    <t>Hodinová zúčtovací sazba vazač břemen odborný</t>
  </si>
  <si>
    <t>-1071858423</t>
  </si>
  <si>
    <t>Hodinové zúčtovací sazby ostatních profesí obsluha stavebních strojů a zařízení vazač břemen odborný</t>
  </si>
  <si>
    <t>https://podminky.urs.cz/item/CS_URS_2024_01/HZS4142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</si>
  <si>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</si>
  <si>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</si>
  <si>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</si>
  <si>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VRN6 - Územní vlivy</t>
  </si>
  <si>
    <t xml:space="preserve">    VRN9 - Ostatní náklady</t>
  </si>
  <si>
    <t>VRN1</t>
  </si>
  <si>
    <t>Průzkumné, geodetické a projektové práce</t>
  </si>
  <si>
    <t>012103000</t>
  </si>
  <si>
    <t>Geodetické práce před výstavbou</t>
  </si>
  <si>
    <t>-360632994</t>
  </si>
  <si>
    <t>https://podminky.urs.cz/item/CS_URS_2024_01/012103000</t>
  </si>
  <si>
    <t xml:space="preserve">Poznámka k položce:_x000d_
Vytýčení trasy </t>
  </si>
  <si>
    <t>012203000</t>
  </si>
  <si>
    <t>Geodetické práce při provádění stavby</t>
  </si>
  <si>
    <t>-1538328637</t>
  </si>
  <si>
    <t>https://podminky.urs.cz/item/CS_URS_2024_01/012203000</t>
  </si>
  <si>
    <t>012303000</t>
  </si>
  <si>
    <t>Geodetické práce po výstavbě</t>
  </si>
  <si>
    <t>415548334</t>
  </si>
  <si>
    <t>https://podminky.urs.cz/item/CS_URS_2024_01/012303000</t>
  </si>
  <si>
    <t>Poznámka k položce:_x000d_
Zpracování PD skutečného provedení stavby (směrově i výškově)_x000d_
Zpracování geometrického plánu vč. ochranného pásma</t>
  </si>
  <si>
    <t>013203000</t>
  </si>
  <si>
    <t>Dokumentace stavby - realizační (zhotovitele stavby)</t>
  </si>
  <si>
    <t>1475284709</t>
  </si>
  <si>
    <t>https://podminky.urs.cz/item/CS_URS_2024_01/013203000</t>
  </si>
  <si>
    <t>013254000</t>
  </si>
  <si>
    <t>Dokumentace skutečného provedení stavby</t>
  </si>
  <si>
    <t>1779140483</t>
  </si>
  <si>
    <t>https://podminky.urs.cz/item/CS_URS_2024_01/013254000</t>
  </si>
  <si>
    <t>013274000</t>
  </si>
  <si>
    <t>Pasportizace objektu před započetím prací</t>
  </si>
  <si>
    <t>-2116420739</t>
  </si>
  <si>
    <t>https://podminky.urs.cz/item/CS_URS_2024_01/013274000</t>
  </si>
  <si>
    <t>Poznámka k položce:_x000d_
Fotodokumentace</t>
  </si>
  <si>
    <t>013284000</t>
  </si>
  <si>
    <t>Pasportizace objektu po provedení prací</t>
  </si>
  <si>
    <t>-1812355466</t>
  </si>
  <si>
    <t>https://podminky.urs.cz/item/CS_URS_2024_01/013284000</t>
  </si>
  <si>
    <t>013294000</t>
  </si>
  <si>
    <t>Ostatní dokumentace</t>
  </si>
  <si>
    <t>916883608</t>
  </si>
  <si>
    <t>https://podminky.urs.cz/item/CS_URS_2024_01/013294000</t>
  </si>
  <si>
    <t>Poznámka k položce:_x000d_
Dodavatelská dokumentace pro realizaci stavby</t>
  </si>
  <si>
    <t>VRN2</t>
  </si>
  <si>
    <t>Příprava staveniště</t>
  </si>
  <si>
    <t>020001000</t>
  </si>
  <si>
    <t>-1411340406</t>
  </si>
  <si>
    <t>https://podminky.urs.cz/item/CS_URS_2024_01/020001000</t>
  </si>
  <si>
    <t>VRN3</t>
  </si>
  <si>
    <t>Zařízení staveniště</t>
  </si>
  <si>
    <t>031002000</t>
  </si>
  <si>
    <t>Související práce pro zařízení staveniště</t>
  </si>
  <si>
    <t>…</t>
  </si>
  <si>
    <t>-320352118</t>
  </si>
  <si>
    <t>https://podminky.urs.cz/item/CS_URS_2024_01/031002000</t>
  </si>
  <si>
    <t>032002000</t>
  </si>
  <si>
    <t>Vybavení staveniště</t>
  </si>
  <si>
    <t>-2132054969</t>
  </si>
  <si>
    <t>https://podminky.urs.cz/item/CS_URS_2024_01/032002000</t>
  </si>
  <si>
    <t>033002000</t>
  </si>
  <si>
    <t>Připojení staveniště na inženýrské sítě</t>
  </si>
  <si>
    <t>-754050157</t>
  </si>
  <si>
    <t>https://podminky.urs.cz/item/CS_URS_2024_01/033002000</t>
  </si>
  <si>
    <t>034103000</t>
  </si>
  <si>
    <t>Oplocení staveniště</t>
  </si>
  <si>
    <t>164142496</t>
  </si>
  <si>
    <t>https://podminky.urs.cz/item/CS_URS_2024_01/034103000</t>
  </si>
  <si>
    <t>035002000</t>
  </si>
  <si>
    <t>Pronájmy ploch, objektů</t>
  </si>
  <si>
    <t>229005890</t>
  </si>
  <si>
    <t>https://podminky.urs.cz/item/CS_URS_2024_01/035002000</t>
  </si>
  <si>
    <t>039002000</t>
  </si>
  <si>
    <t>Zrušení zařízení staveniště</t>
  </si>
  <si>
    <t>-632697527</t>
  </si>
  <si>
    <t>https://podminky.urs.cz/item/CS_URS_2024_01/039002000</t>
  </si>
  <si>
    <t>041403000</t>
  </si>
  <si>
    <t>Koordinátor BOZP na staveništi</t>
  </si>
  <si>
    <t>-199594269</t>
  </si>
  <si>
    <t>https://podminky.urs.cz/item/CS_URS_2024_01/041403000</t>
  </si>
  <si>
    <t>043154000</t>
  </si>
  <si>
    <t>Zkoušky hutnicí</t>
  </si>
  <si>
    <t>-1328429669</t>
  </si>
  <si>
    <t>https://podminky.urs.cz/item/CS_URS_2024_01/043154000</t>
  </si>
  <si>
    <t>045203000</t>
  </si>
  <si>
    <t>Kompletační činnost</t>
  </si>
  <si>
    <t>-1562949096</t>
  </si>
  <si>
    <t>https://podminky.urs.cz/item/CS_URS_2024_01/045203000</t>
  </si>
  <si>
    <t>Poznámka k položce:_x000d_
Inženýrská činnost _x000d_
Dokladová část stavby</t>
  </si>
  <si>
    <t>VRN6</t>
  </si>
  <si>
    <t>Územní vlivy</t>
  </si>
  <si>
    <t>060001000</t>
  </si>
  <si>
    <t>-88226919</t>
  </si>
  <si>
    <t>https://podminky.urs.cz/item/CS_URS_2024_01/060001000</t>
  </si>
  <si>
    <t>Poznámka k položce:_x000d_
Vliv klimatických podmínek_x000d_
Mimostaveništění doprava_x000d_
Práce v těžce přístupných místech</t>
  </si>
  <si>
    <t>070001000</t>
  </si>
  <si>
    <t>Provozní vlivy</t>
  </si>
  <si>
    <t>-1334352633</t>
  </si>
  <si>
    <t>https://podminky.urs.cz/item/CS_URS_2024_01/070001000</t>
  </si>
  <si>
    <t>Poznámka k položce:_x000d_
Ochranná pásma_x000d_
Provoz investora_x000d_
Těžké přejezdy_x000d_
Lávky pro pěší</t>
  </si>
  <si>
    <t>VRN9</t>
  </si>
  <si>
    <t>090001000</t>
  </si>
  <si>
    <t>-1393908227</t>
  </si>
  <si>
    <t>https://podminky.urs.cz/item/CS_URS_2024_01/090001000</t>
  </si>
  <si>
    <t>Poznámka k položce:_x000d_
Náklady na zkušební provoz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</si>
  <si>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</si>
  <si>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</si>
  <si>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</si>
  <si>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</si>
  <si>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</si>
  <si>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</si>
  <si>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</si>
  <si>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</si>
  <si>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</si>
  <si>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</si>
  <si>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</si>
  <si>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</si>
  <si>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</si>
  <si>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</si>
  <si>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Provozní soubor</t>
  </si>
  <si>
    <t>Vedlejší a ostatní náklady</t>
  </si>
  <si>
    <t>OST</t>
  </si>
  <si>
    <t>Ostatní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</si>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</sst>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5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6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8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right"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8" fillId="0" borderId="15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15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6" fillId="0" borderId="0" xfId="0" applyNumberFormat="1" applyFont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6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39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49" fillId="0" borderId="27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vertical="top"/>
    </xf>
    <xf numFmtId="0" fontId="50" fillId="0" borderId="1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horizontal="center" vertical="center"/>
    </xf>
    <xf numFmtId="49" fontId="50" fillId="0" borderId="1" xfId="0" applyNumberFormat="1" applyFont="1" applyBorder="1" applyAlignment="1" applyProtection="1">
      <alignment horizontal="left" vertical="center"/>
    </xf>
    <xf numFmtId="0" fontId="49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styles" Target="styles.xml" /><Relationship Id="rId13" Type="http://schemas.openxmlformats.org/officeDocument/2006/relationships/theme" Target="theme/theme1.xml" /><Relationship Id="rId14" Type="http://schemas.openxmlformats.org/officeDocument/2006/relationships/calcChain" Target="calcChain.xml" /><Relationship Id="rId15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941321111" TargetMode="External" /><Relationship Id="rId2" Type="http://schemas.openxmlformats.org/officeDocument/2006/relationships/hyperlink" Target="https://podminky.urs.cz/item/CS_URS_2024_01/941321211" TargetMode="External" /><Relationship Id="rId3" Type="http://schemas.openxmlformats.org/officeDocument/2006/relationships/hyperlink" Target="https://podminky.urs.cz/item/CS_URS_2024_01/941321811" TargetMode="External" /><Relationship Id="rId4" Type="http://schemas.openxmlformats.org/officeDocument/2006/relationships/hyperlink" Target="https://podminky.urs.cz/item/CS_URS_2024_01/997013111" TargetMode="External" /><Relationship Id="rId5" Type="http://schemas.openxmlformats.org/officeDocument/2006/relationships/hyperlink" Target="https://podminky.urs.cz/item/CS_URS_2024_01/997013501" TargetMode="External" /><Relationship Id="rId6" Type="http://schemas.openxmlformats.org/officeDocument/2006/relationships/hyperlink" Target="https://podminky.urs.cz/item/CS_URS_2024_01/997013509" TargetMode="External" /><Relationship Id="rId7" Type="http://schemas.openxmlformats.org/officeDocument/2006/relationships/hyperlink" Target="https://podminky.urs.cz/item/CS_URS_2024_01/997013511" TargetMode="External" /><Relationship Id="rId8" Type="http://schemas.openxmlformats.org/officeDocument/2006/relationships/hyperlink" Target="https://podminky.urs.cz/item/CS_URS_2024_01/997013814" TargetMode="External" /><Relationship Id="rId9" Type="http://schemas.openxmlformats.org/officeDocument/2006/relationships/hyperlink" Target="https://podminky.urs.cz/item/CS_URS_2024_01/713420813" TargetMode="External" /><Relationship Id="rId10" Type="http://schemas.openxmlformats.org/officeDocument/2006/relationships/hyperlink" Target="https://podminky.urs.cz/item/CS_URS_2024_01/713421112" TargetMode="External" /><Relationship Id="rId11" Type="http://schemas.openxmlformats.org/officeDocument/2006/relationships/hyperlink" Target="https://podminky.urs.cz/item/CS_URS_2024_01/713421116" TargetMode="External" /><Relationship Id="rId12" Type="http://schemas.openxmlformats.org/officeDocument/2006/relationships/hyperlink" Target="https://podminky.urs.cz/item/CS_URS_2024_01/713490821" TargetMode="External" /><Relationship Id="rId13" Type="http://schemas.openxmlformats.org/officeDocument/2006/relationships/hyperlink" Target="https://podminky.urs.cz/item/CS_URS_2024_01/713491211" TargetMode="External" /><Relationship Id="rId14" Type="http://schemas.openxmlformats.org/officeDocument/2006/relationships/hyperlink" Target="https://podminky.urs.cz/item/CS_URS_2024_01/998713101" TargetMode="External" /><Relationship Id="rId15" Type="http://schemas.openxmlformats.org/officeDocument/2006/relationships/hyperlink" Target="https://podminky.urs.cz/item/CS_URS_2024_01/733191844" TargetMode="External" /><Relationship Id="rId16" Type="http://schemas.openxmlformats.org/officeDocument/2006/relationships/hyperlink" Target="https://podminky.urs.cz/item/CS_URS_2024_01/734100814" TargetMode="External" /><Relationship Id="rId17" Type="http://schemas.openxmlformats.org/officeDocument/2006/relationships/hyperlink" Target="https://podminky.urs.cz/item/CS_URS_2024_01/734109320" TargetMode="External" /><Relationship Id="rId18" Type="http://schemas.openxmlformats.org/officeDocument/2006/relationships/hyperlink" Target="https://podminky.urs.cz/item/CS_URS_2024_01/734109312" TargetMode="External" /><Relationship Id="rId19" Type="http://schemas.openxmlformats.org/officeDocument/2006/relationships/hyperlink" Target="https://podminky.urs.cz/item/CS_URS_2024_01/734169412" TargetMode="External" /><Relationship Id="rId20" Type="http://schemas.openxmlformats.org/officeDocument/2006/relationships/hyperlink" Target="https://podminky.urs.cz/item/CS_URS_2024_01/734173612" TargetMode="External" /><Relationship Id="rId21" Type="http://schemas.openxmlformats.org/officeDocument/2006/relationships/hyperlink" Target="https://podminky.urs.cz/item/CS_URS_2024_01/998734101" TargetMode="External" /><Relationship Id="rId22" Type="http://schemas.openxmlformats.org/officeDocument/2006/relationships/hyperlink" Target="https://podminky.urs.cz/item/CS_URS_2024_01/767996701" TargetMode="External" /><Relationship Id="rId23" Type="http://schemas.openxmlformats.org/officeDocument/2006/relationships/hyperlink" Target="https://podminky.urs.cz/item/CS_URS_2024_01/783604590" TargetMode="External" /><Relationship Id="rId24" Type="http://schemas.openxmlformats.org/officeDocument/2006/relationships/hyperlink" Target="https://podminky.urs.cz/item/CS_URS_2024_01/230011024" TargetMode="External" /><Relationship Id="rId25" Type="http://schemas.openxmlformats.org/officeDocument/2006/relationships/hyperlink" Target="https://podminky.urs.cz/item/CS_URS_2024_01/230011091" TargetMode="External" /><Relationship Id="rId26" Type="http://schemas.openxmlformats.org/officeDocument/2006/relationships/hyperlink" Target="https://podminky.urs.cz/item/CS_URS_2024_01/230011135" TargetMode="External" /><Relationship Id="rId27" Type="http://schemas.openxmlformats.org/officeDocument/2006/relationships/hyperlink" Target="https://podminky.urs.cz/item/CS_URS_2024_01/230021024" TargetMode="External" /><Relationship Id="rId28" Type="http://schemas.openxmlformats.org/officeDocument/2006/relationships/hyperlink" Target="https://podminky.urs.cz/item/CS_URS_2024_01/230022020" TargetMode="External" /><Relationship Id="rId29" Type="http://schemas.openxmlformats.org/officeDocument/2006/relationships/hyperlink" Target="https://podminky.urs.cz/item/CS_URS_2024_01/230024167" TargetMode="External" /><Relationship Id="rId30" Type="http://schemas.openxmlformats.org/officeDocument/2006/relationships/hyperlink" Target="https://podminky.urs.cz/item/CS_URS_2024_01/230025167" TargetMode="External" /><Relationship Id="rId31" Type="http://schemas.openxmlformats.org/officeDocument/2006/relationships/hyperlink" Target="https://podminky.urs.cz/item/CS_URS_2024_01/230025135" TargetMode="External" /><Relationship Id="rId32" Type="http://schemas.openxmlformats.org/officeDocument/2006/relationships/hyperlink" Target="https://podminky.urs.cz/item/CS_URS_2024_01/230024135" TargetMode="External" /><Relationship Id="rId33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945412112" TargetMode="External" /><Relationship Id="rId2" Type="http://schemas.openxmlformats.org/officeDocument/2006/relationships/hyperlink" Target="https://podminky.urs.cz/item/CS_URS_2024_01/997013814" TargetMode="External" /><Relationship Id="rId3" Type="http://schemas.openxmlformats.org/officeDocument/2006/relationships/hyperlink" Target="https://podminky.urs.cz/item/CS_URS_2024_01/713351312" TargetMode="External" /><Relationship Id="rId4" Type="http://schemas.openxmlformats.org/officeDocument/2006/relationships/hyperlink" Target="https://podminky.urs.cz/item/CS_URS_2024_01/713391112" TargetMode="External" /><Relationship Id="rId5" Type="http://schemas.openxmlformats.org/officeDocument/2006/relationships/hyperlink" Target="https://podminky.urs.cz/item/CS_URS_2024_01/713491111" TargetMode="External" /><Relationship Id="rId6" Type="http://schemas.openxmlformats.org/officeDocument/2006/relationships/hyperlink" Target="https://podminky.urs.cz/item/CS_URS_2024_01/713411112" TargetMode="External" /><Relationship Id="rId7" Type="http://schemas.openxmlformats.org/officeDocument/2006/relationships/hyperlink" Target="https://podminky.urs.cz/item/CS_URS_2024_01/713420813" TargetMode="External" /><Relationship Id="rId8" Type="http://schemas.openxmlformats.org/officeDocument/2006/relationships/hyperlink" Target="https://podminky.urs.cz/item/CS_URS_2024_01/713460813" TargetMode="External" /><Relationship Id="rId9" Type="http://schemas.openxmlformats.org/officeDocument/2006/relationships/hyperlink" Target="https://podminky.urs.cz/item/CS_URS_2024_01/713463111" TargetMode="External" /><Relationship Id="rId10" Type="http://schemas.openxmlformats.org/officeDocument/2006/relationships/hyperlink" Target="https://podminky.urs.cz/item/CS_URS_2024_01/713490811" TargetMode="External" /><Relationship Id="rId11" Type="http://schemas.openxmlformats.org/officeDocument/2006/relationships/hyperlink" Target="https://podminky.urs.cz/item/CS_URS_2024_01/713471212" TargetMode="External" /><Relationship Id="rId12" Type="http://schemas.openxmlformats.org/officeDocument/2006/relationships/hyperlink" Target="https://podminky.urs.cz/item/CS_URS_2024_01/998713123" TargetMode="External" /><Relationship Id="rId13" Type="http://schemas.openxmlformats.org/officeDocument/2006/relationships/hyperlink" Target="https://podminky.urs.cz/item/CS_URS_2024_01/732420816" TargetMode="External" /><Relationship Id="rId14" Type="http://schemas.openxmlformats.org/officeDocument/2006/relationships/hyperlink" Target="https://podminky.urs.cz/item/CS_URS_2024_01/732429229" TargetMode="External" /><Relationship Id="rId15" Type="http://schemas.openxmlformats.org/officeDocument/2006/relationships/hyperlink" Target="https://podminky.urs.cz/item/CS_URS_2024_01/998732101" TargetMode="External" /><Relationship Id="rId16" Type="http://schemas.openxmlformats.org/officeDocument/2006/relationships/hyperlink" Target="https://podminky.urs.cz/item/CS_URS_2024_01/733120832" TargetMode="External" /><Relationship Id="rId17" Type="http://schemas.openxmlformats.org/officeDocument/2006/relationships/hyperlink" Target="https://podminky.urs.cz/item/CS_URS_2024_01/733120839" TargetMode="External" /><Relationship Id="rId18" Type="http://schemas.openxmlformats.org/officeDocument/2006/relationships/hyperlink" Target="https://podminky.urs.cz/item/CS_URS_2024_01/733120842" TargetMode="External" /><Relationship Id="rId19" Type="http://schemas.openxmlformats.org/officeDocument/2006/relationships/hyperlink" Target="https://podminky.urs.cz/item/CS_URS_2024_01/733120843" TargetMode="External" /><Relationship Id="rId20" Type="http://schemas.openxmlformats.org/officeDocument/2006/relationships/hyperlink" Target="https://podminky.urs.cz/item/CS_URS_2024_01/733121244" TargetMode="External" /><Relationship Id="rId21" Type="http://schemas.openxmlformats.org/officeDocument/2006/relationships/hyperlink" Target="https://podminky.urs.cz/item/CS_URS_2024_01/998733102" TargetMode="External" /><Relationship Id="rId22" Type="http://schemas.openxmlformats.org/officeDocument/2006/relationships/hyperlink" Target="https://podminky.urs.cz/item/CS_URS_2024_01/734109213" TargetMode="External" /><Relationship Id="rId23" Type="http://schemas.openxmlformats.org/officeDocument/2006/relationships/hyperlink" Target="https://podminky.urs.cz/item/CS_URS_2024_01/734109311" TargetMode="External" /><Relationship Id="rId24" Type="http://schemas.openxmlformats.org/officeDocument/2006/relationships/hyperlink" Target="https://podminky.urs.cz/item/CS_URS_2024_01/734109316" TargetMode="External" /><Relationship Id="rId25" Type="http://schemas.openxmlformats.org/officeDocument/2006/relationships/hyperlink" Target="https://podminky.urs.cz/item/CS_URS_2024_01/734109217" TargetMode="External" /><Relationship Id="rId26" Type="http://schemas.openxmlformats.org/officeDocument/2006/relationships/hyperlink" Target="https://podminky.urs.cz/item/CS_URS_2024_01/734109219" TargetMode="External" /><Relationship Id="rId27" Type="http://schemas.openxmlformats.org/officeDocument/2006/relationships/hyperlink" Target="https://podminky.urs.cz/item/CS_URS_2024_01/734109220" TargetMode="External" /><Relationship Id="rId28" Type="http://schemas.openxmlformats.org/officeDocument/2006/relationships/hyperlink" Target="https://podminky.urs.cz/item/CS_URS_2024_01/734109222" TargetMode="External" /><Relationship Id="rId29" Type="http://schemas.openxmlformats.org/officeDocument/2006/relationships/hyperlink" Target="https://podminky.urs.cz/item/CS_URS_2024_01/734109317" TargetMode="External" /><Relationship Id="rId30" Type="http://schemas.openxmlformats.org/officeDocument/2006/relationships/hyperlink" Target="https://podminky.urs.cz/item/CS_URS_2024_01/734109319" TargetMode="External" /><Relationship Id="rId31" Type="http://schemas.openxmlformats.org/officeDocument/2006/relationships/hyperlink" Target="https://podminky.urs.cz/item/CS_URS_2024_01/734109320" TargetMode="External" /><Relationship Id="rId32" Type="http://schemas.openxmlformats.org/officeDocument/2006/relationships/hyperlink" Target="https://podminky.urs.cz/item/CS_URS_2024_01/734109221" TargetMode="External" /><Relationship Id="rId33" Type="http://schemas.openxmlformats.org/officeDocument/2006/relationships/hyperlink" Target="https://podminky.urs.cz/item/CS_URS_2024_01/734190909" TargetMode="External" /><Relationship Id="rId34" Type="http://schemas.openxmlformats.org/officeDocument/2006/relationships/hyperlink" Target="https://podminky.urs.cz/item/CS_URS_2024_01/734190914" TargetMode="External" /><Relationship Id="rId35" Type="http://schemas.openxmlformats.org/officeDocument/2006/relationships/hyperlink" Target="https://podminky.urs.cz/item/CS_URS_2024_01/734190934" TargetMode="External" /><Relationship Id="rId36" Type="http://schemas.openxmlformats.org/officeDocument/2006/relationships/hyperlink" Target="https://podminky.urs.cz/item/CS_URS_2024_01/734209111" TargetMode="External" /><Relationship Id="rId37" Type="http://schemas.openxmlformats.org/officeDocument/2006/relationships/hyperlink" Target="https://podminky.urs.cz/item/CS_URS_2024_01/734292718" TargetMode="External" /><Relationship Id="rId38" Type="http://schemas.openxmlformats.org/officeDocument/2006/relationships/hyperlink" Target="https://podminky.urs.cz/item/CS_URS_2024_01/734411127" TargetMode="External" /><Relationship Id="rId39" Type="http://schemas.openxmlformats.org/officeDocument/2006/relationships/hyperlink" Target="https://podminky.urs.cz/item/CS_URS_2024_01/734411601" TargetMode="External" /><Relationship Id="rId40" Type="http://schemas.openxmlformats.org/officeDocument/2006/relationships/hyperlink" Target="https://podminky.urs.cz/item/CS_URS_2024_01/734419111" TargetMode="External" /><Relationship Id="rId41" Type="http://schemas.openxmlformats.org/officeDocument/2006/relationships/hyperlink" Target="https://podminky.urs.cz/item/CS_URS_2024_01/734494213" TargetMode="External" /><Relationship Id="rId42" Type="http://schemas.openxmlformats.org/officeDocument/2006/relationships/hyperlink" Target="https://podminky.urs.cz/item/CS_URS_2024_01/734499211" TargetMode="External" /><Relationship Id="rId43" Type="http://schemas.openxmlformats.org/officeDocument/2006/relationships/hyperlink" Target="https://podminky.urs.cz/item/CS_URS_2024_01/751614110" TargetMode="External" /><Relationship Id="rId44" Type="http://schemas.openxmlformats.org/officeDocument/2006/relationships/hyperlink" Target="https://podminky.urs.cz/item/CS_URS_2024_01/998734102" TargetMode="External" /><Relationship Id="rId45" Type="http://schemas.openxmlformats.org/officeDocument/2006/relationships/hyperlink" Target="https://podminky.urs.cz/item/CS_URS_2024_01/767996701" TargetMode="External" /><Relationship Id="rId46" Type="http://schemas.openxmlformats.org/officeDocument/2006/relationships/hyperlink" Target="https://podminky.urs.cz/item/CS_URS_2024_01/998767101" TargetMode="External" /><Relationship Id="rId47" Type="http://schemas.openxmlformats.org/officeDocument/2006/relationships/hyperlink" Target="https://podminky.urs.cz/item/CS_URS_2024_01/783314101" TargetMode="External" /><Relationship Id="rId48" Type="http://schemas.openxmlformats.org/officeDocument/2006/relationships/hyperlink" Target="https://podminky.urs.cz/item/CS_URS_2024_01/783317101" TargetMode="External" /><Relationship Id="rId49" Type="http://schemas.openxmlformats.org/officeDocument/2006/relationships/hyperlink" Target="https://podminky.urs.cz/item/CS_URS_2024_01/783647691" TargetMode="External" /><Relationship Id="rId50" Type="http://schemas.openxmlformats.org/officeDocument/2006/relationships/hyperlink" Target="https://podminky.urs.cz/item/CS_URS_2024_01/230011101" TargetMode="External" /><Relationship Id="rId51" Type="http://schemas.openxmlformats.org/officeDocument/2006/relationships/hyperlink" Target="https://podminky.urs.cz/item/CS_URS_2024_01/230011121" TargetMode="External" /><Relationship Id="rId52" Type="http://schemas.openxmlformats.org/officeDocument/2006/relationships/hyperlink" Target="https://podminky.urs.cz/item/CS_URS_2024_01/230020627" TargetMode="External" /><Relationship Id="rId53" Type="http://schemas.openxmlformats.org/officeDocument/2006/relationships/hyperlink" Target="https://podminky.urs.cz/item/CS_URS_2024_01/230020639" TargetMode="External" /><Relationship Id="rId54" Type="http://schemas.openxmlformats.org/officeDocument/2006/relationships/hyperlink" Target="https://podminky.urs.cz/item/CS_URS_2024_01/230020649" TargetMode="External" /><Relationship Id="rId55" Type="http://schemas.openxmlformats.org/officeDocument/2006/relationships/hyperlink" Target="https://podminky.urs.cz/item/CS_URS_2024_01/230020664" TargetMode="External" /><Relationship Id="rId56" Type="http://schemas.openxmlformats.org/officeDocument/2006/relationships/hyperlink" Target="https://podminky.urs.cz/item/CS_URS_2024_01/230020674" TargetMode="External" /><Relationship Id="rId57" Type="http://schemas.openxmlformats.org/officeDocument/2006/relationships/hyperlink" Target="https://podminky.urs.cz/item/CS_URS_2024_01/230020684" TargetMode="External" /><Relationship Id="rId58" Type="http://schemas.openxmlformats.org/officeDocument/2006/relationships/hyperlink" Target="https://podminky.urs.cz/item/CS_URS_2024_01/230020718" TargetMode="External" /><Relationship Id="rId59" Type="http://schemas.openxmlformats.org/officeDocument/2006/relationships/hyperlink" Target="https://podminky.urs.cz/item/CS_URS_2024_01/230020728" TargetMode="External" /><Relationship Id="rId60" Type="http://schemas.openxmlformats.org/officeDocument/2006/relationships/hyperlink" Target="https://podminky.urs.cz/item/CS_URS_2024_01/230020738" TargetMode="External" /><Relationship Id="rId61" Type="http://schemas.openxmlformats.org/officeDocument/2006/relationships/hyperlink" Target="https://podminky.urs.cz/item/CS_URS_2024_01/230020757" TargetMode="External" /><Relationship Id="rId62" Type="http://schemas.openxmlformats.org/officeDocument/2006/relationships/hyperlink" Target="https://podminky.urs.cz/item/CS_URS_2024_01/230020765" TargetMode="External" /><Relationship Id="rId63" Type="http://schemas.openxmlformats.org/officeDocument/2006/relationships/hyperlink" Target="https://podminky.urs.cz/item/CS_URS_2024_01/230021008" TargetMode="External" /><Relationship Id="rId64" Type="http://schemas.openxmlformats.org/officeDocument/2006/relationships/hyperlink" Target="https://podminky.urs.cz/item/CS_URS_2024_01/230021048" TargetMode="External" /><Relationship Id="rId65" Type="http://schemas.openxmlformats.org/officeDocument/2006/relationships/hyperlink" Target="https://podminky.urs.cz/item/CS_URS_2024_01/230022088" TargetMode="External" /><Relationship Id="rId66" Type="http://schemas.openxmlformats.org/officeDocument/2006/relationships/hyperlink" Target="https://podminky.urs.cz/item/CS_URS_2024_01/230022031" TargetMode="External" /><Relationship Id="rId67" Type="http://schemas.openxmlformats.org/officeDocument/2006/relationships/hyperlink" Target="https://podminky.urs.cz/item/CS_URS_2024_01/230022067" TargetMode="External" /><Relationship Id="rId68" Type="http://schemas.openxmlformats.org/officeDocument/2006/relationships/hyperlink" Target="https://podminky.urs.cz/item/CS_URS_2024_01/230023008" TargetMode="External" /><Relationship Id="rId69" Type="http://schemas.openxmlformats.org/officeDocument/2006/relationships/hyperlink" Target="https://podminky.urs.cz/item/CS_URS_2024_01/230023021" TargetMode="External" /><Relationship Id="rId70" Type="http://schemas.openxmlformats.org/officeDocument/2006/relationships/hyperlink" Target="https://podminky.urs.cz/item/CS_URS_2024_01/230023037" TargetMode="External" /><Relationship Id="rId71" Type="http://schemas.openxmlformats.org/officeDocument/2006/relationships/hyperlink" Target="https://podminky.urs.cz/item/CS_URS_2024_01/230023048" TargetMode="External" /><Relationship Id="rId72" Type="http://schemas.openxmlformats.org/officeDocument/2006/relationships/hyperlink" Target="https://podminky.urs.cz/item/CS_URS_2024_01/230023057" TargetMode="External" /><Relationship Id="rId73" Type="http://schemas.openxmlformats.org/officeDocument/2006/relationships/hyperlink" Target="https://podminky.urs.cz/item/CS_URS_2024_01/230023077" TargetMode="External" /><Relationship Id="rId74" Type="http://schemas.openxmlformats.org/officeDocument/2006/relationships/hyperlink" Target="https://podminky.urs.cz/item/CS_URS_2024_01/230023101" TargetMode="External" /><Relationship Id="rId75" Type="http://schemas.openxmlformats.org/officeDocument/2006/relationships/hyperlink" Target="https://podminky.urs.cz/item/CS_URS_2024_01/230024058" TargetMode="External" /><Relationship Id="rId76" Type="http://schemas.openxmlformats.org/officeDocument/2006/relationships/hyperlink" Target="https://podminky.urs.cz/item/CS_URS_2024_01/230023067" TargetMode="External" /><Relationship Id="rId77" Type="http://schemas.openxmlformats.org/officeDocument/2006/relationships/hyperlink" Target="https://podminky.urs.cz/item/CS_URS_2024_01/230024088" TargetMode="External" /><Relationship Id="rId78" Type="http://schemas.openxmlformats.org/officeDocument/2006/relationships/hyperlink" Target="https://podminky.urs.cz/item/CS_URS_2024_01/230024101" TargetMode="External" /><Relationship Id="rId79" Type="http://schemas.openxmlformats.org/officeDocument/2006/relationships/hyperlink" Target="https://podminky.urs.cz/item/CS_URS_2024_01/230023058" TargetMode="External" /><Relationship Id="rId80" Type="http://schemas.openxmlformats.org/officeDocument/2006/relationships/hyperlink" Target="https://podminky.urs.cz/item/CS_URS_2024_01/230023113" TargetMode="External" /><Relationship Id="rId81" Type="http://schemas.openxmlformats.org/officeDocument/2006/relationships/hyperlink" Target="https://podminky.urs.cz/item/CS_URS_2024_01/230024113" TargetMode="External" /><Relationship Id="rId82" Type="http://schemas.openxmlformats.org/officeDocument/2006/relationships/hyperlink" Target="https://podminky.urs.cz/item/CS_URS_2024_01/230025113" TargetMode="External" /><Relationship Id="rId83" Type="http://schemas.openxmlformats.org/officeDocument/2006/relationships/hyperlink" Target="https://podminky.urs.cz/item/CS_URS_2024_01/230025121" TargetMode="External" /><Relationship Id="rId84" Type="http://schemas.openxmlformats.org/officeDocument/2006/relationships/hyperlink" Target="https://podminky.urs.cz/item/CS_URS_2024_01/230024123" TargetMode="External" /><Relationship Id="rId85" Type="http://schemas.openxmlformats.org/officeDocument/2006/relationships/hyperlink" Target="https://podminky.urs.cz/item/CS_URS_2024_01/230024144" TargetMode="External" /><Relationship Id="rId86" Type="http://schemas.openxmlformats.org/officeDocument/2006/relationships/hyperlink" Target="https://podminky.urs.cz/item/CS_URS_2024_01/230023122" TargetMode="External" /><Relationship Id="rId87" Type="http://schemas.openxmlformats.org/officeDocument/2006/relationships/hyperlink" Target="https://podminky.urs.cz/item/CS_URS_2024_01/230024142" TargetMode="External" /><Relationship Id="rId88" Type="http://schemas.openxmlformats.org/officeDocument/2006/relationships/hyperlink" Target="https://podminky.urs.cz/item/CS_URS_2024_01/230024165" TargetMode="External" /><Relationship Id="rId89" Type="http://schemas.openxmlformats.org/officeDocument/2006/relationships/hyperlink" Target="https://podminky.urs.cz/item/CS_URS_2024_01/230024175" TargetMode="External" /><Relationship Id="rId90" Type="http://schemas.openxmlformats.org/officeDocument/2006/relationships/hyperlink" Target="https://podminky.urs.cz/item/CS_URS_2024_01/230025144" TargetMode="External" /><Relationship Id="rId91" Type="http://schemas.openxmlformats.org/officeDocument/2006/relationships/hyperlink" Target="https://podminky.urs.cz/item/CS_URS_2024_01/230026167" TargetMode="External" /><Relationship Id="rId92" Type="http://schemas.openxmlformats.org/officeDocument/2006/relationships/hyperlink" Target="https://podminky.urs.cz/item/CS_URS_2024_01/230031028" TargetMode="External" /><Relationship Id="rId93" Type="http://schemas.openxmlformats.org/officeDocument/2006/relationships/hyperlink" Target="https://podminky.urs.cz/item/CS_URS_2024_01/230031029" TargetMode="External" /><Relationship Id="rId94" Type="http://schemas.openxmlformats.org/officeDocument/2006/relationships/hyperlink" Target="https://podminky.urs.cz/item/CS_URS_2024_01/230032026" TargetMode="External" /><Relationship Id="rId95" Type="http://schemas.openxmlformats.org/officeDocument/2006/relationships/hyperlink" Target="https://podminky.urs.cz/item/CS_URS_2024_01/230032028" TargetMode="External" /><Relationship Id="rId96" Type="http://schemas.openxmlformats.org/officeDocument/2006/relationships/hyperlink" Target="https://podminky.urs.cz/item/CS_URS_2024_01/230032029" TargetMode="External" /><Relationship Id="rId97" Type="http://schemas.openxmlformats.org/officeDocument/2006/relationships/hyperlink" Target="https://podminky.urs.cz/item/CS_URS_2024_01/230032030" TargetMode="External" /><Relationship Id="rId98" Type="http://schemas.openxmlformats.org/officeDocument/2006/relationships/hyperlink" Target="https://podminky.urs.cz/item/CS_URS_2024_01/230032031" TargetMode="External" /><Relationship Id="rId99" Type="http://schemas.openxmlformats.org/officeDocument/2006/relationships/hyperlink" Target="https://podminky.urs.cz/item/CS_URS_2024_01/230032032" TargetMode="External" /><Relationship Id="rId100" Type="http://schemas.openxmlformats.org/officeDocument/2006/relationships/hyperlink" Target="https://podminky.urs.cz/item/CS_URS_2024_01/230032033" TargetMode="External" /><Relationship Id="rId101" Type="http://schemas.openxmlformats.org/officeDocument/2006/relationships/hyperlink" Target="https://podminky.urs.cz/item/CS_URS_2024_01/230032034" TargetMode="External" /><Relationship Id="rId102" Type="http://schemas.openxmlformats.org/officeDocument/2006/relationships/hyperlink" Target="https://podminky.urs.cz/item/CS_URS_2024_01/230032035" TargetMode="External" /><Relationship Id="rId103" Type="http://schemas.openxmlformats.org/officeDocument/2006/relationships/hyperlink" Target="https://podminky.urs.cz/item/CS_URS_2024_01/230032037" TargetMode="External" /><Relationship Id="rId104" Type="http://schemas.openxmlformats.org/officeDocument/2006/relationships/hyperlink" Target="https://podminky.urs.cz/item/CS_URS_2024_01/230033022" TargetMode="External" /><Relationship Id="rId105" Type="http://schemas.openxmlformats.org/officeDocument/2006/relationships/hyperlink" Target="https://podminky.urs.cz/item/CS_URS_2024_01/230033026" TargetMode="External" /><Relationship Id="rId106" Type="http://schemas.openxmlformats.org/officeDocument/2006/relationships/hyperlink" Target="https://podminky.urs.cz/item/CS_URS_2024_01/230033029" TargetMode="External" /><Relationship Id="rId107" Type="http://schemas.openxmlformats.org/officeDocument/2006/relationships/hyperlink" Target="https://podminky.urs.cz/item/CS_URS_2024_01/230033030" TargetMode="External" /><Relationship Id="rId108" Type="http://schemas.openxmlformats.org/officeDocument/2006/relationships/hyperlink" Target="https://podminky.urs.cz/item/CS_URS_2024_01/230033032" TargetMode="External" /><Relationship Id="rId109" Type="http://schemas.openxmlformats.org/officeDocument/2006/relationships/hyperlink" Target="https://podminky.urs.cz/item/CS_URS_2024_01/230033033" TargetMode="External" /><Relationship Id="rId110" Type="http://schemas.openxmlformats.org/officeDocument/2006/relationships/hyperlink" Target="https://podminky.urs.cz/item/CS_URS_2024_01/230033034" TargetMode="External" /><Relationship Id="rId111" Type="http://schemas.openxmlformats.org/officeDocument/2006/relationships/hyperlink" Target="https://podminky.urs.cz/item/CS_URS_2024_01/230170006" TargetMode="External" /><Relationship Id="rId112" Type="http://schemas.openxmlformats.org/officeDocument/2006/relationships/hyperlink" Target="https://podminky.urs.cz/item/CS_URS_2024_01/230170012" TargetMode="External" /><Relationship Id="rId113" Type="http://schemas.openxmlformats.org/officeDocument/2006/relationships/hyperlink" Target="https://podminky.urs.cz/item/CS_URS_2024_01/230170013" TargetMode="External" /><Relationship Id="rId114" Type="http://schemas.openxmlformats.org/officeDocument/2006/relationships/hyperlink" Target="https://podminky.urs.cz/item/CS_URS_2024_01/230170014" TargetMode="External" /><Relationship Id="rId115" Type="http://schemas.openxmlformats.org/officeDocument/2006/relationships/hyperlink" Target="https://podminky.urs.cz/item/CS_URS_2024_01/230170015" TargetMode="External" /><Relationship Id="rId116" Type="http://schemas.openxmlformats.org/officeDocument/2006/relationships/hyperlink" Target="https://podminky.urs.cz/item/CS_URS_2024_01/230170016" TargetMode="External" /><Relationship Id="rId117" Type="http://schemas.openxmlformats.org/officeDocument/2006/relationships/hyperlink" Target="https://podminky.urs.cz/item/CS_URS_2024_01/230210011" TargetMode="External" /><Relationship Id="rId118" Type="http://schemas.openxmlformats.org/officeDocument/2006/relationships/hyperlink" Target="https://podminky.urs.cz/item/CS_URS_2024_01/230050004" TargetMode="External" /><Relationship Id="rId119" Type="http://schemas.openxmlformats.org/officeDocument/2006/relationships/hyperlink" Target="https://podminky.urs.cz/item/CS_URS_2024_01/230050031" TargetMode="External" /><Relationship Id="rId120" Type="http://schemas.openxmlformats.org/officeDocument/2006/relationships/hyperlink" Target="https://podminky.urs.cz/item/CS_URS_2024_01/580203005" TargetMode="External" /><Relationship Id="rId121" Type="http://schemas.openxmlformats.org/officeDocument/2006/relationships/hyperlink" Target="https://podminky.urs.cz/item/CS_URS_2024_01/580204005" TargetMode="External" /><Relationship Id="rId122" Type="http://schemas.openxmlformats.org/officeDocument/2006/relationships/hyperlink" Target="https://podminky.urs.cz/item/CS_URS_2024_01/HZS4132" TargetMode="External" /><Relationship Id="rId123" Type="http://schemas.openxmlformats.org/officeDocument/2006/relationships/hyperlink" Target="https://podminky.urs.cz/item/CS_URS_2024_01/HZS4212" TargetMode="External" /><Relationship Id="rId124" Type="http://schemas.openxmlformats.org/officeDocument/2006/relationships/hyperlink" Target="https://podminky.urs.cz/item/CS_URS_2024_01/043124000" TargetMode="External" /><Relationship Id="rId125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713321211" TargetMode="External" /><Relationship Id="rId2" Type="http://schemas.openxmlformats.org/officeDocument/2006/relationships/hyperlink" Target="https://podminky.urs.cz/item/CS_URS_2024_01/713421121" TargetMode="External" /><Relationship Id="rId3" Type="http://schemas.openxmlformats.org/officeDocument/2006/relationships/hyperlink" Target="https://podminky.urs.cz/item/CS_URS_2024_01/713463212" TargetMode="External" /><Relationship Id="rId4" Type="http://schemas.openxmlformats.org/officeDocument/2006/relationships/hyperlink" Target="https://podminky.urs.cz/item/CS_URS_2024_01/713463311" TargetMode="External" /><Relationship Id="rId5" Type="http://schemas.openxmlformats.org/officeDocument/2006/relationships/hyperlink" Target="https://podminky.urs.cz/item/CS_URS_2024_01/713463312" TargetMode="External" /><Relationship Id="rId6" Type="http://schemas.openxmlformats.org/officeDocument/2006/relationships/hyperlink" Target="https://podminky.urs.cz/item/CS_URS_2024_01/713471114" TargetMode="External" /><Relationship Id="rId7" Type="http://schemas.openxmlformats.org/officeDocument/2006/relationships/hyperlink" Target="https://podminky.urs.cz/item/CS_URS_2024_01/713471212" TargetMode="External" /><Relationship Id="rId8" Type="http://schemas.openxmlformats.org/officeDocument/2006/relationships/hyperlink" Target="https://podminky.urs.cz/item/CS_URS_2024_01/998713101" TargetMode="External" /><Relationship Id="rId9" Type="http://schemas.openxmlformats.org/officeDocument/2006/relationships/hyperlink" Target="https://podminky.urs.cz/item/CS_URS_2024_01/732311120" TargetMode="External" /><Relationship Id="rId10" Type="http://schemas.openxmlformats.org/officeDocument/2006/relationships/hyperlink" Target="https://podminky.urs.cz/item/CS_URS_2024_01/998732101" TargetMode="External" /><Relationship Id="rId11" Type="http://schemas.openxmlformats.org/officeDocument/2006/relationships/hyperlink" Target="https://podminky.urs.cz/item/CS_URS_2024_01/733121216R" TargetMode="External" /><Relationship Id="rId12" Type="http://schemas.openxmlformats.org/officeDocument/2006/relationships/hyperlink" Target="https://podminky.urs.cz/item/CS_URS_2024_01/733121222" TargetMode="External" /><Relationship Id="rId13" Type="http://schemas.openxmlformats.org/officeDocument/2006/relationships/hyperlink" Target="https://podminky.urs.cz/item/CS_URS_2024_01/733121225" TargetMode="External" /><Relationship Id="rId14" Type="http://schemas.openxmlformats.org/officeDocument/2006/relationships/hyperlink" Target="https://podminky.urs.cz/item/CS_URS_2024_01/733121228" TargetMode="External" /><Relationship Id="rId15" Type="http://schemas.openxmlformats.org/officeDocument/2006/relationships/hyperlink" Target="https://podminky.urs.cz/item/CS_URS_2024_01/733121232" TargetMode="External" /><Relationship Id="rId16" Type="http://schemas.openxmlformats.org/officeDocument/2006/relationships/hyperlink" Target="https://podminky.urs.cz/item/CS_URS_2024_01/733121235R" TargetMode="External" /><Relationship Id="rId17" Type="http://schemas.openxmlformats.org/officeDocument/2006/relationships/hyperlink" Target="https://podminky.urs.cz/item/CS_URS_2024_01/733121239" TargetMode="External" /><Relationship Id="rId18" Type="http://schemas.openxmlformats.org/officeDocument/2006/relationships/hyperlink" Target="https://podminky.urs.cz/item/CS_URS_2024_01/733121244" TargetMode="External" /><Relationship Id="rId19" Type="http://schemas.openxmlformats.org/officeDocument/2006/relationships/hyperlink" Target="https://podminky.urs.cz/item/CS_URS_2024_01/998733101" TargetMode="External" /><Relationship Id="rId20" Type="http://schemas.openxmlformats.org/officeDocument/2006/relationships/hyperlink" Target="https://podminky.urs.cz/item/CS_URS_2024_01/734109212" TargetMode="External" /><Relationship Id="rId21" Type="http://schemas.openxmlformats.org/officeDocument/2006/relationships/hyperlink" Target="https://podminky.urs.cz/item/CS_URS_2024_01/734109223" TargetMode="External" /><Relationship Id="rId22" Type="http://schemas.openxmlformats.org/officeDocument/2006/relationships/hyperlink" Target="https://podminky.urs.cz/item/CS_URS_2024_01/734109214" TargetMode="External" /><Relationship Id="rId23" Type="http://schemas.openxmlformats.org/officeDocument/2006/relationships/hyperlink" Target="https://podminky.urs.cz/item/CS_URS_2024_01/734109215" TargetMode="External" /><Relationship Id="rId24" Type="http://schemas.openxmlformats.org/officeDocument/2006/relationships/hyperlink" Target="https://podminky.urs.cz/item/CS_URS_2024_01/734109216" TargetMode="External" /><Relationship Id="rId25" Type="http://schemas.openxmlformats.org/officeDocument/2006/relationships/hyperlink" Target="https://podminky.urs.cz/item/CS_URS_2024_01/734109218" TargetMode="External" /><Relationship Id="rId26" Type="http://schemas.openxmlformats.org/officeDocument/2006/relationships/hyperlink" Target="https://podminky.urs.cz/item/CS_URS_2024_01/734109320" TargetMode="External" /><Relationship Id="rId27" Type="http://schemas.openxmlformats.org/officeDocument/2006/relationships/hyperlink" Target="https://podminky.urs.cz/item/CS_URS_2024_01/734109315" TargetMode="External" /><Relationship Id="rId28" Type="http://schemas.openxmlformats.org/officeDocument/2006/relationships/hyperlink" Target="https://podminky.urs.cz/item/CS_URS_2024_01/734109316" TargetMode="External" /><Relationship Id="rId29" Type="http://schemas.openxmlformats.org/officeDocument/2006/relationships/hyperlink" Target="https://podminky.urs.cz/item/CS_URS_2024_01/734109211" TargetMode="External" /><Relationship Id="rId30" Type="http://schemas.openxmlformats.org/officeDocument/2006/relationships/hyperlink" Target="https://podminky.urs.cz/item/CS_URS_2024_01/734109217" TargetMode="External" /><Relationship Id="rId31" Type="http://schemas.openxmlformats.org/officeDocument/2006/relationships/hyperlink" Target="https://podminky.urs.cz/item/CS_URS_2024_01/734109219" TargetMode="External" /><Relationship Id="rId32" Type="http://schemas.openxmlformats.org/officeDocument/2006/relationships/hyperlink" Target="https://podminky.urs.cz/item/CS_URS_2024_01/734109312" TargetMode="External" /><Relationship Id="rId33" Type="http://schemas.openxmlformats.org/officeDocument/2006/relationships/hyperlink" Target="https://podminky.urs.cz/item/CS_URS_2024_01/734169412" TargetMode="External" /><Relationship Id="rId34" Type="http://schemas.openxmlformats.org/officeDocument/2006/relationships/hyperlink" Target="https://podminky.urs.cz/item/CS_URS_2024_01/734173411" TargetMode="External" /><Relationship Id="rId35" Type="http://schemas.openxmlformats.org/officeDocument/2006/relationships/hyperlink" Target="https://podminky.urs.cz/item/CS_URS_2024_01/734173418" TargetMode="External" /><Relationship Id="rId36" Type="http://schemas.openxmlformats.org/officeDocument/2006/relationships/hyperlink" Target="https://podminky.urs.cz/item/CS_URS_2024_01/734109317" TargetMode="External" /><Relationship Id="rId37" Type="http://schemas.openxmlformats.org/officeDocument/2006/relationships/hyperlink" Target="https://podminky.urs.cz/item/CS_URS_2024_01/734173618" TargetMode="External" /><Relationship Id="rId38" Type="http://schemas.openxmlformats.org/officeDocument/2006/relationships/hyperlink" Target="https://podminky.urs.cz/item/CS_URS_2024_01/734494213" TargetMode="External" /><Relationship Id="rId39" Type="http://schemas.openxmlformats.org/officeDocument/2006/relationships/hyperlink" Target="https://podminky.urs.cz/item/CS_URS_2024_01/734494214" TargetMode="External" /><Relationship Id="rId40" Type="http://schemas.openxmlformats.org/officeDocument/2006/relationships/hyperlink" Target="https://podminky.urs.cz/item/CS_URS_2024_01/734494218" TargetMode="External" /><Relationship Id="rId41" Type="http://schemas.openxmlformats.org/officeDocument/2006/relationships/hyperlink" Target="https://podminky.urs.cz/item/CS_URS_2024_01/734499212" TargetMode="External" /><Relationship Id="rId42" Type="http://schemas.openxmlformats.org/officeDocument/2006/relationships/hyperlink" Target="https://podminky.urs.cz/item/CS_URS_2024_01/734419111" TargetMode="External" /><Relationship Id="rId43" Type="http://schemas.openxmlformats.org/officeDocument/2006/relationships/hyperlink" Target="https://podminky.urs.cz/item/CS_URS_2024_01/734209114" TargetMode="External" /><Relationship Id="rId44" Type="http://schemas.openxmlformats.org/officeDocument/2006/relationships/hyperlink" Target="https://podminky.urs.cz/item/CS_URS_2024_01/230050031" TargetMode="External" /><Relationship Id="rId45" Type="http://schemas.openxmlformats.org/officeDocument/2006/relationships/hyperlink" Target="https://podminky.urs.cz/item/CS_URS_2024_01/998734101" TargetMode="External" /><Relationship Id="rId46" Type="http://schemas.openxmlformats.org/officeDocument/2006/relationships/hyperlink" Target="https://podminky.urs.cz/item/CS_URS_2024_01/751111013" TargetMode="External" /><Relationship Id="rId47" Type="http://schemas.openxmlformats.org/officeDocument/2006/relationships/hyperlink" Target="https://podminky.urs.cz/item/CS_URS_2024_01/998751101" TargetMode="External" /><Relationship Id="rId48" Type="http://schemas.openxmlformats.org/officeDocument/2006/relationships/hyperlink" Target="https://podminky.urs.cz/item/CS_URS_2024_01/783614551" TargetMode="External" /><Relationship Id="rId49" Type="http://schemas.openxmlformats.org/officeDocument/2006/relationships/hyperlink" Target="https://podminky.urs.cz/item/CS_URS_2024_01/783614561" TargetMode="External" /><Relationship Id="rId50" Type="http://schemas.openxmlformats.org/officeDocument/2006/relationships/hyperlink" Target="https://podminky.urs.cz/item/CS_URS_2024_01/783614571" TargetMode="External" /><Relationship Id="rId51" Type="http://schemas.openxmlformats.org/officeDocument/2006/relationships/hyperlink" Target="https://podminky.urs.cz/item/CS_URS_2024_01/783614581" TargetMode="External" /><Relationship Id="rId52" Type="http://schemas.openxmlformats.org/officeDocument/2006/relationships/hyperlink" Target="https://podminky.urs.cz/item/CS_URS_2024_01/230021008" TargetMode="External" /><Relationship Id="rId53" Type="http://schemas.openxmlformats.org/officeDocument/2006/relationships/hyperlink" Target="https://podminky.urs.cz/item/CS_URS_2024_01/230021017" TargetMode="External" /><Relationship Id="rId54" Type="http://schemas.openxmlformats.org/officeDocument/2006/relationships/hyperlink" Target="https://podminky.urs.cz/item/CS_URS_2024_01/230021026" TargetMode="External" /><Relationship Id="rId55" Type="http://schemas.openxmlformats.org/officeDocument/2006/relationships/hyperlink" Target="https://podminky.urs.cz/item/CS_URS_2024_01/230022008" TargetMode="External" /><Relationship Id="rId56" Type="http://schemas.openxmlformats.org/officeDocument/2006/relationships/hyperlink" Target="https://podminky.urs.cz/item/CS_URS_2024_01/230022045" TargetMode="External" /><Relationship Id="rId57" Type="http://schemas.openxmlformats.org/officeDocument/2006/relationships/hyperlink" Target="https://podminky.urs.cz/item/CS_URS_2024_01/230022047" TargetMode="External" /><Relationship Id="rId58" Type="http://schemas.openxmlformats.org/officeDocument/2006/relationships/hyperlink" Target="https://podminky.urs.cz/item/CS_URS_2024_01/230022057" TargetMode="External" /><Relationship Id="rId59" Type="http://schemas.openxmlformats.org/officeDocument/2006/relationships/hyperlink" Target="https://podminky.urs.cz/item/CS_URS_2024_01/230023101" TargetMode="External" /><Relationship Id="rId60" Type="http://schemas.openxmlformats.org/officeDocument/2006/relationships/hyperlink" Target="https://podminky.urs.cz/item/CS_URS_2024_01/230023113" TargetMode="External" /><Relationship Id="rId61" Type="http://schemas.openxmlformats.org/officeDocument/2006/relationships/hyperlink" Target="https://podminky.urs.cz/item/CS_URS_2024_01/043124000" TargetMode="External" /><Relationship Id="rId62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2101103" TargetMode="External" /><Relationship Id="rId2" Type="http://schemas.openxmlformats.org/officeDocument/2006/relationships/hyperlink" Target="https://podminky.urs.cz/item/CS_URS_2024_01/112101105" TargetMode="External" /><Relationship Id="rId3" Type="http://schemas.openxmlformats.org/officeDocument/2006/relationships/hyperlink" Target="https://podminky.urs.cz/item/CS_URS_2024_01/112251103" TargetMode="External" /><Relationship Id="rId4" Type="http://schemas.openxmlformats.org/officeDocument/2006/relationships/hyperlink" Target="https://podminky.urs.cz/item/CS_URS_2024_01/112251105" TargetMode="External" /><Relationship Id="rId5" Type="http://schemas.openxmlformats.org/officeDocument/2006/relationships/hyperlink" Target="https://podminky.urs.cz/item/CS_URS_2024_01/113151111" TargetMode="External" /><Relationship Id="rId6" Type="http://schemas.openxmlformats.org/officeDocument/2006/relationships/hyperlink" Target="https://podminky.urs.cz/item/CS_URS_2024_01/162201403" TargetMode="External" /><Relationship Id="rId7" Type="http://schemas.openxmlformats.org/officeDocument/2006/relationships/hyperlink" Target="https://podminky.urs.cz/item/CS_URS_2024_01/162201500" TargetMode="External" /><Relationship Id="rId8" Type="http://schemas.openxmlformats.org/officeDocument/2006/relationships/hyperlink" Target="https://podminky.urs.cz/item/CS_URS_2024_01/272321511" TargetMode="External" /><Relationship Id="rId9" Type="http://schemas.openxmlformats.org/officeDocument/2006/relationships/hyperlink" Target="https://podminky.urs.cz/item/CS_URS_2024_01/273351121" TargetMode="External" /><Relationship Id="rId10" Type="http://schemas.openxmlformats.org/officeDocument/2006/relationships/hyperlink" Target="https://podminky.urs.cz/item/CS_URS_2024_01/273351122" TargetMode="External" /><Relationship Id="rId11" Type="http://schemas.openxmlformats.org/officeDocument/2006/relationships/hyperlink" Target="https://podminky.urs.cz/item/CS_URS_2024_01/273361821" TargetMode="External" /><Relationship Id="rId12" Type="http://schemas.openxmlformats.org/officeDocument/2006/relationships/hyperlink" Target="https://podminky.urs.cz/item/CS_URS_2024_01/278381552" TargetMode="External" /><Relationship Id="rId13" Type="http://schemas.openxmlformats.org/officeDocument/2006/relationships/hyperlink" Target="https://podminky.urs.cz/item/CS_URS_2024_01/291211111" TargetMode="External" /><Relationship Id="rId14" Type="http://schemas.openxmlformats.org/officeDocument/2006/relationships/hyperlink" Target="https://podminky.urs.cz/item/CS_URS_2024_01/310271061" TargetMode="External" /><Relationship Id="rId15" Type="http://schemas.openxmlformats.org/officeDocument/2006/relationships/hyperlink" Target="https://podminky.urs.cz/item/CS_URS_2024_01/311272111" TargetMode="External" /><Relationship Id="rId16" Type="http://schemas.openxmlformats.org/officeDocument/2006/relationships/hyperlink" Target="https://podminky.urs.cz/item/CS_URS_2024_01/342151113" TargetMode="External" /><Relationship Id="rId17" Type="http://schemas.openxmlformats.org/officeDocument/2006/relationships/hyperlink" Target="https://podminky.urs.cz/item/CS_URS_2024_01/411171135" TargetMode="External" /><Relationship Id="rId18" Type="http://schemas.openxmlformats.org/officeDocument/2006/relationships/hyperlink" Target="https://podminky.urs.cz/item/CS_URS_2024_01/411322525" TargetMode="External" /><Relationship Id="rId19" Type="http://schemas.openxmlformats.org/officeDocument/2006/relationships/hyperlink" Target="https://podminky.urs.cz/item/CS_URS_2024_01/411354204" TargetMode="External" /><Relationship Id="rId20" Type="http://schemas.openxmlformats.org/officeDocument/2006/relationships/hyperlink" Target="https://podminky.urs.cz/item/CS_URS_2024_01/411361821" TargetMode="External" /><Relationship Id="rId21" Type="http://schemas.openxmlformats.org/officeDocument/2006/relationships/hyperlink" Target="https://podminky.urs.cz/item/CS_URS_2024_01/411362021" TargetMode="External" /><Relationship Id="rId22" Type="http://schemas.openxmlformats.org/officeDocument/2006/relationships/hyperlink" Target="https://podminky.urs.cz/item/CS_URS_2024_01/411386611" TargetMode="External" /><Relationship Id="rId23" Type="http://schemas.openxmlformats.org/officeDocument/2006/relationships/hyperlink" Target="https://podminky.urs.cz/item/CS_URS_2024_01/411386621" TargetMode="External" /><Relationship Id="rId24" Type="http://schemas.openxmlformats.org/officeDocument/2006/relationships/hyperlink" Target="https://podminky.urs.cz/item/CS_URS_2024_01/441171111" TargetMode="External" /><Relationship Id="rId25" Type="http://schemas.openxmlformats.org/officeDocument/2006/relationships/hyperlink" Target="https://podminky.urs.cz/item/CS_URS_2024_01/441171141" TargetMode="External" /><Relationship Id="rId26" Type="http://schemas.openxmlformats.org/officeDocument/2006/relationships/hyperlink" Target="https://podminky.urs.cz/item/CS_URS_2024_01/612131321" TargetMode="External" /><Relationship Id="rId27" Type="http://schemas.openxmlformats.org/officeDocument/2006/relationships/hyperlink" Target="https://podminky.urs.cz/item/CS_URS_2024_01/612142001" TargetMode="External" /><Relationship Id="rId28" Type="http://schemas.openxmlformats.org/officeDocument/2006/relationships/hyperlink" Target="https://podminky.urs.cz/item/CS_URS_2024_01/612311141" TargetMode="External" /><Relationship Id="rId29" Type="http://schemas.openxmlformats.org/officeDocument/2006/relationships/hyperlink" Target="https://podminky.urs.cz/item/CS_URS_2024_01/612315123" TargetMode="External" /><Relationship Id="rId30" Type="http://schemas.openxmlformats.org/officeDocument/2006/relationships/hyperlink" Target="https://podminky.urs.cz/item/CS_URS_2024_01/619995001" TargetMode="External" /><Relationship Id="rId31" Type="http://schemas.openxmlformats.org/officeDocument/2006/relationships/hyperlink" Target="https://podminky.urs.cz/item/CS_URS_2024_01/622131321" TargetMode="External" /><Relationship Id="rId32" Type="http://schemas.openxmlformats.org/officeDocument/2006/relationships/hyperlink" Target="https://podminky.urs.cz/item/CS_URS_2024_01/622142001" TargetMode="External" /><Relationship Id="rId33" Type="http://schemas.openxmlformats.org/officeDocument/2006/relationships/hyperlink" Target="https://podminky.urs.cz/item/CS_URS_2024_01/622311341" TargetMode="External" /><Relationship Id="rId34" Type="http://schemas.openxmlformats.org/officeDocument/2006/relationships/hyperlink" Target="https://podminky.urs.cz/item/CS_URS_2024_01/632452421" TargetMode="External" /><Relationship Id="rId35" Type="http://schemas.openxmlformats.org/officeDocument/2006/relationships/hyperlink" Target="https://podminky.urs.cz/item/CS_URS_2024_01/632453411" TargetMode="External" /><Relationship Id="rId36" Type="http://schemas.openxmlformats.org/officeDocument/2006/relationships/hyperlink" Target="https://podminky.urs.cz/item/CS_URS_2024_01/633992111" TargetMode="External" /><Relationship Id="rId37" Type="http://schemas.openxmlformats.org/officeDocument/2006/relationships/hyperlink" Target="https://podminky.urs.cz/item/CS_URS_2024_01/941121112" TargetMode="External" /><Relationship Id="rId38" Type="http://schemas.openxmlformats.org/officeDocument/2006/relationships/hyperlink" Target="https://podminky.urs.cz/item/CS_URS_2024_01/941121212" TargetMode="External" /><Relationship Id="rId39" Type="http://schemas.openxmlformats.org/officeDocument/2006/relationships/hyperlink" Target="https://podminky.urs.cz/item/CS_URS_2024_01/941121812" TargetMode="External" /><Relationship Id="rId40" Type="http://schemas.openxmlformats.org/officeDocument/2006/relationships/hyperlink" Target="https://podminky.urs.cz/item/CS_URS_2024_01/944211112" TargetMode="External" /><Relationship Id="rId41" Type="http://schemas.openxmlformats.org/officeDocument/2006/relationships/hyperlink" Target="https://podminky.urs.cz/item/CS_URS_2024_01/944211212" TargetMode="External" /><Relationship Id="rId42" Type="http://schemas.openxmlformats.org/officeDocument/2006/relationships/hyperlink" Target="https://podminky.urs.cz/item/CS_URS_2024_01/944211812" TargetMode="External" /><Relationship Id="rId43" Type="http://schemas.openxmlformats.org/officeDocument/2006/relationships/hyperlink" Target="https://podminky.urs.cz/item/CS_URS_2024_01/944411112" TargetMode="External" /><Relationship Id="rId44" Type="http://schemas.openxmlformats.org/officeDocument/2006/relationships/hyperlink" Target="https://podminky.urs.cz/item/CS_URS_2024_01/944411212" TargetMode="External" /><Relationship Id="rId45" Type="http://schemas.openxmlformats.org/officeDocument/2006/relationships/hyperlink" Target="https://podminky.urs.cz/item/CS_URS_2024_01/944411812" TargetMode="External" /><Relationship Id="rId46" Type="http://schemas.openxmlformats.org/officeDocument/2006/relationships/hyperlink" Target="https://podminky.urs.cz/item/CS_URS_2024_01/944611111" TargetMode="External" /><Relationship Id="rId47" Type="http://schemas.openxmlformats.org/officeDocument/2006/relationships/hyperlink" Target="https://podminky.urs.cz/item/CS_URS_2024_01/944611211" TargetMode="External" /><Relationship Id="rId48" Type="http://schemas.openxmlformats.org/officeDocument/2006/relationships/hyperlink" Target="https://podminky.urs.cz/item/CS_URS_2024_01/944611811" TargetMode="External" /><Relationship Id="rId49" Type="http://schemas.openxmlformats.org/officeDocument/2006/relationships/hyperlink" Target="https://podminky.urs.cz/item/CS_URS_2024_01/945412112" TargetMode="External" /><Relationship Id="rId50" Type="http://schemas.openxmlformats.org/officeDocument/2006/relationships/hyperlink" Target="https://podminky.urs.cz/item/CS_URS_2024_01/953946121" TargetMode="External" /><Relationship Id="rId51" Type="http://schemas.openxmlformats.org/officeDocument/2006/relationships/hyperlink" Target="https://podminky.urs.cz/item/CS_URS_2024_01/953946131" TargetMode="External" /><Relationship Id="rId52" Type="http://schemas.openxmlformats.org/officeDocument/2006/relationships/hyperlink" Target="https://podminky.urs.cz/item/CS_URS_2024_01/961044111" TargetMode="External" /><Relationship Id="rId53" Type="http://schemas.openxmlformats.org/officeDocument/2006/relationships/hyperlink" Target="https://podminky.urs.cz/item/CS_URS_2024_01/962023390" TargetMode="External" /><Relationship Id="rId54" Type="http://schemas.openxmlformats.org/officeDocument/2006/relationships/hyperlink" Target="https://podminky.urs.cz/item/CS_URS_2024_01/962032112" TargetMode="External" /><Relationship Id="rId55" Type="http://schemas.openxmlformats.org/officeDocument/2006/relationships/hyperlink" Target="https://podminky.urs.cz/item/CS_URS_2024_01/963051313" TargetMode="External" /><Relationship Id="rId56" Type="http://schemas.openxmlformats.org/officeDocument/2006/relationships/hyperlink" Target="https://podminky.urs.cz/item/CS_URS_2024_01/966071133" TargetMode="External" /><Relationship Id="rId57" Type="http://schemas.openxmlformats.org/officeDocument/2006/relationships/hyperlink" Target="https://podminky.urs.cz/item/CS_URS_2024_01/966072122" TargetMode="External" /><Relationship Id="rId58" Type="http://schemas.openxmlformats.org/officeDocument/2006/relationships/hyperlink" Target="https://podminky.urs.cz/item/CS_URS_2024_01/968072455" TargetMode="External" /><Relationship Id="rId59" Type="http://schemas.openxmlformats.org/officeDocument/2006/relationships/hyperlink" Target="https://podminky.urs.cz/item/CS_URS_2024_01/968072558" TargetMode="External" /><Relationship Id="rId60" Type="http://schemas.openxmlformats.org/officeDocument/2006/relationships/hyperlink" Target="https://podminky.urs.cz/item/CS_URS_2024_01/971042551" TargetMode="External" /><Relationship Id="rId61" Type="http://schemas.openxmlformats.org/officeDocument/2006/relationships/hyperlink" Target="https://podminky.urs.cz/item/CS_URS_2024_01/972054341" TargetMode="External" /><Relationship Id="rId62" Type="http://schemas.openxmlformats.org/officeDocument/2006/relationships/hyperlink" Target="https://podminky.urs.cz/item/CS_URS_2024_01/976071111" TargetMode="External" /><Relationship Id="rId63" Type="http://schemas.openxmlformats.org/officeDocument/2006/relationships/hyperlink" Target="https://podminky.urs.cz/item/CS_URS_2024_01/978036191" TargetMode="External" /><Relationship Id="rId64" Type="http://schemas.openxmlformats.org/officeDocument/2006/relationships/hyperlink" Target="https://podminky.urs.cz/item/CS_URS_2024_01/997013312" TargetMode="External" /><Relationship Id="rId65" Type="http://schemas.openxmlformats.org/officeDocument/2006/relationships/hyperlink" Target="https://podminky.urs.cz/item/CS_URS_2024_01/997013113" TargetMode="External" /><Relationship Id="rId66" Type="http://schemas.openxmlformats.org/officeDocument/2006/relationships/hyperlink" Target="https://podminky.urs.cz/item/CS_URS_2024_01/997013509" TargetMode="External" /><Relationship Id="rId67" Type="http://schemas.openxmlformats.org/officeDocument/2006/relationships/hyperlink" Target="https://podminky.urs.cz/item/CS_URS_2024_01/997013511" TargetMode="External" /><Relationship Id="rId68" Type="http://schemas.openxmlformats.org/officeDocument/2006/relationships/hyperlink" Target="https://podminky.urs.cz/item/CS_URS_2024_01/997013804" TargetMode="External" /><Relationship Id="rId69" Type="http://schemas.openxmlformats.org/officeDocument/2006/relationships/hyperlink" Target="https://podminky.urs.cz/item/CS_URS_2024_01/997013861" TargetMode="External" /><Relationship Id="rId70" Type="http://schemas.openxmlformats.org/officeDocument/2006/relationships/hyperlink" Target="https://podminky.urs.cz/item/CS_URS_2024_01/997013862" TargetMode="External" /><Relationship Id="rId71" Type="http://schemas.openxmlformats.org/officeDocument/2006/relationships/hyperlink" Target="https://podminky.urs.cz/item/CS_URS_2024_01/997013863" TargetMode="External" /><Relationship Id="rId72" Type="http://schemas.openxmlformats.org/officeDocument/2006/relationships/hyperlink" Target="https://podminky.urs.cz/item/CS_URS_2024_01/997013871" TargetMode="External" /><Relationship Id="rId73" Type="http://schemas.openxmlformats.org/officeDocument/2006/relationships/hyperlink" Target="https://podminky.urs.cz/item/CS_URS_2024_01/998011002" TargetMode="External" /><Relationship Id="rId74" Type="http://schemas.openxmlformats.org/officeDocument/2006/relationships/hyperlink" Target="https://podminky.urs.cz/item/CS_URS_2024_01/711471051" TargetMode="External" /><Relationship Id="rId75" Type="http://schemas.openxmlformats.org/officeDocument/2006/relationships/hyperlink" Target="https://podminky.urs.cz/item/CS_URS_2024_01/711491172" TargetMode="External" /><Relationship Id="rId76" Type="http://schemas.openxmlformats.org/officeDocument/2006/relationships/hyperlink" Target="https://podminky.urs.cz/item/CS_URS_2024_01/998711102" TargetMode="External" /><Relationship Id="rId77" Type="http://schemas.openxmlformats.org/officeDocument/2006/relationships/hyperlink" Target="https://podminky.urs.cz/item/CS_URS_2024_01/712340832" TargetMode="External" /><Relationship Id="rId78" Type="http://schemas.openxmlformats.org/officeDocument/2006/relationships/hyperlink" Target="https://podminky.urs.cz/item/CS_URS_2024_01/712363001" TargetMode="External" /><Relationship Id="rId79" Type="http://schemas.openxmlformats.org/officeDocument/2006/relationships/hyperlink" Target="https://podminky.urs.cz/item/CS_URS_2024_01/712363003" TargetMode="External" /><Relationship Id="rId80" Type="http://schemas.openxmlformats.org/officeDocument/2006/relationships/hyperlink" Target="https://podminky.urs.cz/item/CS_URS_2024_01/712363122" TargetMode="External" /><Relationship Id="rId81" Type="http://schemas.openxmlformats.org/officeDocument/2006/relationships/hyperlink" Target="https://podminky.urs.cz/item/CS_URS_2024_01/712392171" TargetMode="External" /><Relationship Id="rId82" Type="http://schemas.openxmlformats.org/officeDocument/2006/relationships/hyperlink" Target="https://podminky.urs.cz/item/CS_URS_2024_01/712599097" TargetMode="External" /><Relationship Id="rId83" Type="http://schemas.openxmlformats.org/officeDocument/2006/relationships/hyperlink" Target="https://podminky.urs.cz/item/CS_URS_2024_01/712841559" TargetMode="External" /><Relationship Id="rId84" Type="http://schemas.openxmlformats.org/officeDocument/2006/relationships/hyperlink" Target="https://podminky.urs.cz/item/CS_URS_2024_01/998712102" TargetMode="External" /><Relationship Id="rId85" Type="http://schemas.openxmlformats.org/officeDocument/2006/relationships/hyperlink" Target="https://podminky.urs.cz/item/CS_URS_2024_01/713120813" TargetMode="External" /><Relationship Id="rId86" Type="http://schemas.openxmlformats.org/officeDocument/2006/relationships/hyperlink" Target="https://podminky.urs.cz/item/CS_URS_2024_01/713141152" TargetMode="External" /><Relationship Id="rId87" Type="http://schemas.openxmlformats.org/officeDocument/2006/relationships/hyperlink" Target="https://podminky.urs.cz/item/CS_URS_2024_01/713141242" TargetMode="External" /><Relationship Id="rId88" Type="http://schemas.openxmlformats.org/officeDocument/2006/relationships/hyperlink" Target="https://podminky.urs.cz/item/CS_URS_2024_01/713191132" TargetMode="External" /><Relationship Id="rId89" Type="http://schemas.openxmlformats.org/officeDocument/2006/relationships/hyperlink" Target="https://podminky.urs.cz/item/CS_URS_2024_01/998713102" TargetMode="External" /><Relationship Id="rId90" Type="http://schemas.openxmlformats.org/officeDocument/2006/relationships/hyperlink" Target="https://podminky.urs.cz/item/CS_URS_2024_01/764002841" TargetMode="External" /><Relationship Id="rId91" Type="http://schemas.openxmlformats.org/officeDocument/2006/relationships/hyperlink" Target="https://podminky.urs.cz/item/CS_URS_2024_01/764004831" TargetMode="External" /><Relationship Id="rId92" Type="http://schemas.openxmlformats.org/officeDocument/2006/relationships/hyperlink" Target="https://podminky.urs.cz/item/CS_URS_2024_01/764224404" TargetMode="External" /><Relationship Id="rId93" Type="http://schemas.openxmlformats.org/officeDocument/2006/relationships/hyperlink" Target="https://podminky.urs.cz/item/CS_URS_2024_01/764515411" TargetMode="External" /><Relationship Id="rId94" Type="http://schemas.openxmlformats.org/officeDocument/2006/relationships/hyperlink" Target="https://podminky.urs.cz/item/CS_URS_2024_01/998764102" TargetMode="External" /><Relationship Id="rId95" Type="http://schemas.openxmlformats.org/officeDocument/2006/relationships/hyperlink" Target="https://podminky.urs.cz/item/CS_URS_2024_01/767161123" TargetMode="External" /><Relationship Id="rId96" Type="http://schemas.openxmlformats.org/officeDocument/2006/relationships/hyperlink" Target="https://podminky.urs.cz/item/CS_URS_2024_01/767415832" TargetMode="External" /><Relationship Id="rId97" Type="http://schemas.openxmlformats.org/officeDocument/2006/relationships/hyperlink" Target="https://podminky.urs.cz/item/CS_URS_2024_01/767590840" TargetMode="External" /><Relationship Id="rId98" Type="http://schemas.openxmlformats.org/officeDocument/2006/relationships/hyperlink" Target="https://podminky.urs.cz/item/CS_URS_2024_01/767691822" TargetMode="External" /><Relationship Id="rId99" Type="http://schemas.openxmlformats.org/officeDocument/2006/relationships/hyperlink" Target="https://podminky.urs.cz/item/CS_URS_2024_01/767691823" TargetMode="External" /><Relationship Id="rId100" Type="http://schemas.openxmlformats.org/officeDocument/2006/relationships/hyperlink" Target="https://podminky.urs.cz/item/CS_URS_2024_01/767896120" TargetMode="External" /><Relationship Id="rId101" Type="http://schemas.openxmlformats.org/officeDocument/2006/relationships/hyperlink" Target="https://podminky.urs.cz/item/CS_URS_2024_01/767995115" TargetMode="External" /><Relationship Id="rId102" Type="http://schemas.openxmlformats.org/officeDocument/2006/relationships/hyperlink" Target="https://podminky.urs.cz/item/CS_URS_2024_01/998767102" TargetMode="External" /><Relationship Id="rId103" Type="http://schemas.openxmlformats.org/officeDocument/2006/relationships/hyperlink" Target="https://podminky.urs.cz/item/CS_URS_2024_01/783807120" TargetMode="External" /><Relationship Id="rId104" Type="http://schemas.openxmlformats.org/officeDocument/2006/relationships/hyperlink" Target="https://podminky.urs.cz/item/CS_URS_2024_01/783933161" TargetMode="External" /><Relationship Id="rId105" Type="http://schemas.openxmlformats.org/officeDocument/2006/relationships/hyperlink" Target="https://podminky.urs.cz/item/CS_URS_2024_01/783937163" TargetMode="External" /><Relationship Id="rId106" Type="http://schemas.openxmlformats.org/officeDocument/2006/relationships/hyperlink" Target="https://podminky.urs.cz/item/CS_URS_2024_01/784111005" TargetMode="External" /><Relationship Id="rId107" Type="http://schemas.openxmlformats.org/officeDocument/2006/relationships/hyperlink" Target="https://podminky.urs.cz/item/CS_URS_2024_01/784121005" TargetMode="External" /><Relationship Id="rId108" Type="http://schemas.openxmlformats.org/officeDocument/2006/relationships/hyperlink" Target="https://podminky.urs.cz/item/CS_URS_2024_01/784185001" TargetMode="External" /><Relationship Id="rId109" Type="http://schemas.openxmlformats.org/officeDocument/2006/relationships/hyperlink" Target="https://podminky.urs.cz/item/CS_URS_2024_01/784215005" TargetMode="External" /><Relationship Id="rId110" Type="http://schemas.openxmlformats.org/officeDocument/2006/relationships/hyperlink" Target="https://podminky.urs.cz/item/CS_URS_2024_01/789111240" TargetMode="External" /><Relationship Id="rId111" Type="http://schemas.openxmlformats.org/officeDocument/2006/relationships/hyperlink" Target="https://podminky.urs.cz/item/CS_URS_2024_01/789121210" TargetMode="External" /><Relationship Id="rId112" Type="http://schemas.openxmlformats.org/officeDocument/2006/relationships/hyperlink" Target="https://podminky.urs.cz/item/CS_URS_2024_01/789121220" TargetMode="External" /><Relationship Id="rId113" Type="http://schemas.openxmlformats.org/officeDocument/2006/relationships/hyperlink" Target="https://podminky.urs.cz/item/CS_URS_2024_01/789121230" TargetMode="External" /><Relationship Id="rId114" Type="http://schemas.openxmlformats.org/officeDocument/2006/relationships/hyperlink" Target="https://podminky.urs.cz/item/CS_URS_2024_01/789121240" TargetMode="External" /><Relationship Id="rId115" Type="http://schemas.openxmlformats.org/officeDocument/2006/relationships/hyperlink" Target="https://podminky.urs.cz/item/CS_URS_2024_01/789121250" TargetMode="External" /><Relationship Id="rId116" Type="http://schemas.openxmlformats.org/officeDocument/2006/relationships/hyperlink" Target="https://podminky.urs.cz/item/CS_URS_2024_01/789121260" TargetMode="External" /><Relationship Id="rId117" Type="http://schemas.openxmlformats.org/officeDocument/2006/relationships/hyperlink" Target="https://podminky.urs.cz/item/CS_URS_2024_01/789121270" TargetMode="External" /><Relationship Id="rId118" Type="http://schemas.openxmlformats.org/officeDocument/2006/relationships/hyperlink" Target="https://podminky.urs.cz/item/CS_URS_2024_01/789321110" TargetMode="External" /><Relationship Id="rId119" Type="http://schemas.openxmlformats.org/officeDocument/2006/relationships/hyperlink" Target="https://podminky.urs.cz/item/CS_URS_2024_01/789321115" TargetMode="External" /><Relationship Id="rId120" Type="http://schemas.openxmlformats.org/officeDocument/2006/relationships/hyperlink" Target="https://podminky.urs.cz/item/CS_URS_2024_01/789321121" TargetMode="External" /><Relationship Id="rId121" Type="http://schemas.openxmlformats.org/officeDocument/2006/relationships/hyperlink" Target="https://podminky.urs.cz/item/CS_URS_2024_01/HZS1441" TargetMode="External" /><Relationship Id="rId122" Type="http://schemas.openxmlformats.org/officeDocument/2006/relationships/hyperlink" Target="https://podminky.urs.cz/item/CS_URS_2024_01/HZS1442" TargetMode="External" /><Relationship Id="rId123" Type="http://schemas.openxmlformats.org/officeDocument/2006/relationships/hyperlink" Target="https://podminky.urs.cz/item/CS_URS_2024_01/HZS2132" TargetMode="External" /><Relationship Id="rId124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213311151" TargetMode="External" /><Relationship Id="rId2" Type="http://schemas.openxmlformats.org/officeDocument/2006/relationships/hyperlink" Target="https://podminky.urs.cz/item/CS_URS_2024_01/275326141" TargetMode="External" /><Relationship Id="rId3" Type="http://schemas.openxmlformats.org/officeDocument/2006/relationships/hyperlink" Target="https://podminky.urs.cz/item/CS_URS_2024_01/275356021" TargetMode="External" /><Relationship Id="rId4" Type="http://schemas.openxmlformats.org/officeDocument/2006/relationships/hyperlink" Target="https://podminky.urs.cz/item/CS_URS_2024_01/275356022" TargetMode="External" /><Relationship Id="rId5" Type="http://schemas.openxmlformats.org/officeDocument/2006/relationships/hyperlink" Target="https://podminky.urs.cz/item/CS_URS_2024_01/275366011" TargetMode="External" /><Relationship Id="rId6" Type="http://schemas.openxmlformats.org/officeDocument/2006/relationships/hyperlink" Target="https://podminky.urs.cz/item/CS_URS_2024_01/998001011" TargetMode="External" /><Relationship Id="rId7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767590110" TargetMode="External" /><Relationship Id="rId2" Type="http://schemas.openxmlformats.org/officeDocument/2006/relationships/hyperlink" Target="https://podminky.urs.cz/item/CS_URS_2024_01/767832112" TargetMode="External" /><Relationship Id="rId3" Type="http://schemas.openxmlformats.org/officeDocument/2006/relationships/hyperlink" Target="https://podminky.urs.cz/item/CS_URS_2024_01/767834112" TargetMode="External" /><Relationship Id="rId4" Type="http://schemas.openxmlformats.org/officeDocument/2006/relationships/hyperlink" Target="https://podminky.urs.cz/item/CS_URS_2024_01/767995113" TargetMode="External" /><Relationship Id="rId5" Type="http://schemas.openxmlformats.org/officeDocument/2006/relationships/hyperlink" Target="https://podminky.urs.cz/item/CS_URS_2024_01/998767111" TargetMode="External" /><Relationship Id="rId6" Type="http://schemas.openxmlformats.org/officeDocument/2006/relationships/hyperlink" Target="https://podminky.urs.cz/item/CS_URS_2024_01/783344201" TargetMode="External" /><Relationship Id="rId7" Type="http://schemas.openxmlformats.org/officeDocument/2006/relationships/hyperlink" Target="https://podminky.urs.cz/item/CS_URS_2024_01/783325101" TargetMode="External" /><Relationship Id="rId8" Type="http://schemas.openxmlformats.org/officeDocument/2006/relationships/hyperlink" Target="https://podminky.urs.cz/item/CS_URS_2024_01/783347101" TargetMode="External" /><Relationship Id="rId9" Type="http://schemas.openxmlformats.org/officeDocument/2006/relationships/hyperlink" Target="https://podminky.urs.cz/item/CS_URS_2024_01/230120113" TargetMode="External" /><Relationship Id="rId10" Type="http://schemas.openxmlformats.org/officeDocument/2006/relationships/hyperlink" Target="https://podminky.urs.cz/item/CS_URS_2024_01/HZS3121" TargetMode="External" /><Relationship Id="rId11" Type="http://schemas.openxmlformats.org/officeDocument/2006/relationships/hyperlink" Target="https://podminky.urs.cz/item/CS_URS_2024_01/HZS3122" TargetMode="External" /><Relationship Id="rId12" Type="http://schemas.openxmlformats.org/officeDocument/2006/relationships/hyperlink" Target="https://podminky.urs.cz/item/CS_URS_2024_01/HZS4132" TargetMode="External" /><Relationship Id="rId13" Type="http://schemas.openxmlformats.org/officeDocument/2006/relationships/hyperlink" Target="https://podminky.urs.cz/item/CS_URS_2024_01/HZS4142" TargetMode="External" /><Relationship Id="rId14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012103000" TargetMode="External" /><Relationship Id="rId2" Type="http://schemas.openxmlformats.org/officeDocument/2006/relationships/hyperlink" Target="https://podminky.urs.cz/item/CS_URS_2024_01/012203000" TargetMode="External" /><Relationship Id="rId3" Type="http://schemas.openxmlformats.org/officeDocument/2006/relationships/hyperlink" Target="https://podminky.urs.cz/item/CS_URS_2024_01/012303000" TargetMode="External" /><Relationship Id="rId4" Type="http://schemas.openxmlformats.org/officeDocument/2006/relationships/hyperlink" Target="https://podminky.urs.cz/item/CS_URS_2024_01/013203000" TargetMode="External" /><Relationship Id="rId5" Type="http://schemas.openxmlformats.org/officeDocument/2006/relationships/hyperlink" Target="https://podminky.urs.cz/item/CS_URS_2024_01/013254000" TargetMode="External" /><Relationship Id="rId6" Type="http://schemas.openxmlformats.org/officeDocument/2006/relationships/hyperlink" Target="https://podminky.urs.cz/item/CS_URS_2024_01/013274000" TargetMode="External" /><Relationship Id="rId7" Type="http://schemas.openxmlformats.org/officeDocument/2006/relationships/hyperlink" Target="https://podminky.urs.cz/item/CS_URS_2024_01/013284000" TargetMode="External" /><Relationship Id="rId8" Type="http://schemas.openxmlformats.org/officeDocument/2006/relationships/hyperlink" Target="https://podminky.urs.cz/item/CS_URS_2024_01/013294000" TargetMode="External" /><Relationship Id="rId9" Type="http://schemas.openxmlformats.org/officeDocument/2006/relationships/hyperlink" Target="https://podminky.urs.cz/item/CS_URS_2024_01/020001000" TargetMode="External" /><Relationship Id="rId10" Type="http://schemas.openxmlformats.org/officeDocument/2006/relationships/hyperlink" Target="https://podminky.urs.cz/item/CS_URS_2024_01/031002000" TargetMode="External" /><Relationship Id="rId11" Type="http://schemas.openxmlformats.org/officeDocument/2006/relationships/hyperlink" Target="https://podminky.urs.cz/item/CS_URS_2024_01/032002000" TargetMode="External" /><Relationship Id="rId12" Type="http://schemas.openxmlformats.org/officeDocument/2006/relationships/hyperlink" Target="https://podminky.urs.cz/item/CS_URS_2024_01/033002000" TargetMode="External" /><Relationship Id="rId13" Type="http://schemas.openxmlformats.org/officeDocument/2006/relationships/hyperlink" Target="https://podminky.urs.cz/item/CS_URS_2024_01/034103000" TargetMode="External" /><Relationship Id="rId14" Type="http://schemas.openxmlformats.org/officeDocument/2006/relationships/hyperlink" Target="https://podminky.urs.cz/item/CS_URS_2024_01/035002000" TargetMode="External" /><Relationship Id="rId15" Type="http://schemas.openxmlformats.org/officeDocument/2006/relationships/hyperlink" Target="https://podminky.urs.cz/item/CS_URS_2024_01/039002000" TargetMode="External" /><Relationship Id="rId16" Type="http://schemas.openxmlformats.org/officeDocument/2006/relationships/hyperlink" Target="https://podminky.urs.cz/item/CS_URS_2024_01/041403000" TargetMode="External" /><Relationship Id="rId17" Type="http://schemas.openxmlformats.org/officeDocument/2006/relationships/hyperlink" Target="https://podminky.urs.cz/item/CS_URS_2024_01/043154000" TargetMode="External" /><Relationship Id="rId18" Type="http://schemas.openxmlformats.org/officeDocument/2006/relationships/hyperlink" Target="https://podminky.urs.cz/item/CS_URS_2024_01/045203000" TargetMode="External" /><Relationship Id="rId19" Type="http://schemas.openxmlformats.org/officeDocument/2006/relationships/hyperlink" Target="https://podminky.urs.cz/item/CS_URS_2024_01/060001000" TargetMode="External" /><Relationship Id="rId20" Type="http://schemas.openxmlformats.org/officeDocument/2006/relationships/hyperlink" Target="https://podminky.urs.cz/item/CS_URS_2024_01/070001000" TargetMode="External" /><Relationship Id="rId21" Type="http://schemas.openxmlformats.org/officeDocument/2006/relationships/hyperlink" Target="https://podminky.urs.cz/item/CS_URS_2024_01/090001000" TargetMode="External" /><Relationship Id="rId22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19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23</v>
      </c>
      <c r="AL8" s="22"/>
      <c r="AM8" s="22"/>
      <c r="AN8" s="33" t="s">
        <v>24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26</v>
      </c>
      <c r="AL10" s="22"/>
      <c r="AM10" s="22"/>
      <c r="AN10" s="27" t="s">
        <v>27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28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29</v>
      </c>
      <c r="AL11" s="22"/>
      <c r="AM11" s="22"/>
      <c r="AN11" s="27" t="s">
        <v>19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30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26</v>
      </c>
      <c r="AL13" s="22"/>
      <c r="AM13" s="22"/>
      <c r="AN13" s="34" t="s">
        <v>31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31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29</v>
      </c>
      <c r="AL14" s="22"/>
      <c r="AM14" s="22"/>
      <c r="AN14" s="34" t="s">
        <v>31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32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26</v>
      </c>
      <c r="AL16" s="22"/>
      <c r="AM16" s="22"/>
      <c r="AN16" s="27" t="s">
        <v>33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34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29</v>
      </c>
      <c r="AL17" s="22"/>
      <c r="AM17" s="22"/>
      <c r="AN17" s="27" t="s">
        <v>19</v>
      </c>
      <c r="AO17" s="22"/>
      <c r="AP17" s="22"/>
      <c r="AQ17" s="22"/>
      <c r="AR17" s="20"/>
      <c r="BE17" s="31"/>
      <c r="BS17" s="17" t="s">
        <v>35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36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26</v>
      </c>
      <c r="AL19" s="22"/>
      <c r="AM19" s="22"/>
      <c r="AN19" s="27" t="s">
        <v>33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29</v>
      </c>
      <c r="AL20" s="22"/>
      <c r="AM20" s="22"/>
      <c r="AN20" s="27" t="s">
        <v>19</v>
      </c>
      <c r="AO20" s="22"/>
      <c r="AP20" s="22"/>
      <c r="AQ20" s="22"/>
      <c r="AR20" s="20"/>
      <c r="BE20" s="31"/>
      <c r="BS20" s="17" t="s">
        <v>35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37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7.25" customHeight="1">
      <c r="B23" s="21"/>
      <c r="C23" s="22"/>
      <c r="D23" s="22"/>
      <c r="E23" s="36" t="s">
        <v>38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39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40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41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42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43</v>
      </c>
      <c r="E29" s="47"/>
      <c r="F29" s="32" t="s">
        <v>44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45</v>
      </c>
      <c r="G30" s="47"/>
      <c r="H30" s="47"/>
      <c r="I30" s="47"/>
      <c r="J30" s="47"/>
      <c r="K30" s="47"/>
      <c r="L30" s="48">
        <v>0.12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46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47</v>
      </c>
      <c r="G32" s="47"/>
      <c r="H32" s="47"/>
      <c r="I32" s="47"/>
      <c r="J32" s="47"/>
      <c r="K32" s="47"/>
      <c r="L32" s="48">
        <v>0.12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48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8"/>
    </row>
    <row r="35" s="2" customFormat="1" ht="25.92" customHeight="1">
      <c r="A35" s="38"/>
      <c r="B35" s="39"/>
      <c r="C35" s="52"/>
      <c r="D35" s="53" t="s">
        <v>49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50</v>
      </c>
      <c r="U35" s="54"/>
      <c r="V35" s="54"/>
      <c r="W35" s="54"/>
      <c r="X35" s="56" t="s">
        <v>51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6.96" customHeight="1">
      <c r="A37" s="38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  <c r="BE37" s="38"/>
    </row>
    <row r="41" s="2" customFormat="1" ht="6.96" customHeight="1">
      <c r="A41" s="38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  <c r="BE41" s="38"/>
    </row>
    <row r="42" s="2" customFormat="1" ht="24.96" customHeight="1">
      <c r="A42" s="38"/>
      <c r="B42" s="39"/>
      <c r="C42" s="23" t="s">
        <v>52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E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E43" s="38"/>
    </row>
    <row r="44" s="4" customFormat="1" ht="12" customHeight="1">
      <c r="A44" s="4"/>
      <c r="B44" s="63"/>
      <c r="C44" s="32" t="s">
        <v>13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22-055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E44" s="4"/>
    </row>
    <row r="45" s="5" customFormat="1" ht="36.96" customHeight="1">
      <c r="A45" s="5"/>
      <c r="B45" s="66"/>
      <c r="C45" s="67" t="s">
        <v>16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Revitalizace CZT Liberec - GreenNet III- D10 Úprava zdroje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E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E46" s="38"/>
    </row>
    <row r="47" s="2" customFormat="1" ht="12" customHeight="1">
      <c r="A47" s="38"/>
      <c r="B47" s="39"/>
      <c r="C47" s="32" t="s">
        <v>21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>Liberec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23</v>
      </c>
      <c r="AJ47" s="40"/>
      <c r="AK47" s="40"/>
      <c r="AL47" s="40"/>
      <c r="AM47" s="72" t="str">
        <f>IF(AN8= "","",AN8)</f>
        <v>21. 6. 2024</v>
      </c>
      <c r="AN47" s="72"/>
      <c r="AO47" s="40"/>
      <c r="AP47" s="40"/>
      <c r="AQ47" s="40"/>
      <c r="AR47" s="44"/>
      <c r="B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E48" s="38"/>
    </row>
    <row r="49" s="2" customFormat="1" ht="15.15" customHeight="1">
      <c r="A49" s="38"/>
      <c r="B49" s="39"/>
      <c r="C49" s="32" t="s">
        <v>25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>Teplárna Liberec, a.s.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32</v>
      </c>
      <c r="AJ49" s="40"/>
      <c r="AK49" s="40"/>
      <c r="AL49" s="40"/>
      <c r="AM49" s="73" t="str">
        <f>IF(E17="","",E17)</f>
        <v>SITEZ s.r.o.</v>
      </c>
      <c r="AN49" s="64"/>
      <c r="AO49" s="64"/>
      <c r="AP49" s="64"/>
      <c r="AQ49" s="40"/>
      <c r="AR49" s="44"/>
      <c r="AS49" s="74" t="s">
        <v>53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  <c r="BE49" s="38"/>
    </row>
    <row r="50" s="2" customFormat="1" ht="15.15" customHeight="1">
      <c r="A50" s="38"/>
      <c r="B50" s="39"/>
      <c r="C50" s="32" t="s">
        <v>30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36</v>
      </c>
      <c r="AJ50" s="40"/>
      <c r="AK50" s="40"/>
      <c r="AL50" s="40"/>
      <c r="AM50" s="73" t="str">
        <f>IF(E20="","",E20)</f>
        <v>SITEZ s.r.o.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  <c r="BE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  <c r="BE51" s="38"/>
    </row>
    <row r="52" s="2" customFormat="1" ht="29.28" customHeight="1">
      <c r="A52" s="38"/>
      <c r="B52" s="39"/>
      <c r="C52" s="86" t="s">
        <v>54</v>
      </c>
      <c r="D52" s="87"/>
      <c r="E52" s="87"/>
      <c r="F52" s="87"/>
      <c r="G52" s="87"/>
      <c r="H52" s="88"/>
      <c r="I52" s="89" t="s">
        <v>55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56</v>
      </c>
      <c r="AH52" s="87"/>
      <c r="AI52" s="87"/>
      <c r="AJ52" s="87"/>
      <c r="AK52" s="87"/>
      <c r="AL52" s="87"/>
      <c r="AM52" s="87"/>
      <c r="AN52" s="89" t="s">
        <v>57</v>
      </c>
      <c r="AO52" s="87"/>
      <c r="AP52" s="87"/>
      <c r="AQ52" s="91" t="s">
        <v>58</v>
      </c>
      <c r="AR52" s="44"/>
      <c r="AS52" s="92" t="s">
        <v>59</v>
      </c>
      <c r="AT52" s="93" t="s">
        <v>60</v>
      </c>
      <c r="AU52" s="93" t="s">
        <v>61</v>
      </c>
      <c r="AV52" s="93" t="s">
        <v>62</v>
      </c>
      <c r="AW52" s="93" t="s">
        <v>63</v>
      </c>
      <c r="AX52" s="93" t="s">
        <v>64</v>
      </c>
      <c r="AY52" s="93" t="s">
        <v>65</v>
      </c>
      <c r="AZ52" s="93" t="s">
        <v>66</v>
      </c>
      <c r="BA52" s="93" t="s">
        <v>67</v>
      </c>
      <c r="BB52" s="93" t="s">
        <v>68</v>
      </c>
      <c r="BC52" s="93" t="s">
        <v>69</v>
      </c>
      <c r="BD52" s="94" t="s">
        <v>70</v>
      </c>
      <c r="BE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  <c r="BE53" s="38"/>
    </row>
    <row r="54" s="6" customFormat="1" ht="32.4" customHeight="1">
      <c r="A54" s="6"/>
      <c r="B54" s="98"/>
      <c r="C54" s="99" t="s">
        <v>71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ROUND(AG55+AG56+AG61+AG62+AG65,2)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19</v>
      </c>
      <c r="AR54" s="104"/>
      <c r="AS54" s="105">
        <f>ROUND(AS55+AS56+AS61+AS62+AS65,2)</f>
        <v>0</v>
      </c>
      <c r="AT54" s="106">
        <f>ROUND(SUM(AV54:AW54),2)</f>
        <v>0</v>
      </c>
      <c r="AU54" s="107">
        <f>ROUND(AU55+AU56+AU61+AU62+AU65,5)</f>
        <v>0</v>
      </c>
      <c r="AV54" s="106">
        <f>ROUND(AZ54*L29,2)</f>
        <v>0</v>
      </c>
      <c r="AW54" s="106">
        <f>ROUND(BA54*L30,2)</f>
        <v>0</v>
      </c>
      <c r="AX54" s="106">
        <f>ROUND(BB54*L29,2)</f>
        <v>0</v>
      </c>
      <c r="AY54" s="106">
        <f>ROUND(BC54*L30,2)</f>
        <v>0</v>
      </c>
      <c r="AZ54" s="106">
        <f>ROUND(AZ55+AZ56+AZ61+AZ62+AZ65,2)</f>
        <v>0</v>
      </c>
      <c r="BA54" s="106">
        <f>ROUND(BA55+BA56+BA61+BA62+BA65,2)</f>
        <v>0</v>
      </c>
      <c r="BB54" s="106">
        <f>ROUND(BB55+BB56+BB61+BB62+BB65,2)</f>
        <v>0</v>
      </c>
      <c r="BC54" s="106">
        <f>ROUND(BC55+BC56+BC61+BC62+BC65,2)</f>
        <v>0</v>
      </c>
      <c r="BD54" s="108">
        <f>ROUND(BD55+BD56+BD61+BD62+BD65,2)</f>
        <v>0</v>
      </c>
      <c r="BE54" s="6"/>
      <c r="BS54" s="109" t="s">
        <v>72</v>
      </c>
      <c r="BT54" s="109" t="s">
        <v>73</v>
      </c>
      <c r="BU54" s="110" t="s">
        <v>74</v>
      </c>
      <c r="BV54" s="109" t="s">
        <v>75</v>
      </c>
      <c r="BW54" s="109" t="s">
        <v>5</v>
      </c>
      <c r="BX54" s="109" t="s">
        <v>76</v>
      </c>
      <c r="CL54" s="109" t="s">
        <v>19</v>
      </c>
    </row>
    <row r="55" s="7" customFormat="1" ht="16.5" customHeight="1">
      <c r="A55" s="111" t="s">
        <v>77</v>
      </c>
      <c r="B55" s="112"/>
      <c r="C55" s="113"/>
      <c r="D55" s="114" t="s">
        <v>78</v>
      </c>
      <c r="E55" s="114"/>
      <c r="F55" s="114"/>
      <c r="G55" s="114"/>
      <c r="H55" s="114"/>
      <c r="I55" s="115"/>
      <c r="J55" s="114" t="s">
        <v>79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'D10.1 - PS370 - Úprava pa...'!J30</f>
        <v>0</v>
      </c>
      <c r="AH55" s="115"/>
      <c r="AI55" s="115"/>
      <c r="AJ55" s="115"/>
      <c r="AK55" s="115"/>
      <c r="AL55" s="115"/>
      <c r="AM55" s="115"/>
      <c r="AN55" s="116">
        <f>SUM(AG55,AT55)</f>
        <v>0</v>
      </c>
      <c r="AO55" s="115"/>
      <c r="AP55" s="115"/>
      <c r="AQ55" s="117" t="s">
        <v>80</v>
      </c>
      <c r="AR55" s="118"/>
      <c r="AS55" s="119">
        <v>0</v>
      </c>
      <c r="AT55" s="120">
        <f>ROUND(SUM(AV55:AW55),2)</f>
        <v>0</v>
      </c>
      <c r="AU55" s="121">
        <f>'D10.1 - PS370 - Úprava pa...'!P90</f>
        <v>0</v>
      </c>
      <c r="AV55" s="120">
        <f>'D10.1 - PS370 - Úprava pa...'!J33</f>
        <v>0</v>
      </c>
      <c r="AW55" s="120">
        <f>'D10.1 - PS370 - Úprava pa...'!J34</f>
        <v>0</v>
      </c>
      <c r="AX55" s="120">
        <f>'D10.1 - PS370 - Úprava pa...'!J35</f>
        <v>0</v>
      </c>
      <c r="AY55" s="120">
        <f>'D10.1 - PS370 - Úprava pa...'!J36</f>
        <v>0</v>
      </c>
      <c r="AZ55" s="120">
        <f>'D10.1 - PS370 - Úprava pa...'!F33</f>
        <v>0</v>
      </c>
      <c r="BA55" s="120">
        <f>'D10.1 - PS370 - Úprava pa...'!F34</f>
        <v>0</v>
      </c>
      <c r="BB55" s="120">
        <f>'D10.1 - PS370 - Úprava pa...'!F35</f>
        <v>0</v>
      </c>
      <c r="BC55" s="120">
        <f>'D10.1 - PS370 - Úprava pa...'!F36</f>
        <v>0</v>
      </c>
      <c r="BD55" s="122">
        <f>'D10.1 - PS370 - Úprava pa...'!F37</f>
        <v>0</v>
      </c>
      <c r="BE55" s="7"/>
      <c r="BT55" s="123" t="s">
        <v>81</v>
      </c>
      <c r="BV55" s="123" t="s">
        <v>75</v>
      </c>
      <c r="BW55" s="123" t="s">
        <v>82</v>
      </c>
      <c r="BX55" s="123" t="s">
        <v>5</v>
      </c>
      <c r="CL55" s="123" t="s">
        <v>19</v>
      </c>
      <c r="CM55" s="123" t="s">
        <v>83</v>
      </c>
    </row>
    <row r="56" s="7" customFormat="1" ht="16.5" customHeight="1">
      <c r="A56" s="7"/>
      <c r="B56" s="112"/>
      <c r="C56" s="113"/>
      <c r="D56" s="114" t="s">
        <v>84</v>
      </c>
      <c r="E56" s="114"/>
      <c r="F56" s="114"/>
      <c r="G56" s="114"/>
      <c r="H56" s="114"/>
      <c r="I56" s="115"/>
      <c r="J56" s="114" t="s">
        <v>85</v>
      </c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24">
        <f>ROUND(SUM(AG57:AG60),2)</f>
        <v>0</v>
      </c>
      <c r="AH56" s="115"/>
      <c r="AI56" s="115"/>
      <c r="AJ56" s="115"/>
      <c r="AK56" s="115"/>
      <c r="AL56" s="115"/>
      <c r="AM56" s="115"/>
      <c r="AN56" s="116">
        <f>SUM(AG56,AT56)</f>
        <v>0</v>
      </c>
      <c r="AO56" s="115"/>
      <c r="AP56" s="115"/>
      <c r="AQ56" s="117" t="s">
        <v>80</v>
      </c>
      <c r="AR56" s="118"/>
      <c r="AS56" s="119">
        <f>ROUND(SUM(AS57:AS60),2)</f>
        <v>0</v>
      </c>
      <c r="AT56" s="120">
        <f>ROUND(SUM(AV56:AW56),2)</f>
        <v>0</v>
      </c>
      <c r="AU56" s="121">
        <f>ROUND(SUM(AU57:AU60),5)</f>
        <v>0</v>
      </c>
      <c r="AV56" s="120">
        <f>ROUND(AZ56*L29,2)</f>
        <v>0</v>
      </c>
      <c r="AW56" s="120">
        <f>ROUND(BA56*L30,2)</f>
        <v>0</v>
      </c>
      <c r="AX56" s="120">
        <f>ROUND(BB56*L29,2)</f>
        <v>0</v>
      </c>
      <c r="AY56" s="120">
        <f>ROUND(BC56*L30,2)</f>
        <v>0</v>
      </c>
      <c r="AZ56" s="120">
        <f>ROUND(SUM(AZ57:AZ60),2)</f>
        <v>0</v>
      </c>
      <c r="BA56" s="120">
        <f>ROUND(SUM(BA57:BA60),2)</f>
        <v>0</v>
      </c>
      <c r="BB56" s="120">
        <f>ROUND(SUM(BB57:BB60),2)</f>
        <v>0</v>
      </c>
      <c r="BC56" s="120">
        <f>ROUND(SUM(BC57:BC60),2)</f>
        <v>0</v>
      </c>
      <c r="BD56" s="122">
        <f>ROUND(SUM(BD57:BD60),2)</f>
        <v>0</v>
      </c>
      <c r="BE56" s="7"/>
      <c r="BS56" s="123" t="s">
        <v>72</v>
      </c>
      <c r="BT56" s="123" t="s">
        <v>81</v>
      </c>
      <c r="BU56" s="123" t="s">
        <v>74</v>
      </c>
      <c r="BV56" s="123" t="s">
        <v>75</v>
      </c>
      <c r="BW56" s="123" t="s">
        <v>86</v>
      </c>
      <c r="BX56" s="123" t="s">
        <v>5</v>
      </c>
      <c r="CL56" s="123" t="s">
        <v>19</v>
      </c>
      <c r="CM56" s="123" t="s">
        <v>83</v>
      </c>
    </row>
    <row r="57" s="4" customFormat="1" ht="23.25" customHeight="1">
      <c r="A57" s="111" t="s">
        <v>77</v>
      </c>
      <c r="B57" s="63"/>
      <c r="C57" s="125"/>
      <c r="D57" s="125"/>
      <c r="E57" s="126" t="s">
        <v>87</v>
      </c>
      <c r="F57" s="126"/>
      <c r="G57" s="126"/>
      <c r="H57" s="126"/>
      <c r="I57" s="126"/>
      <c r="J57" s="125"/>
      <c r="K57" s="126" t="s">
        <v>88</v>
      </c>
      <c r="L57" s="126"/>
      <c r="M57" s="126"/>
      <c r="N57" s="126"/>
      <c r="O57" s="126"/>
      <c r="P57" s="126"/>
      <c r="Q57" s="126"/>
      <c r="R57" s="126"/>
      <c r="S57" s="126"/>
      <c r="T57" s="126"/>
      <c r="U57" s="126"/>
      <c r="V57" s="126"/>
      <c r="W57" s="126"/>
      <c r="X57" s="126"/>
      <c r="Y57" s="126"/>
      <c r="Z57" s="126"/>
      <c r="AA57" s="126"/>
      <c r="AB57" s="126"/>
      <c r="AC57" s="126"/>
      <c r="AD57" s="126"/>
      <c r="AE57" s="126"/>
      <c r="AF57" s="126"/>
      <c r="AG57" s="127">
        <f>'D10.2.1 - PS371 - Úprava ...'!J32</f>
        <v>0</v>
      </c>
      <c r="AH57" s="125"/>
      <c r="AI57" s="125"/>
      <c r="AJ57" s="125"/>
      <c r="AK57" s="125"/>
      <c r="AL57" s="125"/>
      <c r="AM57" s="125"/>
      <c r="AN57" s="127">
        <f>SUM(AG57,AT57)</f>
        <v>0</v>
      </c>
      <c r="AO57" s="125"/>
      <c r="AP57" s="125"/>
      <c r="AQ57" s="128" t="s">
        <v>89</v>
      </c>
      <c r="AR57" s="65"/>
      <c r="AS57" s="129">
        <v>0</v>
      </c>
      <c r="AT57" s="130">
        <f>ROUND(SUM(AV57:AW57),2)</f>
        <v>0</v>
      </c>
      <c r="AU57" s="131">
        <f>'D10.2.1 - PS371 - Úprava ...'!P101</f>
        <v>0</v>
      </c>
      <c r="AV57" s="130">
        <f>'D10.2.1 - PS371 - Úprava ...'!J35</f>
        <v>0</v>
      </c>
      <c r="AW57" s="130">
        <f>'D10.2.1 - PS371 - Úprava ...'!J36</f>
        <v>0</v>
      </c>
      <c r="AX57" s="130">
        <f>'D10.2.1 - PS371 - Úprava ...'!J37</f>
        <v>0</v>
      </c>
      <c r="AY57" s="130">
        <f>'D10.2.1 - PS371 - Úprava ...'!J38</f>
        <v>0</v>
      </c>
      <c r="AZ57" s="130">
        <f>'D10.2.1 - PS371 - Úprava ...'!F35</f>
        <v>0</v>
      </c>
      <c r="BA57" s="130">
        <f>'D10.2.1 - PS371 - Úprava ...'!F36</f>
        <v>0</v>
      </c>
      <c r="BB57" s="130">
        <f>'D10.2.1 - PS371 - Úprava ...'!F37</f>
        <v>0</v>
      </c>
      <c r="BC57" s="130">
        <f>'D10.2.1 - PS371 - Úprava ...'!F38</f>
        <v>0</v>
      </c>
      <c r="BD57" s="132">
        <f>'D10.2.1 - PS371 - Úprava ...'!F39</f>
        <v>0</v>
      </c>
      <c r="BE57" s="4"/>
      <c r="BT57" s="133" t="s">
        <v>83</v>
      </c>
      <c r="BV57" s="133" t="s">
        <v>75</v>
      </c>
      <c r="BW57" s="133" t="s">
        <v>90</v>
      </c>
      <c r="BX57" s="133" t="s">
        <v>86</v>
      </c>
      <c r="CL57" s="133" t="s">
        <v>19</v>
      </c>
    </row>
    <row r="58" s="4" customFormat="1" ht="23.25" customHeight="1">
      <c r="A58" s="111" t="s">
        <v>77</v>
      </c>
      <c r="B58" s="63"/>
      <c r="C58" s="125"/>
      <c r="D58" s="125"/>
      <c r="E58" s="126" t="s">
        <v>91</v>
      </c>
      <c r="F58" s="126"/>
      <c r="G58" s="126"/>
      <c r="H58" s="126"/>
      <c r="I58" s="126"/>
      <c r="J58" s="125"/>
      <c r="K58" s="126" t="s">
        <v>92</v>
      </c>
      <c r="L58" s="126"/>
      <c r="M58" s="126"/>
      <c r="N58" s="126"/>
      <c r="O58" s="126"/>
      <c r="P58" s="126"/>
      <c r="Q58" s="126"/>
      <c r="R58" s="126"/>
      <c r="S58" s="126"/>
      <c r="T58" s="126"/>
      <c r="U58" s="126"/>
      <c r="V58" s="126"/>
      <c r="W58" s="126"/>
      <c r="X58" s="126"/>
      <c r="Y58" s="126"/>
      <c r="Z58" s="126"/>
      <c r="AA58" s="126"/>
      <c r="AB58" s="126"/>
      <c r="AC58" s="126"/>
      <c r="AD58" s="126"/>
      <c r="AE58" s="126"/>
      <c r="AF58" s="126"/>
      <c r="AG58" s="127">
        <f>'D10.2.1 - PS371 - PVS v OKP'!J32</f>
        <v>0</v>
      </c>
      <c r="AH58" s="125"/>
      <c r="AI58" s="125"/>
      <c r="AJ58" s="125"/>
      <c r="AK58" s="125"/>
      <c r="AL58" s="125"/>
      <c r="AM58" s="125"/>
      <c r="AN58" s="127">
        <f>SUM(AG58,AT58)</f>
        <v>0</v>
      </c>
      <c r="AO58" s="125"/>
      <c r="AP58" s="125"/>
      <c r="AQ58" s="128" t="s">
        <v>89</v>
      </c>
      <c r="AR58" s="65"/>
      <c r="AS58" s="129">
        <v>0</v>
      </c>
      <c r="AT58" s="130">
        <f>ROUND(SUM(AV58:AW58),2)</f>
        <v>0</v>
      </c>
      <c r="AU58" s="131">
        <f>'D10.2.1 - PS371 - PVS v OKP'!P96</f>
        <v>0</v>
      </c>
      <c r="AV58" s="130">
        <f>'D10.2.1 - PS371 - PVS v OKP'!J35</f>
        <v>0</v>
      </c>
      <c r="AW58" s="130">
        <f>'D10.2.1 - PS371 - PVS v OKP'!J36</f>
        <v>0</v>
      </c>
      <c r="AX58" s="130">
        <f>'D10.2.1 - PS371 - PVS v OKP'!J37</f>
        <v>0</v>
      </c>
      <c r="AY58" s="130">
        <f>'D10.2.1 - PS371 - PVS v OKP'!J38</f>
        <v>0</v>
      </c>
      <c r="AZ58" s="130">
        <f>'D10.2.1 - PS371 - PVS v OKP'!F35</f>
        <v>0</v>
      </c>
      <c r="BA58" s="130">
        <f>'D10.2.1 - PS371 - PVS v OKP'!F36</f>
        <v>0</v>
      </c>
      <c r="BB58" s="130">
        <f>'D10.2.1 - PS371 - PVS v OKP'!F37</f>
        <v>0</v>
      </c>
      <c r="BC58" s="130">
        <f>'D10.2.1 - PS371 - PVS v OKP'!F38</f>
        <v>0</v>
      </c>
      <c r="BD58" s="132">
        <f>'D10.2.1 - PS371 - PVS v OKP'!F39</f>
        <v>0</v>
      </c>
      <c r="BE58" s="4"/>
      <c r="BT58" s="133" t="s">
        <v>83</v>
      </c>
      <c r="BV58" s="133" t="s">
        <v>75</v>
      </c>
      <c r="BW58" s="133" t="s">
        <v>93</v>
      </c>
      <c r="BX58" s="133" t="s">
        <v>86</v>
      </c>
      <c r="CL58" s="133" t="s">
        <v>19</v>
      </c>
    </row>
    <row r="59" s="4" customFormat="1" ht="35.25" customHeight="1">
      <c r="A59" s="111" t="s">
        <v>77</v>
      </c>
      <c r="B59" s="63"/>
      <c r="C59" s="125"/>
      <c r="D59" s="125"/>
      <c r="E59" s="126" t="s">
        <v>94</v>
      </c>
      <c r="F59" s="126"/>
      <c r="G59" s="126"/>
      <c r="H59" s="126"/>
      <c r="I59" s="126"/>
      <c r="J59" s="125"/>
      <c r="K59" s="126" t="s">
        <v>95</v>
      </c>
      <c r="L59" s="126"/>
      <c r="M59" s="126"/>
      <c r="N59" s="126"/>
      <c r="O59" s="126"/>
      <c r="P59" s="126"/>
      <c r="Q59" s="126"/>
      <c r="R59" s="126"/>
      <c r="S59" s="126"/>
      <c r="T59" s="126"/>
      <c r="U59" s="126"/>
      <c r="V59" s="126"/>
      <c r="W59" s="126"/>
      <c r="X59" s="126"/>
      <c r="Y59" s="126"/>
      <c r="Z59" s="126"/>
      <c r="AA59" s="126"/>
      <c r="AB59" s="126"/>
      <c r="AC59" s="126"/>
      <c r="AD59" s="126"/>
      <c r="AE59" s="126"/>
      <c r="AF59" s="126"/>
      <c r="AG59" s="127">
        <f>'D10.2.1 - PS 731 - PVS v ...'!J32</f>
        <v>0</v>
      </c>
      <c r="AH59" s="125"/>
      <c r="AI59" s="125"/>
      <c r="AJ59" s="125"/>
      <c r="AK59" s="125"/>
      <c r="AL59" s="125"/>
      <c r="AM59" s="125"/>
      <c r="AN59" s="127">
        <f>SUM(AG59,AT59)</f>
        <v>0</v>
      </c>
      <c r="AO59" s="125"/>
      <c r="AP59" s="125"/>
      <c r="AQ59" s="128" t="s">
        <v>89</v>
      </c>
      <c r="AR59" s="65"/>
      <c r="AS59" s="129">
        <v>0</v>
      </c>
      <c r="AT59" s="130">
        <f>ROUND(SUM(AV59:AW59),2)</f>
        <v>0</v>
      </c>
      <c r="AU59" s="131">
        <f>'D10.2.1 - PS 731 - PVS v ...'!P85</f>
        <v>0</v>
      </c>
      <c r="AV59" s="130">
        <f>'D10.2.1 - PS 731 - PVS v ...'!J35</f>
        <v>0</v>
      </c>
      <c r="AW59" s="130">
        <f>'D10.2.1 - PS 731 - PVS v ...'!J36</f>
        <v>0</v>
      </c>
      <c r="AX59" s="130">
        <f>'D10.2.1 - PS 731 - PVS v ...'!J37</f>
        <v>0</v>
      </c>
      <c r="AY59" s="130">
        <f>'D10.2.1 - PS 731 - PVS v ...'!J38</f>
        <v>0</v>
      </c>
      <c r="AZ59" s="130">
        <f>'D10.2.1 - PS 731 - PVS v ...'!F35</f>
        <v>0</v>
      </c>
      <c r="BA59" s="130">
        <f>'D10.2.1 - PS 731 - PVS v ...'!F36</f>
        <v>0</v>
      </c>
      <c r="BB59" s="130">
        <f>'D10.2.1 - PS 731 - PVS v ...'!F37</f>
        <v>0</v>
      </c>
      <c r="BC59" s="130">
        <f>'D10.2.1 - PS 731 - PVS v ...'!F38</f>
        <v>0</v>
      </c>
      <c r="BD59" s="132">
        <f>'D10.2.1 - PS 731 - PVS v ...'!F39</f>
        <v>0</v>
      </c>
      <c r="BE59" s="4"/>
      <c r="BT59" s="133" t="s">
        <v>83</v>
      </c>
      <c r="BV59" s="133" t="s">
        <v>75</v>
      </c>
      <c r="BW59" s="133" t="s">
        <v>96</v>
      </c>
      <c r="BX59" s="133" t="s">
        <v>86</v>
      </c>
      <c r="CL59" s="133" t="s">
        <v>19</v>
      </c>
    </row>
    <row r="60" s="4" customFormat="1" ht="23.25" customHeight="1">
      <c r="A60" s="111" t="s">
        <v>77</v>
      </c>
      <c r="B60" s="63"/>
      <c r="C60" s="125"/>
      <c r="D60" s="125"/>
      <c r="E60" s="126" t="s">
        <v>97</v>
      </c>
      <c r="F60" s="126"/>
      <c r="G60" s="126"/>
      <c r="H60" s="126"/>
      <c r="I60" s="126"/>
      <c r="J60" s="125"/>
      <c r="K60" s="126" t="s">
        <v>98</v>
      </c>
      <c r="L60" s="126"/>
      <c r="M60" s="126"/>
      <c r="N60" s="126"/>
      <c r="O60" s="126"/>
      <c r="P60" s="126"/>
      <c r="Q60" s="126"/>
      <c r="R60" s="126"/>
      <c r="S60" s="126"/>
      <c r="T60" s="126"/>
      <c r="U60" s="126"/>
      <c r="V60" s="126"/>
      <c r="W60" s="126"/>
      <c r="X60" s="126"/>
      <c r="Y60" s="126"/>
      <c r="Z60" s="126"/>
      <c r="AA60" s="126"/>
      <c r="AB60" s="126"/>
      <c r="AC60" s="126"/>
      <c r="AD60" s="126"/>
      <c r="AE60" s="126"/>
      <c r="AF60" s="126"/>
      <c r="AG60" s="127">
        <f>'D10.2.2 - PS371 - Úprava ...'!J32</f>
        <v>0</v>
      </c>
      <c r="AH60" s="125"/>
      <c r="AI60" s="125"/>
      <c r="AJ60" s="125"/>
      <c r="AK60" s="125"/>
      <c r="AL60" s="125"/>
      <c r="AM60" s="125"/>
      <c r="AN60" s="127">
        <f>SUM(AG60,AT60)</f>
        <v>0</v>
      </c>
      <c r="AO60" s="125"/>
      <c r="AP60" s="125"/>
      <c r="AQ60" s="128" t="s">
        <v>89</v>
      </c>
      <c r="AR60" s="65"/>
      <c r="AS60" s="129">
        <v>0</v>
      </c>
      <c r="AT60" s="130">
        <f>ROUND(SUM(AV60:AW60),2)</f>
        <v>0</v>
      </c>
      <c r="AU60" s="131">
        <f>'D10.2.2 - PS371 - Úprava ...'!P98</f>
        <v>0</v>
      </c>
      <c r="AV60" s="130">
        <f>'D10.2.2 - PS371 - Úprava ...'!J35</f>
        <v>0</v>
      </c>
      <c r="AW60" s="130">
        <f>'D10.2.2 - PS371 - Úprava ...'!J36</f>
        <v>0</v>
      </c>
      <c r="AX60" s="130">
        <f>'D10.2.2 - PS371 - Úprava ...'!J37</f>
        <v>0</v>
      </c>
      <c r="AY60" s="130">
        <f>'D10.2.2 - PS371 - Úprava ...'!J38</f>
        <v>0</v>
      </c>
      <c r="AZ60" s="130">
        <f>'D10.2.2 - PS371 - Úprava ...'!F35</f>
        <v>0</v>
      </c>
      <c r="BA60" s="130">
        <f>'D10.2.2 - PS371 - Úprava ...'!F36</f>
        <v>0</v>
      </c>
      <c r="BB60" s="130">
        <f>'D10.2.2 - PS371 - Úprava ...'!F37</f>
        <v>0</v>
      </c>
      <c r="BC60" s="130">
        <f>'D10.2.2 - PS371 - Úprava ...'!F38</f>
        <v>0</v>
      </c>
      <c r="BD60" s="132">
        <f>'D10.2.2 - PS371 - Úprava ...'!F39</f>
        <v>0</v>
      </c>
      <c r="BE60" s="4"/>
      <c r="BT60" s="133" t="s">
        <v>83</v>
      </c>
      <c r="BV60" s="133" t="s">
        <v>75</v>
      </c>
      <c r="BW60" s="133" t="s">
        <v>99</v>
      </c>
      <c r="BX60" s="133" t="s">
        <v>86</v>
      </c>
      <c r="CL60" s="133" t="s">
        <v>19</v>
      </c>
    </row>
    <row r="61" s="7" customFormat="1" ht="16.5" customHeight="1">
      <c r="A61" s="111" t="s">
        <v>77</v>
      </c>
      <c r="B61" s="112"/>
      <c r="C61" s="113"/>
      <c r="D61" s="114" t="s">
        <v>100</v>
      </c>
      <c r="E61" s="114"/>
      <c r="F61" s="114"/>
      <c r="G61" s="114"/>
      <c r="H61" s="114"/>
      <c r="I61" s="115"/>
      <c r="J61" s="114" t="s">
        <v>101</v>
      </c>
      <c r="K61" s="114"/>
      <c r="L61" s="114"/>
      <c r="M61" s="114"/>
      <c r="N61" s="114"/>
      <c r="O61" s="114"/>
      <c r="P61" s="114"/>
      <c r="Q61" s="114"/>
      <c r="R61" s="114"/>
      <c r="S61" s="114"/>
      <c r="T61" s="114"/>
      <c r="U61" s="114"/>
      <c r="V61" s="114"/>
      <c r="W61" s="114"/>
      <c r="X61" s="114"/>
      <c r="Y61" s="114"/>
      <c r="Z61" s="114"/>
      <c r="AA61" s="114"/>
      <c r="AB61" s="114"/>
      <c r="AC61" s="114"/>
      <c r="AD61" s="114"/>
      <c r="AE61" s="114"/>
      <c r="AF61" s="114"/>
      <c r="AG61" s="116">
        <f>'D10.3. - SO01 - Stavební ...'!J30</f>
        <v>0</v>
      </c>
      <c r="AH61" s="115"/>
      <c r="AI61" s="115"/>
      <c r="AJ61" s="115"/>
      <c r="AK61" s="115"/>
      <c r="AL61" s="115"/>
      <c r="AM61" s="115"/>
      <c r="AN61" s="116">
        <f>SUM(AG61,AT61)</f>
        <v>0</v>
      </c>
      <c r="AO61" s="115"/>
      <c r="AP61" s="115"/>
      <c r="AQ61" s="117" t="s">
        <v>102</v>
      </c>
      <c r="AR61" s="118"/>
      <c r="AS61" s="119">
        <v>0</v>
      </c>
      <c r="AT61" s="120">
        <f>ROUND(SUM(AV61:AW61),2)</f>
        <v>0</v>
      </c>
      <c r="AU61" s="121">
        <f>'D10.3. - SO01 - Stavební ...'!P98</f>
        <v>0</v>
      </c>
      <c r="AV61" s="120">
        <f>'D10.3. - SO01 - Stavební ...'!J33</f>
        <v>0</v>
      </c>
      <c r="AW61" s="120">
        <f>'D10.3. - SO01 - Stavební ...'!J34</f>
        <v>0</v>
      </c>
      <c r="AX61" s="120">
        <f>'D10.3. - SO01 - Stavební ...'!J35</f>
        <v>0</v>
      </c>
      <c r="AY61" s="120">
        <f>'D10.3. - SO01 - Stavební ...'!J36</f>
        <v>0</v>
      </c>
      <c r="AZ61" s="120">
        <f>'D10.3. - SO01 - Stavební ...'!F33</f>
        <v>0</v>
      </c>
      <c r="BA61" s="120">
        <f>'D10.3. - SO01 - Stavební ...'!F34</f>
        <v>0</v>
      </c>
      <c r="BB61" s="120">
        <f>'D10.3. - SO01 - Stavební ...'!F35</f>
        <v>0</v>
      </c>
      <c r="BC61" s="120">
        <f>'D10.3. - SO01 - Stavební ...'!F36</f>
        <v>0</v>
      </c>
      <c r="BD61" s="122">
        <f>'D10.3. - SO01 - Stavební ...'!F37</f>
        <v>0</v>
      </c>
      <c r="BE61" s="7"/>
      <c r="BT61" s="123" t="s">
        <v>81</v>
      </c>
      <c r="BV61" s="123" t="s">
        <v>75</v>
      </c>
      <c r="BW61" s="123" t="s">
        <v>103</v>
      </c>
      <c r="BX61" s="123" t="s">
        <v>5</v>
      </c>
      <c r="CL61" s="123" t="s">
        <v>19</v>
      </c>
      <c r="CM61" s="123" t="s">
        <v>83</v>
      </c>
    </row>
    <row r="62" s="7" customFormat="1" ht="16.5" customHeight="1">
      <c r="A62" s="7"/>
      <c r="B62" s="112"/>
      <c r="C62" s="113"/>
      <c r="D62" s="114" t="s">
        <v>104</v>
      </c>
      <c r="E62" s="114"/>
      <c r="F62" s="114"/>
      <c r="G62" s="114"/>
      <c r="H62" s="114"/>
      <c r="I62" s="115"/>
      <c r="J62" s="114" t="s">
        <v>105</v>
      </c>
      <c r="K62" s="114"/>
      <c r="L62" s="114"/>
      <c r="M62" s="114"/>
      <c r="N62" s="114"/>
      <c r="O62" s="114"/>
      <c r="P62" s="114"/>
      <c r="Q62" s="114"/>
      <c r="R62" s="114"/>
      <c r="S62" s="114"/>
      <c r="T62" s="114"/>
      <c r="U62" s="114"/>
      <c r="V62" s="114"/>
      <c r="W62" s="114"/>
      <c r="X62" s="114"/>
      <c r="Y62" s="114"/>
      <c r="Z62" s="114"/>
      <c r="AA62" s="114"/>
      <c r="AB62" s="114"/>
      <c r="AC62" s="114"/>
      <c r="AD62" s="114"/>
      <c r="AE62" s="114"/>
      <c r="AF62" s="114"/>
      <c r="AG62" s="124">
        <f>ROUND(SUM(AG63:AG64),2)</f>
        <v>0</v>
      </c>
      <c r="AH62" s="115"/>
      <c r="AI62" s="115"/>
      <c r="AJ62" s="115"/>
      <c r="AK62" s="115"/>
      <c r="AL62" s="115"/>
      <c r="AM62" s="115"/>
      <c r="AN62" s="116">
        <f>SUM(AG62,AT62)</f>
        <v>0</v>
      </c>
      <c r="AO62" s="115"/>
      <c r="AP62" s="115"/>
      <c r="AQ62" s="117" t="s">
        <v>102</v>
      </c>
      <c r="AR62" s="118"/>
      <c r="AS62" s="119">
        <f>ROUND(SUM(AS63:AS64),2)</f>
        <v>0</v>
      </c>
      <c r="AT62" s="120">
        <f>ROUND(SUM(AV62:AW62),2)</f>
        <v>0</v>
      </c>
      <c r="AU62" s="121">
        <f>ROUND(SUM(AU63:AU64),5)</f>
        <v>0</v>
      </c>
      <c r="AV62" s="120">
        <f>ROUND(AZ62*L29,2)</f>
        <v>0</v>
      </c>
      <c r="AW62" s="120">
        <f>ROUND(BA62*L30,2)</f>
        <v>0</v>
      </c>
      <c r="AX62" s="120">
        <f>ROUND(BB62*L29,2)</f>
        <v>0</v>
      </c>
      <c r="AY62" s="120">
        <f>ROUND(BC62*L30,2)</f>
        <v>0</v>
      </c>
      <c r="AZ62" s="120">
        <f>ROUND(SUM(AZ63:AZ64),2)</f>
        <v>0</v>
      </c>
      <c r="BA62" s="120">
        <f>ROUND(SUM(BA63:BA64),2)</f>
        <v>0</v>
      </c>
      <c r="BB62" s="120">
        <f>ROUND(SUM(BB63:BB64),2)</f>
        <v>0</v>
      </c>
      <c r="BC62" s="120">
        <f>ROUND(SUM(BC63:BC64),2)</f>
        <v>0</v>
      </c>
      <c r="BD62" s="122">
        <f>ROUND(SUM(BD63:BD64),2)</f>
        <v>0</v>
      </c>
      <c r="BE62" s="7"/>
      <c r="BS62" s="123" t="s">
        <v>72</v>
      </c>
      <c r="BT62" s="123" t="s">
        <v>81</v>
      </c>
      <c r="BU62" s="123" t="s">
        <v>74</v>
      </c>
      <c r="BV62" s="123" t="s">
        <v>75</v>
      </c>
      <c r="BW62" s="123" t="s">
        <v>106</v>
      </c>
      <c r="BX62" s="123" t="s">
        <v>5</v>
      </c>
      <c r="CL62" s="123" t="s">
        <v>19</v>
      </c>
      <c r="CM62" s="123" t="s">
        <v>83</v>
      </c>
    </row>
    <row r="63" s="4" customFormat="1" ht="16.5" customHeight="1">
      <c r="A63" s="111" t="s">
        <v>77</v>
      </c>
      <c r="B63" s="63"/>
      <c r="C63" s="125"/>
      <c r="D63" s="125"/>
      <c r="E63" s="126" t="s">
        <v>107</v>
      </c>
      <c r="F63" s="126"/>
      <c r="G63" s="126"/>
      <c r="H63" s="126"/>
      <c r="I63" s="126"/>
      <c r="J63" s="125"/>
      <c r="K63" s="126" t="s">
        <v>108</v>
      </c>
      <c r="L63" s="126"/>
      <c r="M63" s="126"/>
      <c r="N63" s="126"/>
      <c r="O63" s="126"/>
      <c r="P63" s="126"/>
      <c r="Q63" s="126"/>
      <c r="R63" s="126"/>
      <c r="S63" s="126"/>
      <c r="T63" s="126"/>
      <c r="U63" s="126"/>
      <c r="V63" s="126"/>
      <c r="W63" s="126"/>
      <c r="X63" s="126"/>
      <c r="Y63" s="126"/>
      <c r="Z63" s="126"/>
      <c r="AA63" s="126"/>
      <c r="AB63" s="126"/>
      <c r="AC63" s="126"/>
      <c r="AD63" s="126"/>
      <c r="AE63" s="126"/>
      <c r="AF63" s="126"/>
      <c r="AG63" s="127">
        <f>'D10.4.1 - SO02 - Potrubní...'!J32</f>
        <v>0</v>
      </c>
      <c r="AH63" s="125"/>
      <c r="AI63" s="125"/>
      <c r="AJ63" s="125"/>
      <c r="AK63" s="125"/>
      <c r="AL63" s="125"/>
      <c r="AM63" s="125"/>
      <c r="AN63" s="127">
        <f>SUM(AG63,AT63)</f>
        <v>0</v>
      </c>
      <c r="AO63" s="125"/>
      <c r="AP63" s="125"/>
      <c r="AQ63" s="128" t="s">
        <v>89</v>
      </c>
      <c r="AR63" s="65"/>
      <c r="AS63" s="129">
        <v>0</v>
      </c>
      <c r="AT63" s="130">
        <f>ROUND(SUM(AV63:AW63),2)</f>
        <v>0</v>
      </c>
      <c r="AU63" s="131">
        <f>'D10.4.1 - SO02 - Potrubní...'!P91</f>
        <v>0</v>
      </c>
      <c r="AV63" s="130">
        <f>'D10.4.1 - SO02 - Potrubní...'!J35</f>
        <v>0</v>
      </c>
      <c r="AW63" s="130">
        <f>'D10.4.1 - SO02 - Potrubní...'!J36</f>
        <v>0</v>
      </c>
      <c r="AX63" s="130">
        <f>'D10.4.1 - SO02 - Potrubní...'!J37</f>
        <v>0</v>
      </c>
      <c r="AY63" s="130">
        <f>'D10.4.1 - SO02 - Potrubní...'!J38</f>
        <v>0</v>
      </c>
      <c r="AZ63" s="130">
        <f>'D10.4.1 - SO02 - Potrubní...'!F35</f>
        <v>0</v>
      </c>
      <c r="BA63" s="130">
        <f>'D10.4.1 - SO02 - Potrubní...'!F36</f>
        <v>0</v>
      </c>
      <c r="BB63" s="130">
        <f>'D10.4.1 - SO02 - Potrubní...'!F37</f>
        <v>0</v>
      </c>
      <c r="BC63" s="130">
        <f>'D10.4.1 - SO02 - Potrubní...'!F38</f>
        <v>0</v>
      </c>
      <c r="BD63" s="132">
        <f>'D10.4.1 - SO02 - Potrubní...'!F39</f>
        <v>0</v>
      </c>
      <c r="BE63" s="4"/>
      <c r="BT63" s="133" t="s">
        <v>83</v>
      </c>
      <c r="BV63" s="133" t="s">
        <v>75</v>
      </c>
      <c r="BW63" s="133" t="s">
        <v>109</v>
      </c>
      <c r="BX63" s="133" t="s">
        <v>106</v>
      </c>
      <c r="CL63" s="133" t="s">
        <v>19</v>
      </c>
    </row>
    <row r="64" s="4" customFormat="1" ht="23.25" customHeight="1">
      <c r="A64" s="111" t="s">
        <v>77</v>
      </c>
      <c r="B64" s="63"/>
      <c r="C64" s="125"/>
      <c r="D64" s="125"/>
      <c r="E64" s="126" t="s">
        <v>110</v>
      </c>
      <c r="F64" s="126"/>
      <c r="G64" s="126"/>
      <c r="H64" s="126"/>
      <c r="I64" s="126"/>
      <c r="J64" s="125"/>
      <c r="K64" s="126" t="s">
        <v>111</v>
      </c>
      <c r="L64" s="126"/>
      <c r="M64" s="126"/>
      <c r="N64" s="126"/>
      <c r="O64" s="126"/>
      <c r="P64" s="126"/>
      <c r="Q64" s="126"/>
      <c r="R64" s="126"/>
      <c r="S64" s="126"/>
      <c r="T64" s="126"/>
      <c r="U64" s="126"/>
      <c r="V64" s="126"/>
      <c r="W64" s="126"/>
      <c r="X64" s="126"/>
      <c r="Y64" s="126"/>
      <c r="Z64" s="126"/>
      <c r="AA64" s="126"/>
      <c r="AB64" s="126"/>
      <c r="AC64" s="126"/>
      <c r="AD64" s="126"/>
      <c r="AE64" s="126"/>
      <c r="AF64" s="126"/>
      <c r="AG64" s="127">
        <f>'D10.4.2 - SO02 - Potrubní...'!J32</f>
        <v>0</v>
      </c>
      <c r="AH64" s="125"/>
      <c r="AI64" s="125"/>
      <c r="AJ64" s="125"/>
      <c r="AK64" s="125"/>
      <c r="AL64" s="125"/>
      <c r="AM64" s="125"/>
      <c r="AN64" s="127">
        <f>SUM(AG64,AT64)</f>
        <v>0</v>
      </c>
      <c r="AO64" s="125"/>
      <c r="AP64" s="125"/>
      <c r="AQ64" s="128" t="s">
        <v>89</v>
      </c>
      <c r="AR64" s="65"/>
      <c r="AS64" s="129">
        <v>0</v>
      </c>
      <c r="AT64" s="130">
        <f>ROUND(SUM(AV64:AW64),2)</f>
        <v>0</v>
      </c>
      <c r="AU64" s="131">
        <f>'D10.4.2 - SO02 - Potrubní...'!P93</f>
        <v>0</v>
      </c>
      <c r="AV64" s="130">
        <f>'D10.4.2 - SO02 - Potrubní...'!J35</f>
        <v>0</v>
      </c>
      <c r="AW64" s="130">
        <f>'D10.4.2 - SO02 - Potrubní...'!J36</f>
        <v>0</v>
      </c>
      <c r="AX64" s="130">
        <f>'D10.4.2 - SO02 - Potrubní...'!J37</f>
        <v>0</v>
      </c>
      <c r="AY64" s="130">
        <f>'D10.4.2 - SO02 - Potrubní...'!J38</f>
        <v>0</v>
      </c>
      <c r="AZ64" s="130">
        <f>'D10.4.2 - SO02 - Potrubní...'!F35</f>
        <v>0</v>
      </c>
      <c r="BA64" s="130">
        <f>'D10.4.2 - SO02 - Potrubní...'!F36</f>
        <v>0</v>
      </c>
      <c r="BB64" s="130">
        <f>'D10.4.2 - SO02 - Potrubní...'!F37</f>
        <v>0</v>
      </c>
      <c r="BC64" s="130">
        <f>'D10.4.2 - SO02 - Potrubní...'!F38</f>
        <v>0</v>
      </c>
      <c r="BD64" s="132">
        <f>'D10.4.2 - SO02 - Potrubní...'!F39</f>
        <v>0</v>
      </c>
      <c r="BE64" s="4"/>
      <c r="BT64" s="133" t="s">
        <v>83</v>
      </c>
      <c r="BV64" s="133" t="s">
        <v>75</v>
      </c>
      <c r="BW64" s="133" t="s">
        <v>112</v>
      </c>
      <c r="BX64" s="133" t="s">
        <v>106</v>
      </c>
      <c r="CL64" s="133" t="s">
        <v>19</v>
      </c>
    </row>
    <row r="65" s="7" customFormat="1" ht="16.5" customHeight="1">
      <c r="A65" s="111" t="s">
        <v>77</v>
      </c>
      <c r="B65" s="112"/>
      <c r="C65" s="113"/>
      <c r="D65" s="114" t="s">
        <v>113</v>
      </c>
      <c r="E65" s="114"/>
      <c r="F65" s="114"/>
      <c r="G65" s="114"/>
      <c r="H65" s="114"/>
      <c r="I65" s="115"/>
      <c r="J65" s="114" t="s">
        <v>114</v>
      </c>
      <c r="K65" s="114"/>
      <c r="L65" s="114"/>
      <c r="M65" s="114"/>
      <c r="N65" s="114"/>
      <c r="O65" s="114"/>
      <c r="P65" s="114"/>
      <c r="Q65" s="114"/>
      <c r="R65" s="114"/>
      <c r="S65" s="114"/>
      <c r="T65" s="114"/>
      <c r="U65" s="114"/>
      <c r="V65" s="114"/>
      <c r="W65" s="114"/>
      <c r="X65" s="114"/>
      <c r="Y65" s="114"/>
      <c r="Z65" s="114"/>
      <c r="AA65" s="114"/>
      <c r="AB65" s="114"/>
      <c r="AC65" s="114"/>
      <c r="AD65" s="114"/>
      <c r="AE65" s="114"/>
      <c r="AF65" s="114"/>
      <c r="AG65" s="116">
        <f>'VRN - Vedlejší rozpočtové...'!J30</f>
        <v>0</v>
      </c>
      <c r="AH65" s="115"/>
      <c r="AI65" s="115"/>
      <c r="AJ65" s="115"/>
      <c r="AK65" s="115"/>
      <c r="AL65" s="115"/>
      <c r="AM65" s="115"/>
      <c r="AN65" s="116">
        <f>SUM(AG65,AT65)</f>
        <v>0</v>
      </c>
      <c r="AO65" s="115"/>
      <c r="AP65" s="115"/>
      <c r="AQ65" s="117" t="s">
        <v>115</v>
      </c>
      <c r="AR65" s="118"/>
      <c r="AS65" s="134">
        <v>0</v>
      </c>
      <c r="AT65" s="135">
        <f>ROUND(SUM(AV65:AW65),2)</f>
        <v>0</v>
      </c>
      <c r="AU65" s="136">
        <f>'VRN - Vedlejší rozpočtové...'!P86</f>
        <v>0</v>
      </c>
      <c r="AV65" s="135">
        <f>'VRN - Vedlejší rozpočtové...'!J33</f>
        <v>0</v>
      </c>
      <c r="AW65" s="135">
        <f>'VRN - Vedlejší rozpočtové...'!J34</f>
        <v>0</v>
      </c>
      <c r="AX65" s="135">
        <f>'VRN - Vedlejší rozpočtové...'!J35</f>
        <v>0</v>
      </c>
      <c r="AY65" s="135">
        <f>'VRN - Vedlejší rozpočtové...'!J36</f>
        <v>0</v>
      </c>
      <c r="AZ65" s="135">
        <f>'VRN - Vedlejší rozpočtové...'!F33</f>
        <v>0</v>
      </c>
      <c r="BA65" s="135">
        <f>'VRN - Vedlejší rozpočtové...'!F34</f>
        <v>0</v>
      </c>
      <c r="BB65" s="135">
        <f>'VRN - Vedlejší rozpočtové...'!F35</f>
        <v>0</v>
      </c>
      <c r="BC65" s="135">
        <f>'VRN - Vedlejší rozpočtové...'!F36</f>
        <v>0</v>
      </c>
      <c r="BD65" s="137">
        <f>'VRN - Vedlejší rozpočtové...'!F37</f>
        <v>0</v>
      </c>
      <c r="BE65" s="7"/>
      <c r="BT65" s="123" t="s">
        <v>81</v>
      </c>
      <c r="BV65" s="123" t="s">
        <v>75</v>
      </c>
      <c r="BW65" s="123" t="s">
        <v>116</v>
      </c>
      <c r="BX65" s="123" t="s">
        <v>5</v>
      </c>
      <c r="CL65" s="123" t="s">
        <v>19</v>
      </c>
      <c r="CM65" s="123" t="s">
        <v>83</v>
      </c>
    </row>
    <row r="66" s="2" customFormat="1" ht="30" customHeight="1">
      <c r="A66" s="38"/>
      <c r="B66" s="39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4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</row>
    <row r="67" s="2" customFormat="1" ht="6.96" customHeight="1">
      <c r="A67" s="38"/>
      <c r="B67" s="59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44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</row>
  </sheetData>
  <sheetProtection sheet="1" formatColumns="0" formatRows="0" objects="1" scenarios="1" spinCount="100000" saltValue="nqC0xioLsvAazfPP5duHwOLqf/Q84vzLe23r6iQEm3O43qscUp/KI1GXMwuEnf9/3EIJma5ZTwd92y5gfboRvA==" hashValue="GH/LLW24U+znVpgY9AfjgnNZeL/Z5n5ffJwqDnB39Gjeuchh1pwrKPamrTuJwTH75I4Q5/vYQseoVwHpTllydA==" algorithmName="SHA-512" password="CC35"/>
  <mergeCells count="82">
    <mergeCell ref="C52:G52"/>
    <mergeCell ref="D56:H56"/>
    <mergeCell ref="D62:H62"/>
    <mergeCell ref="D55:H55"/>
    <mergeCell ref="D61:H61"/>
    <mergeCell ref="E60:I60"/>
    <mergeCell ref="E58:I58"/>
    <mergeCell ref="E59:I59"/>
    <mergeCell ref="E57:I57"/>
    <mergeCell ref="E63:I63"/>
    <mergeCell ref="E64:I64"/>
    <mergeCell ref="I52:AF52"/>
    <mergeCell ref="J61:AF61"/>
    <mergeCell ref="J55:AF55"/>
    <mergeCell ref="J62:AF62"/>
    <mergeCell ref="J56:AF56"/>
    <mergeCell ref="K57:AF57"/>
    <mergeCell ref="K60:AF60"/>
    <mergeCell ref="K59:AF59"/>
    <mergeCell ref="K63:AF63"/>
    <mergeCell ref="K64:AF64"/>
    <mergeCell ref="K58:AF58"/>
    <mergeCell ref="L45:AO45"/>
    <mergeCell ref="D65:H65"/>
    <mergeCell ref="J65:AF65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W29:AE29"/>
    <mergeCell ref="L29:P29"/>
    <mergeCell ref="W30:AE30"/>
    <mergeCell ref="AK30:AO30"/>
    <mergeCell ref="L30:P30"/>
    <mergeCell ref="W31:AE31"/>
    <mergeCell ref="L31:P31"/>
    <mergeCell ref="AK31:AO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E2"/>
    <mergeCell ref="AG58:AM58"/>
    <mergeCell ref="AG63:AM63"/>
    <mergeCell ref="AG62:AM62"/>
    <mergeCell ref="AG61:AM61"/>
    <mergeCell ref="AG57:AM57"/>
    <mergeCell ref="AG60:AM60"/>
    <mergeCell ref="AG52:AM52"/>
    <mergeCell ref="AG55:AM55"/>
    <mergeCell ref="AG56:AM56"/>
    <mergeCell ref="AG59:AM59"/>
    <mergeCell ref="AG64:AM64"/>
    <mergeCell ref="AM50:AP50"/>
    <mergeCell ref="AM49:AP49"/>
    <mergeCell ref="AM47:AN47"/>
    <mergeCell ref="AN56:AP56"/>
    <mergeCell ref="AN61:AP61"/>
    <mergeCell ref="AN55:AP55"/>
    <mergeCell ref="AN52:AP52"/>
    <mergeCell ref="AN59:AP59"/>
    <mergeCell ref="AN57:AP57"/>
    <mergeCell ref="AN63:AP63"/>
    <mergeCell ref="AN58:AP58"/>
    <mergeCell ref="AN64:AP64"/>
    <mergeCell ref="AN60:AP60"/>
    <mergeCell ref="AN62:AP62"/>
    <mergeCell ref="AS49:AT51"/>
    <mergeCell ref="AN65:AP65"/>
    <mergeCell ref="AG65:AM65"/>
    <mergeCell ref="AN54:AP54"/>
  </mergeCells>
  <hyperlinks>
    <hyperlink ref="A55" location="'D10.1 - PS370 - Úprava pa...'!C2" display="/"/>
    <hyperlink ref="A57" location="'D10.2.1 - PS371 - Úprava ...'!C2" display="/"/>
    <hyperlink ref="A58" location="'D10.2.1 - PS371 - PVS v OKP'!C2" display="/"/>
    <hyperlink ref="A59" location="'D10.2.1 - PS 731 - PVS v ...'!C2" display="/"/>
    <hyperlink ref="A60" location="'D10.2.2 - PS371 - Úprava ...'!C2" display="/"/>
    <hyperlink ref="A61" location="'D10.3. - SO01 - Stavební ...'!C2" display="/"/>
    <hyperlink ref="A63" location="'D10.4.1 - SO02 - Potrubní...'!C2" display="/"/>
    <hyperlink ref="A64" location="'D10.4.2 - SO02 - Potrubní...'!C2" display="/"/>
    <hyperlink ref="A65" location="'VRN - Vedlejší rozpočtové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82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83</v>
      </c>
    </row>
    <row r="4" s="1" customFormat="1" ht="24.96" customHeight="1">
      <c r="B4" s="20"/>
      <c r="D4" s="140" t="s">
        <v>117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Revitalizace CZT Liberec - GreenNet III- D10 Úprava zdroje</v>
      </c>
      <c r="F7" s="142"/>
      <c r="G7" s="142"/>
      <c r="H7" s="142"/>
      <c r="L7" s="20"/>
    </row>
    <row r="8" s="2" customFormat="1" ht="12" customHeight="1">
      <c r="A8" s="38"/>
      <c r="B8" s="44"/>
      <c r="C8" s="38"/>
      <c r="D8" s="142" t="s">
        <v>118</v>
      </c>
      <c r="E8" s="38"/>
      <c r="F8" s="38"/>
      <c r="G8" s="38"/>
      <c r="H8" s="38"/>
      <c r="I8" s="38"/>
      <c r="J8" s="38"/>
      <c r="K8" s="38"/>
      <c r="L8" s="14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5" t="s">
        <v>119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2" t="s">
        <v>18</v>
      </c>
      <c r="E11" s="38"/>
      <c r="F11" s="133" t="s">
        <v>19</v>
      </c>
      <c r="G11" s="38"/>
      <c r="H11" s="38"/>
      <c r="I11" s="142" t="s">
        <v>20</v>
      </c>
      <c r="J11" s="133" t="s">
        <v>19</v>
      </c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2" t="s">
        <v>21</v>
      </c>
      <c r="E12" s="38"/>
      <c r="F12" s="133" t="s">
        <v>22</v>
      </c>
      <c r="G12" s="38"/>
      <c r="H12" s="38"/>
      <c r="I12" s="142" t="s">
        <v>23</v>
      </c>
      <c r="J12" s="146" t="str">
        <f>'Rekapitulace stavby'!AN8</f>
        <v>21. 6. 2024</v>
      </c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25</v>
      </c>
      <c r="E14" s="38"/>
      <c r="F14" s="38"/>
      <c r="G14" s="38"/>
      <c r="H14" s="38"/>
      <c r="I14" s="142" t="s">
        <v>26</v>
      </c>
      <c r="J14" s="133" t="s">
        <v>27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3" t="s">
        <v>28</v>
      </c>
      <c r="F15" s="38"/>
      <c r="G15" s="38"/>
      <c r="H15" s="38"/>
      <c r="I15" s="142" t="s">
        <v>29</v>
      </c>
      <c r="J15" s="133" t="s">
        <v>19</v>
      </c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2" t="s">
        <v>30</v>
      </c>
      <c r="E17" s="38"/>
      <c r="F17" s="38"/>
      <c r="G17" s="38"/>
      <c r="H17" s="38"/>
      <c r="I17" s="142" t="s">
        <v>26</v>
      </c>
      <c r="J17" s="33" t="str">
        <f>'Rekapitulace stavby'!AN13</f>
        <v>Vyplň údaj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3"/>
      <c r="G18" s="133"/>
      <c r="H18" s="133"/>
      <c r="I18" s="142" t="s">
        <v>29</v>
      </c>
      <c r="J18" s="33" t="str">
        <f>'Rekapitulace stavby'!AN14</f>
        <v>Vyplň údaj</v>
      </c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2" t="s">
        <v>32</v>
      </c>
      <c r="E20" s="38"/>
      <c r="F20" s="38"/>
      <c r="G20" s="38"/>
      <c r="H20" s="38"/>
      <c r="I20" s="142" t="s">
        <v>26</v>
      </c>
      <c r="J20" s="133" t="s">
        <v>33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3" t="s">
        <v>34</v>
      </c>
      <c r="F21" s="38"/>
      <c r="G21" s="38"/>
      <c r="H21" s="38"/>
      <c r="I21" s="142" t="s">
        <v>29</v>
      </c>
      <c r="J21" s="133" t="s">
        <v>19</v>
      </c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2" t="s">
        <v>36</v>
      </c>
      <c r="E23" s="38"/>
      <c r="F23" s="38"/>
      <c r="G23" s="38"/>
      <c r="H23" s="38"/>
      <c r="I23" s="142" t="s">
        <v>26</v>
      </c>
      <c r="J23" s="133" t="s">
        <v>33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3" t="s">
        <v>34</v>
      </c>
      <c r="F24" s="38"/>
      <c r="G24" s="38"/>
      <c r="H24" s="38"/>
      <c r="I24" s="142" t="s">
        <v>29</v>
      </c>
      <c r="J24" s="133" t="s">
        <v>19</v>
      </c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2" t="s">
        <v>37</v>
      </c>
      <c r="E26" s="38"/>
      <c r="F26" s="38"/>
      <c r="G26" s="38"/>
      <c r="H26" s="38"/>
      <c r="I26" s="38"/>
      <c r="J26" s="38"/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7"/>
      <c r="B27" s="148"/>
      <c r="C27" s="147"/>
      <c r="D27" s="147"/>
      <c r="E27" s="149" t="s">
        <v>19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1"/>
      <c r="E29" s="151"/>
      <c r="F29" s="151"/>
      <c r="G29" s="151"/>
      <c r="H29" s="151"/>
      <c r="I29" s="151"/>
      <c r="J29" s="151"/>
      <c r="K29" s="151"/>
      <c r="L29" s="14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2" t="s">
        <v>39</v>
      </c>
      <c r="E30" s="38"/>
      <c r="F30" s="38"/>
      <c r="G30" s="38"/>
      <c r="H30" s="38"/>
      <c r="I30" s="38"/>
      <c r="J30" s="153">
        <f>ROUND(J90, 2)</f>
        <v>0</v>
      </c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4" t="s">
        <v>41</v>
      </c>
      <c r="G32" s="38"/>
      <c r="H32" s="38"/>
      <c r="I32" s="154" t="s">
        <v>40</v>
      </c>
      <c r="J32" s="154" t="s">
        <v>42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5" t="s">
        <v>43</v>
      </c>
      <c r="E33" s="142" t="s">
        <v>44</v>
      </c>
      <c r="F33" s="156">
        <f>ROUND((SUM(BE90:BE261)),  2)</f>
        <v>0</v>
      </c>
      <c r="G33" s="38"/>
      <c r="H33" s="38"/>
      <c r="I33" s="157">
        <v>0.20999999999999999</v>
      </c>
      <c r="J33" s="156">
        <f>ROUND(((SUM(BE90:BE261))*I33),  2)</f>
        <v>0</v>
      </c>
      <c r="K33" s="38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2" t="s">
        <v>45</v>
      </c>
      <c r="F34" s="156">
        <f>ROUND((SUM(BF90:BF261)),  2)</f>
        <v>0</v>
      </c>
      <c r="G34" s="38"/>
      <c r="H34" s="38"/>
      <c r="I34" s="157">
        <v>0.12</v>
      </c>
      <c r="J34" s="156">
        <f>ROUND(((SUM(BF90:BF261))*I34),  2)</f>
        <v>0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2" t="s">
        <v>46</v>
      </c>
      <c r="F35" s="156">
        <f>ROUND((SUM(BG90:BG261)),  2)</f>
        <v>0</v>
      </c>
      <c r="G35" s="38"/>
      <c r="H35" s="38"/>
      <c r="I35" s="157">
        <v>0.20999999999999999</v>
      </c>
      <c r="J35" s="156">
        <f>0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2" t="s">
        <v>47</v>
      </c>
      <c r="F36" s="156">
        <f>ROUND((SUM(BH90:BH261)),  2)</f>
        <v>0</v>
      </c>
      <c r="G36" s="38"/>
      <c r="H36" s="38"/>
      <c r="I36" s="157">
        <v>0.12</v>
      </c>
      <c r="J36" s="156">
        <f>0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48</v>
      </c>
      <c r="F37" s="156">
        <f>ROUND((SUM(BI90:BI261)),  2)</f>
        <v>0</v>
      </c>
      <c r="G37" s="38"/>
      <c r="H37" s="38"/>
      <c r="I37" s="157">
        <v>0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8"/>
      <c r="D39" s="159" t="s">
        <v>49</v>
      </c>
      <c r="E39" s="160"/>
      <c r="F39" s="160"/>
      <c r="G39" s="161" t="s">
        <v>50</v>
      </c>
      <c r="H39" s="162" t="s">
        <v>51</v>
      </c>
      <c r="I39" s="160"/>
      <c r="J39" s="163">
        <f>SUM(J30:J37)</f>
        <v>0</v>
      </c>
      <c r="K39" s="164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65"/>
      <c r="C40" s="166"/>
      <c r="D40" s="166"/>
      <c r="E40" s="166"/>
      <c r="F40" s="166"/>
      <c r="G40" s="166"/>
      <c r="H40" s="166"/>
      <c r="I40" s="166"/>
      <c r="J40" s="166"/>
      <c r="K40" s="166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67"/>
      <c r="C44" s="168"/>
      <c r="D44" s="168"/>
      <c r="E44" s="168"/>
      <c r="F44" s="168"/>
      <c r="G44" s="168"/>
      <c r="H44" s="168"/>
      <c r="I44" s="168"/>
      <c r="J44" s="168"/>
      <c r="K44" s="168"/>
      <c r="L44" s="14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120</v>
      </c>
      <c r="D45" s="40"/>
      <c r="E45" s="40"/>
      <c r="F45" s="40"/>
      <c r="G45" s="40"/>
      <c r="H45" s="40"/>
      <c r="I45" s="40"/>
      <c r="J45" s="40"/>
      <c r="K45" s="40"/>
      <c r="L45" s="14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9" t="str">
        <f>E7</f>
        <v>Revitalizace CZT Liberec - GreenNet III- D10 Úprava zdroje</v>
      </c>
      <c r="F48" s="32"/>
      <c r="G48" s="32"/>
      <c r="H48" s="32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118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D10.1 - PS370 - Úprava parních rozvodů</v>
      </c>
      <c r="F50" s="40"/>
      <c r="G50" s="40"/>
      <c r="H50" s="40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4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Liberec</v>
      </c>
      <c r="G52" s="40"/>
      <c r="H52" s="40"/>
      <c r="I52" s="32" t="s">
        <v>23</v>
      </c>
      <c r="J52" s="72" t="str">
        <f>IF(J12="","",J12)</f>
        <v>21. 6. 2024</v>
      </c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Teplárna Liberec, a.s.</v>
      </c>
      <c r="G54" s="40"/>
      <c r="H54" s="40"/>
      <c r="I54" s="32" t="s">
        <v>32</v>
      </c>
      <c r="J54" s="36" t="str">
        <f>E21</f>
        <v>SITEZ s.r.o.</v>
      </c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30</v>
      </c>
      <c r="D55" s="40"/>
      <c r="E55" s="40"/>
      <c r="F55" s="27" t="str">
        <f>IF(E18="","",E18)</f>
        <v>Vyplň údaj</v>
      </c>
      <c r="G55" s="40"/>
      <c r="H55" s="40"/>
      <c r="I55" s="32" t="s">
        <v>36</v>
      </c>
      <c r="J55" s="36" t="str">
        <f>E24</f>
        <v>SITEZ s.r.o.</v>
      </c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70" t="s">
        <v>121</v>
      </c>
      <c r="D57" s="171"/>
      <c r="E57" s="171"/>
      <c r="F57" s="171"/>
      <c r="G57" s="171"/>
      <c r="H57" s="171"/>
      <c r="I57" s="171"/>
      <c r="J57" s="172" t="s">
        <v>122</v>
      </c>
      <c r="K57" s="171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73" t="s">
        <v>71</v>
      </c>
      <c r="D59" s="40"/>
      <c r="E59" s="40"/>
      <c r="F59" s="40"/>
      <c r="G59" s="40"/>
      <c r="H59" s="40"/>
      <c r="I59" s="40"/>
      <c r="J59" s="102">
        <f>J90</f>
        <v>0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123</v>
      </c>
    </row>
    <row r="60" s="9" customFormat="1" ht="24.96" customHeight="1">
      <c r="A60" s="9"/>
      <c r="B60" s="174"/>
      <c r="C60" s="175"/>
      <c r="D60" s="176" t="s">
        <v>124</v>
      </c>
      <c r="E60" s="177"/>
      <c r="F60" s="177"/>
      <c r="G60" s="177"/>
      <c r="H60" s="177"/>
      <c r="I60" s="177"/>
      <c r="J60" s="178">
        <f>J91</f>
        <v>0</v>
      </c>
      <c r="K60" s="175"/>
      <c r="L60" s="17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0"/>
      <c r="C61" s="125"/>
      <c r="D61" s="181" t="s">
        <v>125</v>
      </c>
      <c r="E61" s="182"/>
      <c r="F61" s="182"/>
      <c r="G61" s="182"/>
      <c r="H61" s="182"/>
      <c r="I61" s="182"/>
      <c r="J61" s="183">
        <f>J92</f>
        <v>0</v>
      </c>
      <c r="K61" s="125"/>
      <c r="L61" s="184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0"/>
      <c r="C62" s="125"/>
      <c r="D62" s="181" t="s">
        <v>126</v>
      </c>
      <c r="E62" s="182"/>
      <c r="F62" s="182"/>
      <c r="G62" s="182"/>
      <c r="H62" s="182"/>
      <c r="I62" s="182"/>
      <c r="J62" s="183">
        <f>J106</f>
        <v>0</v>
      </c>
      <c r="K62" s="125"/>
      <c r="L62" s="184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9" customFormat="1" ht="24.96" customHeight="1">
      <c r="A63" s="9"/>
      <c r="B63" s="174"/>
      <c r="C63" s="175"/>
      <c r="D63" s="176" t="s">
        <v>127</v>
      </c>
      <c r="E63" s="177"/>
      <c r="F63" s="177"/>
      <c r="G63" s="177"/>
      <c r="H63" s="177"/>
      <c r="I63" s="177"/>
      <c r="J63" s="178">
        <f>J122</f>
        <v>0</v>
      </c>
      <c r="K63" s="175"/>
      <c r="L63" s="17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10" customFormat="1" ht="19.92" customHeight="1">
      <c r="A64" s="10"/>
      <c r="B64" s="180"/>
      <c r="C64" s="125"/>
      <c r="D64" s="181" t="s">
        <v>128</v>
      </c>
      <c r="E64" s="182"/>
      <c r="F64" s="182"/>
      <c r="G64" s="182"/>
      <c r="H64" s="182"/>
      <c r="I64" s="182"/>
      <c r="J64" s="183">
        <f>J123</f>
        <v>0</v>
      </c>
      <c r="K64" s="125"/>
      <c r="L64" s="184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0"/>
      <c r="C65" s="125"/>
      <c r="D65" s="181" t="s">
        <v>129</v>
      </c>
      <c r="E65" s="182"/>
      <c r="F65" s="182"/>
      <c r="G65" s="182"/>
      <c r="H65" s="182"/>
      <c r="I65" s="182"/>
      <c r="J65" s="183">
        <f>J156</f>
        <v>0</v>
      </c>
      <c r="K65" s="125"/>
      <c r="L65" s="18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0"/>
      <c r="C66" s="125"/>
      <c r="D66" s="181" t="s">
        <v>130</v>
      </c>
      <c r="E66" s="182"/>
      <c r="F66" s="182"/>
      <c r="G66" s="182"/>
      <c r="H66" s="182"/>
      <c r="I66" s="182"/>
      <c r="J66" s="183">
        <f>J164</f>
        <v>0</v>
      </c>
      <c r="K66" s="125"/>
      <c r="L66" s="184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0"/>
      <c r="C67" s="125"/>
      <c r="D67" s="181" t="s">
        <v>131</v>
      </c>
      <c r="E67" s="182"/>
      <c r="F67" s="182"/>
      <c r="G67" s="182"/>
      <c r="H67" s="182"/>
      <c r="I67" s="182"/>
      <c r="J67" s="183">
        <f>J199</f>
        <v>0</v>
      </c>
      <c r="K67" s="125"/>
      <c r="L67" s="184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0"/>
      <c r="C68" s="125"/>
      <c r="D68" s="181" t="s">
        <v>132</v>
      </c>
      <c r="E68" s="182"/>
      <c r="F68" s="182"/>
      <c r="G68" s="182"/>
      <c r="H68" s="182"/>
      <c r="I68" s="182"/>
      <c r="J68" s="183">
        <f>J203</f>
        <v>0</v>
      </c>
      <c r="K68" s="125"/>
      <c r="L68" s="184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74"/>
      <c r="C69" s="175"/>
      <c r="D69" s="176" t="s">
        <v>133</v>
      </c>
      <c r="E69" s="177"/>
      <c r="F69" s="177"/>
      <c r="G69" s="177"/>
      <c r="H69" s="177"/>
      <c r="I69" s="177"/>
      <c r="J69" s="178">
        <f>J210</f>
        <v>0</v>
      </c>
      <c r="K69" s="175"/>
      <c r="L69" s="17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80"/>
      <c r="C70" s="125"/>
      <c r="D70" s="181" t="s">
        <v>134</v>
      </c>
      <c r="E70" s="182"/>
      <c r="F70" s="182"/>
      <c r="G70" s="182"/>
      <c r="H70" s="182"/>
      <c r="I70" s="182"/>
      <c r="J70" s="183">
        <f>J211</f>
        <v>0</v>
      </c>
      <c r="K70" s="125"/>
      <c r="L70" s="184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38"/>
      <c r="B71" s="39"/>
      <c r="C71" s="40"/>
      <c r="D71" s="40"/>
      <c r="E71" s="40"/>
      <c r="F71" s="40"/>
      <c r="G71" s="40"/>
      <c r="H71" s="40"/>
      <c r="I71" s="40"/>
      <c r="J71" s="40"/>
      <c r="K71" s="40"/>
      <c r="L71" s="14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6.96" customHeight="1">
      <c r="A72" s="38"/>
      <c r="B72" s="59"/>
      <c r="C72" s="60"/>
      <c r="D72" s="60"/>
      <c r="E72" s="60"/>
      <c r="F72" s="60"/>
      <c r="G72" s="60"/>
      <c r="H72" s="60"/>
      <c r="I72" s="60"/>
      <c r="J72" s="60"/>
      <c r="K72" s="60"/>
      <c r="L72" s="14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6" s="2" customFormat="1" ht="6.96" customHeight="1">
      <c r="A76" s="38"/>
      <c r="B76" s="61"/>
      <c r="C76" s="62"/>
      <c r="D76" s="62"/>
      <c r="E76" s="62"/>
      <c r="F76" s="62"/>
      <c r="G76" s="62"/>
      <c r="H76" s="62"/>
      <c r="I76" s="62"/>
      <c r="J76" s="62"/>
      <c r="K76" s="62"/>
      <c r="L76" s="14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24.96" customHeight="1">
      <c r="A77" s="38"/>
      <c r="B77" s="39"/>
      <c r="C77" s="23" t="s">
        <v>135</v>
      </c>
      <c r="D77" s="40"/>
      <c r="E77" s="40"/>
      <c r="F77" s="40"/>
      <c r="G77" s="40"/>
      <c r="H77" s="40"/>
      <c r="I77" s="40"/>
      <c r="J77" s="40"/>
      <c r="K77" s="40"/>
      <c r="L77" s="14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2" customHeight="1">
      <c r="A79" s="38"/>
      <c r="B79" s="39"/>
      <c r="C79" s="32" t="s">
        <v>16</v>
      </c>
      <c r="D79" s="40"/>
      <c r="E79" s="40"/>
      <c r="F79" s="40"/>
      <c r="G79" s="40"/>
      <c r="H79" s="40"/>
      <c r="I79" s="40"/>
      <c r="J79" s="40"/>
      <c r="K79" s="40"/>
      <c r="L79" s="14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6.5" customHeight="1">
      <c r="A80" s="38"/>
      <c r="B80" s="39"/>
      <c r="C80" s="40"/>
      <c r="D80" s="40"/>
      <c r="E80" s="169" t="str">
        <f>E7</f>
        <v>Revitalizace CZT Liberec - GreenNet III- D10 Úprava zdroje</v>
      </c>
      <c r="F80" s="32"/>
      <c r="G80" s="32"/>
      <c r="H80" s="32"/>
      <c r="I80" s="40"/>
      <c r="J80" s="40"/>
      <c r="K80" s="4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2" customHeight="1">
      <c r="A81" s="38"/>
      <c r="B81" s="39"/>
      <c r="C81" s="32" t="s">
        <v>118</v>
      </c>
      <c r="D81" s="40"/>
      <c r="E81" s="40"/>
      <c r="F81" s="40"/>
      <c r="G81" s="40"/>
      <c r="H81" s="40"/>
      <c r="I81" s="40"/>
      <c r="J81" s="40"/>
      <c r="K81" s="4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6.5" customHeight="1">
      <c r="A82" s="38"/>
      <c r="B82" s="39"/>
      <c r="C82" s="40"/>
      <c r="D82" s="40"/>
      <c r="E82" s="69" t="str">
        <f>E9</f>
        <v>D10.1 - PS370 - Úprava parních rozvodů</v>
      </c>
      <c r="F82" s="40"/>
      <c r="G82" s="40"/>
      <c r="H82" s="40"/>
      <c r="I82" s="40"/>
      <c r="J82" s="40"/>
      <c r="K82" s="40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21</v>
      </c>
      <c r="D84" s="40"/>
      <c r="E84" s="40"/>
      <c r="F84" s="27" t="str">
        <f>F12</f>
        <v>Liberec</v>
      </c>
      <c r="G84" s="40"/>
      <c r="H84" s="40"/>
      <c r="I84" s="32" t="s">
        <v>23</v>
      </c>
      <c r="J84" s="72" t="str">
        <f>IF(J12="","",J12)</f>
        <v>21. 6. 2024</v>
      </c>
      <c r="K84" s="40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6.96" customHeight="1">
      <c r="A85" s="38"/>
      <c r="B85" s="39"/>
      <c r="C85" s="40"/>
      <c r="D85" s="40"/>
      <c r="E85" s="40"/>
      <c r="F85" s="40"/>
      <c r="G85" s="40"/>
      <c r="H85" s="40"/>
      <c r="I85" s="40"/>
      <c r="J85" s="40"/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5.15" customHeight="1">
      <c r="A86" s="38"/>
      <c r="B86" s="39"/>
      <c r="C86" s="32" t="s">
        <v>25</v>
      </c>
      <c r="D86" s="40"/>
      <c r="E86" s="40"/>
      <c r="F86" s="27" t="str">
        <f>E15</f>
        <v>Teplárna Liberec, a.s.</v>
      </c>
      <c r="G86" s="40"/>
      <c r="H86" s="40"/>
      <c r="I86" s="32" t="s">
        <v>32</v>
      </c>
      <c r="J86" s="36" t="str">
        <f>E21</f>
        <v>SITEZ s.r.o.</v>
      </c>
      <c r="K86" s="40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5.15" customHeight="1">
      <c r="A87" s="38"/>
      <c r="B87" s="39"/>
      <c r="C87" s="32" t="s">
        <v>30</v>
      </c>
      <c r="D87" s="40"/>
      <c r="E87" s="40"/>
      <c r="F87" s="27" t="str">
        <f>IF(E18="","",E18)</f>
        <v>Vyplň údaj</v>
      </c>
      <c r="G87" s="40"/>
      <c r="H87" s="40"/>
      <c r="I87" s="32" t="s">
        <v>36</v>
      </c>
      <c r="J87" s="36" t="str">
        <f>E24</f>
        <v>SITEZ s.r.o.</v>
      </c>
      <c r="K87" s="40"/>
      <c r="L87" s="14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0.32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14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11" customFormat="1" ht="29.28" customHeight="1">
      <c r="A89" s="185"/>
      <c r="B89" s="186"/>
      <c r="C89" s="187" t="s">
        <v>136</v>
      </c>
      <c r="D89" s="188" t="s">
        <v>58</v>
      </c>
      <c r="E89" s="188" t="s">
        <v>54</v>
      </c>
      <c r="F89" s="188" t="s">
        <v>55</v>
      </c>
      <c r="G89" s="188" t="s">
        <v>137</v>
      </c>
      <c r="H89" s="188" t="s">
        <v>138</v>
      </c>
      <c r="I89" s="188" t="s">
        <v>139</v>
      </c>
      <c r="J89" s="188" t="s">
        <v>122</v>
      </c>
      <c r="K89" s="189" t="s">
        <v>140</v>
      </c>
      <c r="L89" s="190"/>
      <c r="M89" s="92" t="s">
        <v>19</v>
      </c>
      <c r="N89" s="93" t="s">
        <v>43</v>
      </c>
      <c r="O89" s="93" t="s">
        <v>141</v>
      </c>
      <c r="P89" s="93" t="s">
        <v>142</v>
      </c>
      <c r="Q89" s="93" t="s">
        <v>143</v>
      </c>
      <c r="R89" s="93" t="s">
        <v>144</v>
      </c>
      <c r="S89" s="93" t="s">
        <v>145</v>
      </c>
      <c r="T89" s="94" t="s">
        <v>146</v>
      </c>
      <c r="U89" s="185"/>
      <c r="V89" s="185"/>
      <c r="W89" s="185"/>
      <c r="X89" s="185"/>
      <c r="Y89" s="185"/>
      <c r="Z89" s="185"/>
      <c r="AA89" s="185"/>
      <c r="AB89" s="185"/>
      <c r="AC89" s="185"/>
      <c r="AD89" s="185"/>
      <c r="AE89" s="185"/>
    </row>
    <row r="90" s="2" customFormat="1" ht="22.8" customHeight="1">
      <c r="A90" s="38"/>
      <c r="B90" s="39"/>
      <c r="C90" s="99" t="s">
        <v>147</v>
      </c>
      <c r="D90" s="40"/>
      <c r="E90" s="40"/>
      <c r="F90" s="40"/>
      <c r="G90" s="40"/>
      <c r="H90" s="40"/>
      <c r="I90" s="40"/>
      <c r="J90" s="191">
        <f>BK90</f>
        <v>0</v>
      </c>
      <c r="K90" s="40"/>
      <c r="L90" s="44"/>
      <c r="M90" s="95"/>
      <c r="N90" s="192"/>
      <c r="O90" s="96"/>
      <c r="P90" s="193">
        <f>P91+P122+P210</f>
        <v>0</v>
      </c>
      <c r="Q90" s="96"/>
      <c r="R90" s="193">
        <f>R91+R122+R210</f>
        <v>2.6243440000000002</v>
      </c>
      <c r="S90" s="96"/>
      <c r="T90" s="194">
        <f>T91+T122+T210</f>
        <v>9.9432000000000009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T90" s="17" t="s">
        <v>72</v>
      </c>
      <c r="AU90" s="17" t="s">
        <v>123</v>
      </c>
      <c r="BK90" s="195">
        <f>BK91+BK122+BK210</f>
        <v>0</v>
      </c>
    </row>
    <row r="91" s="12" customFormat="1" ht="25.92" customHeight="1">
      <c r="A91" s="12"/>
      <c r="B91" s="196"/>
      <c r="C91" s="197"/>
      <c r="D91" s="198" t="s">
        <v>72</v>
      </c>
      <c r="E91" s="199" t="s">
        <v>148</v>
      </c>
      <c r="F91" s="199" t="s">
        <v>149</v>
      </c>
      <c r="G91" s="197"/>
      <c r="H91" s="197"/>
      <c r="I91" s="200"/>
      <c r="J91" s="201">
        <f>BK91</f>
        <v>0</v>
      </c>
      <c r="K91" s="197"/>
      <c r="L91" s="202"/>
      <c r="M91" s="203"/>
      <c r="N91" s="204"/>
      <c r="O91" s="204"/>
      <c r="P91" s="205">
        <f>P92+P106</f>
        <v>0</v>
      </c>
      <c r="Q91" s="204"/>
      <c r="R91" s="205">
        <f>R92+R106</f>
        <v>0</v>
      </c>
      <c r="S91" s="204"/>
      <c r="T91" s="206">
        <f>T92+T106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7" t="s">
        <v>81</v>
      </c>
      <c r="AT91" s="208" t="s">
        <v>72</v>
      </c>
      <c r="AU91" s="208" t="s">
        <v>73</v>
      </c>
      <c r="AY91" s="207" t="s">
        <v>150</v>
      </c>
      <c r="BK91" s="209">
        <f>BK92+BK106</f>
        <v>0</v>
      </c>
    </row>
    <row r="92" s="12" customFormat="1" ht="22.8" customHeight="1">
      <c r="A92" s="12"/>
      <c r="B92" s="196"/>
      <c r="C92" s="197"/>
      <c r="D92" s="198" t="s">
        <v>72</v>
      </c>
      <c r="E92" s="210" t="s">
        <v>151</v>
      </c>
      <c r="F92" s="210" t="s">
        <v>152</v>
      </c>
      <c r="G92" s="197"/>
      <c r="H92" s="197"/>
      <c r="I92" s="200"/>
      <c r="J92" s="211">
        <f>BK92</f>
        <v>0</v>
      </c>
      <c r="K92" s="197"/>
      <c r="L92" s="202"/>
      <c r="M92" s="203"/>
      <c r="N92" s="204"/>
      <c r="O92" s="204"/>
      <c r="P92" s="205">
        <f>SUM(P93:P105)</f>
        <v>0</v>
      </c>
      <c r="Q92" s="204"/>
      <c r="R92" s="205">
        <f>SUM(R93:R105)</f>
        <v>0</v>
      </c>
      <c r="S92" s="204"/>
      <c r="T92" s="206">
        <f>SUM(T93:T105)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7" t="s">
        <v>81</v>
      </c>
      <c r="AT92" s="208" t="s">
        <v>72</v>
      </c>
      <c r="AU92" s="208" t="s">
        <v>81</v>
      </c>
      <c r="AY92" s="207" t="s">
        <v>150</v>
      </c>
      <c r="BK92" s="209">
        <f>SUM(BK93:BK105)</f>
        <v>0</v>
      </c>
    </row>
    <row r="93" s="2" customFormat="1" ht="21.75" customHeight="1">
      <c r="A93" s="38"/>
      <c r="B93" s="39"/>
      <c r="C93" s="212" t="s">
        <v>81</v>
      </c>
      <c r="D93" s="212" t="s">
        <v>153</v>
      </c>
      <c r="E93" s="213" t="s">
        <v>154</v>
      </c>
      <c r="F93" s="214" t="s">
        <v>155</v>
      </c>
      <c r="G93" s="215" t="s">
        <v>156</v>
      </c>
      <c r="H93" s="216">
        <v>325</v>
      </c>
      <c r="I93" s="217"/>
      <c r="J93" s="218">
        <f>ROUND(I93*H93,2)</f>
        <v>0</v>
      </c>
      <c r="K93" s="214" t="s">
        <v>157</v>
      </c>
      <c r="L93" s="44"/>
      <c r="M93" s="219" t="s">
        <v>19</v>
      </c>
      <c r="N93" s="220" t="s">
        <v>44</v>
      </c>
      <c r="O93" s="84"/>
      <c r="P93" s="221">
        <f>O93*H93</f>
        <v>0</v>
      </c>
      <c r="Q93" s="221">
        <v>0</v>
      </c>
      <c r="R93" s="221">
        <f>Q93*H93</f>
        <v>0</v>
      </c>
      <c r="S93" s="221">
        <v>0</v>
      </c>
      <c r="T93" s="222">
        <f>S93*H93</f>
        <v>0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R93" s="223" t="s">
        <v>81</v>
      </c>
      <c r="AT93" s="223" t="s">
        <v>153</v>
      </c>
      <c r="AU93" s="223" t="s">
        <v>83</v>
      </c>
      <c r="AY93" s="17" t="s">
        <v>150</v>
      </c>
      <c r="BE93" s="224">
        <f>IF(N93="základní",J93,0)</f>
        <v>0</v>
      </c>
      <c r="BF93" s="224">
        <f>IF(N93="snížená",J93,0)</f>
        <v>0</v>
      </c>
      <c r="BG93" s="224">
        <f>IF(N93="zákl. přenesená",J93,0)</f>
        <v>0</v>
      </c>
      <c r="BH93" s="224">
        <f>IF(N93="sníž. přenesená",J93,0)</f>
        <v>0</v>
      </c>
      <c r="BI93" s="224">
        <f>IF(N93="nulová",J93,0)</f>
        <v>0</v>
      </c>
      <c r="BJ93" s="17" t="s">
        <v>81</v>
      </c>
      <c r="BK93" s="224">
        <f>ROUND(I93*H93,2)</f>
        <v>0</v>
      </c>
      <c r="BL93" s="17" t="s">
        <v>81</v>
      </c>
      <c r="BM93" s="223" t="s">
        <v>158</v>
      </c>
    </row>
    <row r="94" s="2" customFormat="1">
      <c r="A94" s="38"/>
      <c r="B94" s="39"/>
      <c r="C94" s="40"/>
      <c r="D94" s="225" t="s">
        <v>159</v>
      </c>
      <c r="E94" s="40"/>
      <c r="F94" s="226" t="s">
        <v>160</v>
      </c>
      <c r="G94" s="40"/>
      <c r="H94" s="40"/>
      <c r="I94" s="227"/>
      <c r="J94" s="40"/>
      <c r="K94" s="40"/>
      <c r="L94" s="44"/>
      <c r="M94" s="228"/>
      <c r="N94" s="229"/>
      <c r="O94" s="84"/>
      <c r="P94" s="84"/>
      <c r="Q94" s="84"/>
      <c r="R94" s="84"/>
      <c r="S94" s="84"/>
      <c r="T94" s="85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T94" s="17" t="s">
        <v>159</v>
      </c>
      <c r="AU94" s="17" t="s">
        <v>83</v>
      </c>
    </row>
    <row r="95" s="2" customFormat="1">
      <c r="A95" s="38"/>
      <c r="B95" s="39"/>
      <c r="C95" s="40"/>
      <c r="D95" s="230" t="s">
        <v>161</v>
      </c>
      <c r="E95" s="40"/>
      <c r="F95" s="231" t="s">
        <v>162</v>
      </c>
      <c r="G95" s="40"/>
      <c r="H95" s="40"/>
      <c r="I95" s="227"/>
      <c r="J95" s="40"/>
      <c r="K95" s="40"/>
      <c r="L95" s="44"/>
      <c r="M95" s="228"/>
      <c r="N95" s="229"/>
      <c r="O95" s="84"/>
      <c r="P95" s="84"/>
      <c r="Q95" s="84"/>
      <c r="R95" s="84"/>
      <c r="S95" s="84"/>
      <c r="T95" s="85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161</v>
      </c>
      <c r="AU95" s="17" t="s">
        <v>83</v>
      </c>
    </row>
    <row r="96" s="13" customFormat="1">
      <c r="A96" s="13"/>
      <c r="B96" s="232"/>
      <c r="C96" s="233"/>
      <c r="D96" s="225" t="s">
        <v>163</v>
      </c>
      <c r="E96" s="234" t="s">
        <v>19</v>
      </c>
      <c r="F96" s="235" t="s">
        <v>164</v>
      </c>
      <c r="G96" s="233"/>
      <c r="H96" s="236">
        <v>325</v>
      </c>
      <c r="I96" s="237"/>
      <c r="J96" s="233"/>
      <c r="K96" s="233"/>
      <c r="L96" s="238"/>
      <c r="M96" s="239"/>
      <c r="N96" s="240"/>
      <c r="O96" s="240"/>
      <c r="P96" s="240"/>
      <c r="Q96" s="240"/>
      <c r="R96" s="240"/>
      <c r="S96" s="240"/>
      <c r="T96" s="241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2" t="s">
        <v>163</v>
      </c>
      <c r="AU96" s="242" t="s">
        <v>83</v>
      </c>
      <c r="AV96" s="13" t="s">
        <v>83</v>
      </c>
      <c r="AW96" s="13" t="s">
        <v>35</v>
      </c>
      <c r="AX96" s="13" t="s">
        <v>73</v>
      </c>
      <c r="AY96" s="242" t="s">
        <v>150</v>
      </c>
    </row>
    <row r="97" s="2" customFormat="1" ht="24.15" customHeight="1">
      <c r="A97" s="38"/>
      <c r="B97" s="39"/>
      <c r="C97" s="212" t="s">
        <v>83</v>
      </c>
      <c r="D97" s="212" t="s">
        <v>153</v>
      </c>
      <c r="E97" s="213" t="s">
        <v>165</v>
      </c>
      <c r="F97" s="214" t="s">
        <v>166</v>
      </c>
      <c r="G97" s="215" t="s">
        <v>156</v>
      </c>
      <c r="H97" s="216">
        <v>2275</v>
      </c>
      <c r="I97" s="217"/>
      <c r="J97" s="218">
        <f>ROUND(I97*H97,2)</f>
        <v>0</v>
      </c>
      <c r="K97" s="214" t="s">
        <v>157</v>
      </c>
      <c r="L97" s="44"/>
      <c r="M97" s="219" t="s">
        <v>19</v>
      </c>
      <c r="N97" s="220" t="s">
        <v>44</v>
      </c>
      <c r="O97" s="84"/>
      <c r="P97" s="221">
        <f>O97*H97</f>
        <v>0</v>
      </c>
      <c r="Q97" s="221">
        <v>0</v>
      </c>
      <c r="R97" s="221">
        <f>Q97*H97</f>
        <v>0</v>
      </c>
      <c r="S97" s="221">
        <v>0</v>
      </c>
      <c r="T97" s="222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23" t="s">
        <v>81</v>
      </c>
      <c r="AT97" s="223" t="s">
        <v>153</v>
      </c>
      <c r="AU97" s="223" t="s">
        <v>83</v>
      </c>
      <c r="AY97" s="17" t="s">
        <v>150</v>
      </c>
      <c r="BE97" s="224">
        <f>IF(N97="základní",J97,0)</f>
        <v>0</v>
      </c>
      <c r="BF97" s="224">
        <f>IF(N97="snížená",J97,0)</f>
        <v>0</v>
      </c>
      <c r="BG97" s="224">
        <f>IF(N97="zákl. přenesená",J97,0)</f>
        <v>0</v>
      </c>
      <c r="BH97" s="224">
        <f>IF(N97="sníž. přenesená",J97,0)</f>
        <v>0</v>
      </c>
      <c r="BI97" s="224">
        <f>IF(N97="nulová",J97,0)</f>
        <v>0</v>
      </c>
      <c r="BJ97" s="17" t="s">
        <v>81</v>
      </c>
      <c r="BK97" s="224">
        <f>ROUND(I97*H97,2)</f>
        <v>0</v>
      </c>
      <c r="BL97" s="17" t="s">
        <v>81</v>
      </c>
      <c r="BM97" s="223" t="s">
        <v>167</v>
      </c>
    </row>
    <row r="98" s="2" customFormat="1">
      <c r="A98" s="38"/>
      <c r="B98" s="39"/>
      <c r="C98" s="40"/>
      <c r="D98" s="225" t="s">
        <v>159</v>
      </c>
      <c r="E98" s="40"/>
      <c r="F98" s="226" t="s">
        <v>168</v>
      </c>
      <c r="G98" s="40"/>
      <c r="H98" s="40"/>
      <c r="I98" s="227"/>
      <c r="J98" s="40"/>
      <c r="K98" s="40"/>
      <c r="L98" s="44"/>
      <c r="M98" s="228"/>
      <c r="N98" s="229"/>
      <c r="O98" s="84"/>
      <c r="P98" s="84"/>
      <c r="Q98" s="84"/>
      <c r="R98" s="84"/>
      <c r="S98" s="84"/>
      <c r="T98" s="85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7" t="s">
        <v>159</v>
      </c>
      <c r="AU98" s="17" t="s">
        <v>83</v>
      </c>
    </row>
    <row r="99" s="2" customFormat="1">
      <c r="A99" s="38"/>
      <c r="B99" s="39"/>
      <c r="C99" s="40"/>
      <c r="D99" s="230" t="s">
        <v>161</v>
      </c>
      <c r="E99" s="40"/>
      <c r="F99" s="231" t="s">
        <v>169</v>
      </c>
      <c r="G99" s="40"/>
      <c r="H99" s="40"/>
      <c r="I99" s="227"/>
      <c r="J99" s="40"/>
      <c r="K99" s="40"/>
      <c r="L99" s="44"/>
      <c r="M99" s="228"/>
      <c r="N99" s="229"/>
      <c r="O99" s="84"/>
      <c r="P99" s="84"/>
      <c r="Q99" s="84"/>
      <c r="R99" s="84"/>
      <c r="S99" s="84"/>
      <c r="T99" s="85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7" t="s">
        <v>161</v>
      </c>
      <c r="AU99" s="17" t="s">
        <v>83</v>
      </c>
    </row>
    <row r="100" s="13" customFormat="1">
      <c r="A100" s="13"/>
      <c r="B100" s="232"/>
      <c r="C100" s="233"/>
      <c r="D100" s="225" t="s">
        <v>163</v>
      </c>
      <c r="E100" s="234" t="s">
        <v>19</v>
      </c>
      <c r="F100" s="235" t="s">
        <v>164</v>
      </c>
      <c r="G100" s="233"/>
      <c r="H100" s="236">
        <v>325</v>
      </c>
      <c r="I100" s="237"/>
      <c r="J100" s="233"/>
      <c r="K100" s="233"/>
      <c r="L100" s="238"/>
      <c r="M100" s="239"/>
      <c r="N100" s="240"/>
      <c r="O100" s="240"/>
      <c r="P100" s="240"/>
      <c r="Q100" s="240"/>
      <c r="R100" s="240"/>
      <c r="S100" s="240"/>
      <c r="T100" s="241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2" t="s">
        <v>163</v>
      </c>
      <c r="AU100" s="242" t="s">
        <v>83</v>
      </c>
      <c r="AV100" s="13" t="s">
        <v>83</v>
      </c>
      <c r="AW100" s="13" t="s">
        <v>35</v>
      </c>
      <c r="AX100" s="13" t="s">
        <v>73</v>
      </c>
      <c r="AY100" s="242" t="s">
        <v>150</v>
      </c>
    </row>
    <row r="101" s="13" customFormat="1">
      <c r="A101" s="13"/>
      <c r="B101" s="232"/>
      <c r="C101" s="233"/>
      <c r="D101" s="225" t="s">
        <v>163</v>
      </c>
      <c r="E101" s="233"/>
      <c r="F101" s="235" t="s">
        <v>170</v>
      </c>
      <c r="G101" s="233"/>
      <c r="H101" s="236">
        <v>2275</v>
      </c>
      <c r="I101" s="237"/>
      <c r="J101" s="233"/>
      <c r="K101" s="233"/>
      <c r="L101" s="238"/>
      <c r="M101" s="239"/>
      <c r="N101" s="240"/>
      <c r="O101" s="240"/>
      <c r="P101" s="240"/>
      <c r="Q101" s="240"/>
      <c r="R101" s="240"/>
      <c r="S101" s="240"/>
      <c r="T101" s="241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2" t="s">
        <v>163</v>
      </c>
      <c r="AU101" s="242" t="s">
        <v>83</v>
      </c>
      <c r="AV101" s="13" t="s">
        <v>83</v>
      </c>
      <c r="AW101" s="13" t="s">
        <v>4</v>
      </c>
      <c r="AX101" s="13" t="s">
        <v>81</v>
      </c>
      <c r="AY101" s="242" t="s">
        <v>150</v>
      </c>
    </row>
    <row r="102" s="2" customFormat="1" ht="21.75" customHeight="1">
      <c r="A102" s="38"/>
      <c r="B102" s="39"/>
      <c r="C102" s="212" t="s">
        <v>171</v>
      </c>
      <c r="D102" s="212" t="s">
        <v>153</v>
      </c>
      <c r="E102" s="213" t="s">
        <v>172</v>
      </c>
      <c r="F102" s="214" t="s">
        <v>173</v>
      </c>
      <c r="G102" s="215" t="s">
        <v>156</v>
      </c>
      <c r="H102" s="216">
        <v>325</v>
      </c>
      <c r="I102" s="217"/>
      <c r="J102" s="218">
        <f>ROUND(I102*H102,2)</f>
        <v>0</v>
      </c>
      <c r="K102" s="214" t="s">
        <v>157</v>
      </c>
      <c r="L102" s="44"/>
      <c r="M102" s="219" t="s">
        <v>19</v>
      </c>
      <c r="N102" s="220" t="s">
        <v>44</v>
      </c>
      <c r="O102" s="84"/>
      <c r="P102" s="221">
        <f>O102*H102</f>
        <v>0</v>
      </c>
      <c r="Q102" s="221">
        <v>0</v>
      </c>
      <c r="R102" s="221">
        <f>Q102*H102</f>
        <v>0</v>
      </c>
      <c r="S102" s="221">
        <v>0</v>
      </c>
      <c r="T102" s="222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23" t="s">
        <v>81</v>
      </c>
      <c r="AT102" s="223" t="s">
        <v>153</v>
      </c>
      <c r="AU102" s="223" t="s">
        <v>83</v>
      </c>
      <c r="AY102" s="17" t="s">
        <v>150</v>
      </c>
      <c r="BE102" s="224">
        <f>IF(N102="základní",J102,0)</f>
        <v>0</v>
      </c>
      <c r="BF102" s="224">
        <f>IF(N102="snížená",J102,0)</f>
        <v>0</v>
      </c>
      <c r="BG102" s="224">
        <f>IF(N102="zákl. přenesená",J102,0)</f>
        <v>0</v>
      </c>
      <c r="BH102" s="224">
        <f>IF(N102="sníž. přenesená",J102,0)</f>
        <v>0</v>
      </c>
      <c r="BI102" s="224">
        <f>IF(N102="nulová",J102,0)</f>
        <v>0</v>
      </c>
      <c r="BJ102" s="17" t="s">
        <v>81</v>
      </c>
      <c r="BK102" s="224">
        <f>ROUND(I102*H102,2)</f>
        <v>0</v>
      </c>
      <c r="BL102" s="17" t="s">
        <v>81</v>
      </c>
      <c r="BM102" s="223" t="s">
        <v>174</v>
      </c>
    </row>
    <row r="103" s="2" customFormat="1">
      <c r="A103" s="38"/>
      <c r="B103" s="39"/>
      <c r="C103" s="40"/>
      <c r="D103" s="225" t="s">
        <v>159</v>
      </c>
      <c r="E103" s="40"/>
      <c r="F103" s="226" t="s">
        <v>175</v>
      </c>
      <c r="G103" s="40"/>
      <c r="H103" s="40"/>
      <c r="I103" s="227"/>
      <c r="J103" s="40"/>
      <c r="K103" s="40"/>
      <c r="L103" s="44"/>
      <c r="M103" s="228"/>
      <c r="N103" s="229"/>
      <c r="O103" s="84"/>
      <c r="P103" s="84"/>
      <c r="Q103" s="84"/>
      <c r="R103" s="84"/>
      <c r="S103" s="84"/>
      <c r="T103" s="85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159</v>
      </c>
      <c r="AU103" s="17" t="s">
        <v>83</v>
      </c>
    </row>
    <row r="104" s="2" customFormat="1">
      <c r="A104" s="38"/>
      <c r="B104" s="39"/>
      <c r="C104" s="40"/>
      <c r="D104" s="230" t="s">
        <v>161</v>
      </c>
      <c r="E104" s="40"/>
      <c r="F104" s="231" t="s">
        <v>176</v>
      </c>
      <c r="G104" s="40"/>
      <c r="H104" s="40"/>
      <c r="I104" s="227"/>
      <c r="J104" s="40"/>
      <c r="K104" s="40"/>
      <c r="L104" s="44"/>
      <c r="M104" s="228"/>
      <c r="N104" s="229"/>
      <c r="O104" s="84"/>
      <c r="P104" s="84"/>
      <c r="Q104" s="84"/>
      <c r="R104" s="84"/>
      <c r="S104" s="84"/>
      <c r="T104" s="85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T104" s="17" t="s">
        <v>161</v>
      </c>
      <c r="AU104" s="17" t="s">
        <v>83</v>
      </c>
    </row>
    <row r="105" s="13" customFormat="1">
      <c r="A105" s="13"/>
      <c r="B105" s="232"/>
      <c r="C105" s="233"/>
      <c r="D105" s="225" t="s">
        <v>163</v>
      </c>
      <c r="E105" s="234" t="s">
        <v>19</v>
      </c>
      <c r="F105" s="235" t="s">
        <v>164</v>
      </c>
      <c r="G105" s="233"/>
      <c r="H105" s="236">
        <v>325</v>
      </c>
      <c r="I105" s="237"/>
      <c r="J105" s="233"/>
      <c r="K105" s="233"/>
      <c r="L105" s="238"/>
      <c r="M105" s="239"/>
      <c r="N105" s="240"/>
      <c r="O105" s="240"/>
      <c r="P105" s="240"/>
      <c r="Q105" s="240"/>
      <c r="R105" s="240"/>
      <c r="S105" s="240"/>
      <c r="T105" s="241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2" t="s">
        <v>163</v>
      </c>
      <c r="AU105" s="242" t="s">
        <v>83</v>
      </c>
      <c r="AV105" s="13" t="s">
        <v>83</v>
      </c>
      <c r="AW105" s="13" t="s">
        <v>35</v>
      </c>
      <c r="AX105" s="13" t="s">
        <v>73</v>
      </c>
      <c r="AY105" s="242" t="s">
        <v>150</v>
      </c>
    </row>
    <row r="106" s="12" customFormat="1" ht="22.8" customHeight="1">
      <c r="A106" s="12"/>
      <c r="B106" s="196"/>
      <c r="C106" s="197"/>
      <c r="D106" s="198" t="s">
        <v>72</v>
      </c>
      <c r="E106" s="210" t="s">
        <v>177</v>
      </c>
      <c r="F106" s="210" t="s">
        <v>178</v>
      </c>
      <c r="G106" s="197"/>
      <c r="H106" s="197"/>
      <c r="I106" s="200"/>
      <c r="J106" s="211">
        <f>BK106</f>
        <v>0</v>
      </c>
      <c r="K106" s="197"/>
      <c r="L106" s="202"/>
      <c r="M106" s="203"/>
      <c r="N106" s="204"/>
      <c r="O106" s="204"/>
      <c r="P106" s="205">
        <f>SUM(P107:P121)</f>
        <v>0</v>
      </c>
      <c r="Q106" s="204"/>
      <c r="R106" s="205">
        <f>SUM(R107:R121)</f>
        <v>0</v>
      </c>
      <c r="S106" s="204"/>
      <c r="T106" s="206">
        <f>SUM(T107:T121)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07" t="s">
        <v>81</v>
      </c>
      <c r="AT106" s="208" t="s">
        <v>72</v>
      </c>
      <c r="AU106" s="208" t="s">
        <v>81</v>
      </c>
      <c r="AY106" s="207" t="s">
        <v>150</v>
      </c>
      <c r="BK106" s="209">
        <f>SUM(BK107:BK121)</f>
        <v>0</v>
      </c>
    </row>
    <row r="107" s="2" customFormat="1" ht="16.5" customHeight="1">
      <c r="A107" s="38"/>
      <c r="B107" s="39"/>
      <c r="C107" s="212" t="s">
        <v>179</v>
      </c>
      <c r="D107" s="212" t="s">
        <v>153</v>
      </c>
      <c r="E107" s="213" t="s">
        <v>180</v>
      </c>
      <c r="F107" s="214" t="s">
        <v>181</v>
      </c>
      <c r="G107" s="215" t="s">
        <v>182</v>
      </c>
      <c r="H107" s="216">
        <v>3.3839999999999999</v>
      </c>
      <c r="I107" s="217"/>
      <c r="J107" s="218">
        <f>ROUND(I107*H107,2)</f>
        <v>0</v>
      </c>
      <c r="K107" s="214" t="s">
        <v>157</v>
      </c>
      <c r="L107" s="44"/>
      <c r="M107" s="219" t="s">
        <v>19</v>
      </c>
      <c r="N107" s="220" t="s">
        <v>44</v>
      </c>
      <c r="O107" s="84"/>
      <c r="P107" s="221">
        <f>O107*H107</f>
        <v>0</v>
      </c>
      <c r="Q107" s="221">
        <v>0</v>
      </c>
      <c r="R107" s="221">
        <f>Q107*H107</f>
        <v>0</v>
      </c>
      <c r="S107" s="221">
        <v>0</v>
      </c>
      <c r="T107" s="222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23" t="s">
        <v>179</v>
      </c>
      <c r="AT107" s="223" t="s">
        <v>153</v>
      </c>
      <c r="AU107" s="223" t="s">
        <v>83</v>
      </c>
      <c r="AY107" s="17" t="s">
        <v>150</v>
      </c>
      <c r="BE107" s="224">
        <f>IF(N107="základní",J107,0)</f>
        <v>0</v>
      </c>
      <c r="BF107" s="224">
        <f>IF(N107="snížená",J107,0)</f>
        <v>0</v>
      </c>
      <c r="BG107" s="224">
        <f>IF(N107="zákl. přenesená",J107,0)</f>
        <v>0</v>
      </c>
      <c r="BH107" s="224">
        <f>IF(N107="sníž. přenesená",J107,0)</f>
        <v>0</v>
      </c>
      <c r="BI107" s="224">
        <f>IF(N107="nulová",J107,0)</f>
        <v>0</v>
      </c>
      <c r="BJ107" s="17" t="s">
        <v>81</v>
      </c>
      <c r="BK107" s="224">
        <f>ROUND(I107*H107,2)</f>
        <v>0</v>
      </c>
      <c r="BL107" s="17" t="s">
        <v>179</v>
      </c>
      <c r="BM107" s="223" t="s">
        <v>183</v>
      </c>
    </row>
    <row r="108" s="2" customFormat="1">
      <c r="A108" s="38"/>
      <c r="B108" s="39"/>
      <c r="C108" s="40"/>
      <c r="D108" s="225" t="s">
        <v>159</v>
      </c>
      <c r="E108" s="40"/>
      <c r="F108" s="226" t="s">
        <v>184</v>
      </c>
      <c r="G108" s="40"/>
      <c r="H108" s="40"/>
      <c r="I108" s="227"/>
      <c r="J108" s="40"/>
      <c r="K108" s="40"/>
      <c r="L108" s="44"/>
      <c r="M108" s="228"/>
      <c r="N108" s="229"/>
      <c r="O108" s="84"/>
      <c r="P108" s="84"/>
      <c r="Q108" s="84"/>
      <c r="R108" s="84"/>
      <c r="S108" s="84"/>
      <c r="T108" s="85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7" t="s">
        <v>159</v>
      </c>
      <c r="AU108" s="17" t="s">
        <v>83</v>
      </c>
    </row>
    <row r="109" s="2" customFormat="1">
      <c r="A109" s="38"/>
      <c r="B109" s="39"/>
      <c r="C109" s="40"/>
      <c r="D109" s="230" t="s">
        <v>161</v>
      </c>
      <c r="E109" s="40"/>
      <c r="F109" s="231" t="s">
        <v>185</v>
      </c>
      <c r="G109" s="40"/>
      <c r="H109" s="40"/>
      <c r="I109" s="227"/>
      <c r="J109" s="40"/>
      <c r="K109" s="40"/>
      <c r="L109" s="44"/>
      <c r="M109" s="228"/>
      <c r="N109" s="229"/>
      <c r="O109" s="84"/>
      <c r="P109" s="84"/>
      <c r="Q109" s="84"/>
      <c r="R109" s="84"/>
      <c r="S109" s="84"/>
      <c r="T109" s="85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T109" s="17" t="s">
        <v>161</v>
      </c>
      <c r="AU109" s="17" t="s">
        <v>83</v>
      </c>
    </row>
    <row r="110" s="2" customFormat="1" ht="16.5" customHeight="1">
      <c r="A110" s="38"/>
      <c r="B110" s="39"/>
      <c r="C110" s="212" t="s">
        <v>186</v>
      </c>
      <c r="D110" s="212" t="s">
        <v>153</v>
      </c>
      <c r="E110" s="213" t="s">
        <v>187</v>
      </c>
      <c r="F110" s="214" t="s">
        <v>188</v>
      </c>
      <c r="G110" s="215" t="s">
        <v>182</v>
      </c>
      <c r="H110" s="216">
        <v>3.3839999999999999</v>
      </c>
      <c r="I110" s="217"/>
      <c r="J110" s="218">
        <f>ROUND(I110*H110,2)</f>
        <v>0</v>
      </c>
      <c r="K110" s="214" t="s">
        <v>157</v>
      </c>
      <c r="L110" s="44"/>
      <c r="M110" s="219" t="s">
        <v>19</v>
      </c>
      <c r="N110" s="220" t="s">
        <v>44</v>
      </c>
      <c r="O110" s="84"/>
      <c r="P110" s="221">
        <f>O110*H110</f>
        <v>0</v>
      </c>
      <c r="Q110" s="221">
        <v>0</v>
      </c>
      <c r="R110" s="221">
        <f>Q110*H110</f>
        <v>0</v>
      </c>
      <c r="S110" s="221">
        <v>0</v>
      </c>
      <c r="T110" s="222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23" t="s">
        <v>81</v>
      </c>
      <c r="AT110" s="223" t="s">
        <v>153</v>
      </c>
      <c r="AU110" s="223" t="s">
        <v>83</v>
      </c>
      <c r="AY110" s="17" t="s">
        <v>150</v>
      </c>
      <c r="BE110" s="224">
        <f>IF(N110="základní",J110,0)</f>
        <v>0</v>
      </c>
      <c r="BF110" s="224">
        <f>IF(N110="snížená",J110,0)</f>
        <v>0</v>
      </c>
      <c r="BG110" s="224">
        <f>IF(N110="zákl. přenesená",J110,0)</f>
        <v>0</v>
      </c>
      <c r="BH110" s="224">
        <f>IF(N110="sníž. přenesená",J110,0)</f>
        <v>0</v>
      </c>
      <c r="BI110" s="224">
        <f>IF(N110="nulová",J110,0)</f>
        <v>0</v>
      </c>
      <c r="BJ110" s="17" t="s">
        <v>81</v>
      </c>
      <c r="BK110" s="224">
        <f>ROUND(I110*H110,2)</f>
        <v>0</v>
      </c>
      <c r="BL110" s="17" t="s">
        <v>81</v>
      </c>
      <c r="BM110" s="223" t="s">
        <v>189</v>
      </c>
    </row>
    <row r="111" s="2" customFormat="1">
      <c r="A111" s="38"/>
      <c r="B111" s="39"/>
      <c r="C111" s="40"/>
      <c r="D111" s="225" t="s">
        <v>159</v>
      </c>
      <c r="E111" s="40"/>
      <c r="F111" s="226" t="s">
        <v>190</v>
      </c>
      <c r="G111" s="40"/>
      <c r="H111" s="40"/>
      <c r="I111" s="227"/>
      <c r="J111" s="40"/>
      <c r="K111" s="40"/>
      <c r="L111" s="44"/>
      <c r="M111" s="228"/>
      <c r="N111" s="229"/>
      <c r="O111" s="84"/>
      <c r="P111" s="84"/>
      <c r="Q111" s="84"/>
      <c r="R111" s="84"/>
      <c r="S111" s="84"/>
      <c r="T111" s="85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159</v>
      </c>
      <c r="AU111" s="17" t="s">
        <v>83</v>
      </c>
    </row>
    <row r="112" s="2" customFormat="1">
      <c r="A112" s="38"/>
      <c r="B112" s="39"/>
      <c r="C112" s="40"/>
      <c r="D112" s="230" t="s">
        <v>161</v>
      </c>
      <c r="E112" s="40"/>
      <c r="F112" s="231" t="s">
        <v>191</v>
      </c>
      <c r="G112" s="40"/>
      <c r="H112" s="40"/>
      <c r="I112" s="227"/>
      <c r="J112" s="40"/>
      <c r="K112" s="40"/>
      <c r="L112" s="44"/>
      <c r="M112" s="228"/>
      <c r="N112" s="229"/>
      <c r="O112" s="84"/>
      <c r="P112" s="84"/>
      <c r="Q112" s="84"/>
      <c r="R112" s="84"/>
      <c r="S112" s="84"/>
      <c r="T112" s="85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T112" s="17" t="s">
        <v>161</v>
      </c>
      <c r="AU112" s="17" t="s">
        <v>83</v>
      </c>
    </row>
    <row r="113" s="2" customFormat="1" ht="16.5" customHeight="1">
      <c r="A113" s="38"/>
      <c r="B113" s="39"/>
      <c r="C113" s="212" t="s">
        <v>192</v>
      </c>
      <c r="D113" s="212" t="s">
        <v>153</v>
      </c>
      <c r="E113" s="213" t="s">
        <v>193</v>
      </c>
      <c r="F113" s="214" t="s">
        <v>194</v>
      </c>
      <c r="G113" s="215" t="s">
        <v>182</v>
      </c>
      <c r="H113" s="216">
        <v>3.3839999999999999</v>
      </c>
      <c r="I113" s="217"/>
      <c r="J113" s="218">
        <f>ROUND(I113*H113,2)</f>
        <v>0</v>
      </c>
      <c r="K113" s="214" t="s">
        <v>157</v>
      </c>
      <c r="L113" s="44"/>
      <c r="M113" s="219" t="s">
        <v>19</v>
      </c>
      <c r="N113" s="220" t="s">
        <v>44</v>
      </c>
      <c r="O113" s="84"/>
      <c r="P113" s="221">
        <f>O113*H113</f>
        <v>0</v>
      </c>
      <c r="Q113" s="221">
        <v>0</v>
      </c>
      <c r="R113" s="221">
        <f>Q113*H113</f>
        <v>0</v>
      </c>
      <c r="S113" s="221">
        <v>0</v>
      </c>
      <c r="T113" s="222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23" t="s">
        <v>81</v>
      </c>
      <c r="AT113" s="223" t="s">
        <v>153</v>
      </c>
      <c r="AU113" s="223" t="s">
        <v>83</v>
      </c>
      <c r="AY113" s="17" t="s">
        <v>150</v>
      </c>
      <c r="BE113" s="224">
        <f>IF(N113="základní",J113,0)</f>
        <v>0</v>
      </c>
      <c r="BF113" s="224">
        <f>IF(N113="snížená",J113,0)</f>
        <v>0</v>
      </c>
      <c r="BG113" s="224">
        <f>IF(N113="zákl. přenesená",J113,0)</f>
        <v>0</v>
      </c>
      <c r="BH113" s="224">
        <f>IF(N113="sníž. přenesená",J113,0)</f>
        <v>0</v>
      </c>
      <c r="BI113" s="224">
        <f>IF(N113="nulová",J113,0)</f>
        <v>0</v>
      </c>
      <c r="BJ113" s="17" t="s">
        <v>81</v>
      </c>
      <c r="BK113" s="224">
        <f>ROUND(I113*H113,2)</f>
        <v>0</v>
      </c>
      <c r="BL113" s="17" t="s">
        <v>81</v>
      </c>
      <c r="BM113" s="223" t="s">
        <v>195</v>
      </c>
    </row>
    <row r="114" s="2" customFormat="1">
      <c r="A114" s="38"/>
      <c r="B114" s="39"/>
      <c r="C114" s="40"/>
      <c r="D114" s="225" t="s">
        <v>159</v>
      </c>
      <c r="E114" s="40"/>
      <c r="F114" s="226" t="s">
        <v>196</v>
      </c>
      <c r="G114" s="40"/>
      <c r="H114" s="40"/>
      <c r="I114" s="227"/>
      <c r="J114" s="40"/>
      <c r="K114" s="40"/>
      <c r="L114" s="44"/>
      <c r="M114" s="228"/>
      <c r="N114" s="229"/>
      <c r="O114" s="84"/>
      <c r="P114" s="84"/>
      <c r="Q114" s="84"/>
      <c r="R114" s="84"/>
      <c r="S114" s="84"/>
      <c r="T114" s="85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T114" s="17" t="s">
        <v>159</v>
      </c>
      <c r="AU114" s="17" t="s">
        <v>83</v>
      </c>
    </row>
    <row r="115" s="2" customFormat="1">
      <c r="A115" s="38"/>
      <c r="B115" s="39"/>
      <c r="C115" s="40"/>
      <c r="D115" s="230" t="s">
        <v>161</v>
      </c>
      <c r="E115" s="40"/>
      <c r="F115" s="231" t="s">
        <v>197</v>
      </c>
      <c r="G115" s="40"/>
      <c r="H115" s="40"/>
      <c r="I115" s="227"/>
      <c r="J115" s="40"/>
      <c r="K115" s="40"/>
      <c r="L115" s="44"/>
      <c r="M115" s="228"/>
      <c r="N115" s="229"/>
      <c r="O115" s="84"/>
      <c r="P115" s="84"/>
      <c r="Q115" s="84"/>
      <c r="R115" s="84"/>
      <c r="S115" s="84"/>
      <c r="T115" s="85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7" t="s">
        <v>161</v>
      </c>
      <c r="AU115" s="17" t="s">
        <v>83</v>
      </c>
    </row>
    <row r="116" s="2" customFormat="1" ht="16.5" customHeight="1">
      <c r="A116" s="38"/>
      <c r="B116" s="39"/>
      <c r="C116" s="212" t="s">
        <v>198</v>
      </c>
      <c r="D116" s="212" t="s">
        <v>153</v>
      </c>
      <c r="E116" s="213" t="s">
        <v>199</v>
      </c>
      <c r="F116" s="214" t="s">
        <v>200</v>
      </c>
      <c r="G116" s="215" t="s">
        <v>182</v>
      </c>
      <c r="H116" s="216">
        <v>3.3839999999999999</v>
      </c>
      <c r="I116" s="217"/>
      <c r="J116" s="218">
        <f>ROUND(I116*H116,2)</f>
        <v>0</v>
      </c>
      <c r="K116" s="214" t="s">
        <v>157</v>
      </c>
      <c r="L116" s="44"/>
      <c r="M116" s="219" t="s">
        <v>19</v>
      </c>
      <c r="N116" s="220" t="s">
        <v>44</v>
      </c>
      <c r="O116" s="84"/>
      <c r="P116" s="221">
        <f>O116*H116</f>
        <v>0</v>
      </c>
      <c r="Q116" s="221">
        <v>0</v>
      </c>
      <c r="R116" s="221">
        <f>Q116*H116</f>
        <v>0</v>
      </c>
      <c r="S116" s="221">
        <v>0</v>
      </c>
      <c r="T116" s="222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23" t="s">
        <v>81</v>
      </c>
      <c r="AT116" s="223" t="s">
        <v>153</v>
      </c>
      <c r="AU116" s="223" t="s">
        <v>83</v>
      </c>
      <c r="AY116" s="17" t="s">
        <v>150</v>
      </c>
      <c r="BE116" s="224">
        <f>IF(N116="základní",J116,0)</f>
        <v>0</v>
      </c>
      <c r="BF116" s="224">
        <f>IF(N116="snížená",J116,0)</f>
        <v>0</v>
      </c>
      <c r="BG116" s="224">
        <f>IF(N116="zákl. přenesená",J116,0)</f>
        <v>0</v>
      </c>
      <c r="BH116" s="224">
        <f>IF(N116="sníž. přenesená",J116,0)</f>
        <v>0</v>
      </c>
      <c r="BI116" s="224">
        <f>IF(N116="nulová",J116,0)</f>
        <v>0</v>
      </c>
      <c r="BJ116" s="17" t="s">
        <v>81</v>
      </c>
      <c r="BK116" s="224">
        <f>ROUND(I116*H116,2)</f>
        <v>0</v>
      </c>
      <c r="BL116" s="17" t="s">
        <v>81</v>
      </c>
      <c r="BM116" s="223" t="s">
        <v>201</v>
      </c>
    </row>
    <row r="117" s="2" customFormat="1">
      <c r="A117" s="38"/>
      <c r="B117" s="39"/>
      <c r="C117" s="40"/>
      <c r="D117" s="225" t="s">
        <v>159</v>
      </c>
      <c r="E117" s="40"/>
      <c r="F117" s="226" t="s">
        <v>202</v>
      </c>
      <c r="G117" s="40"/>
      <c r="H117" s="40"/>
      <c r="I117" s="227"/>
      <c r="J117" s="40"/>
      <c r="K117" s="40"/>
      <c r="L117" s="44"/>
      <c r="M117" s="228"/>
      <c r="N117" s="229"/>
      <c r="O117" s="84"/>
      <c r="P117" s="84"/>
      <c r="Q117" s="84"/>
      <c r="R117" s="84"/>
      <c r="S117" s="84"/>
      <c r="T117" s="85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159</v>
      </c>
      <c r="AU117" s="17" t="s">
        <v>83</v>
      </c>
    </row>
    <row r="118" s="2" customFormat="1">
      <c r="A118" s="38"/>
      <c r="B118" s="39"/>
      <c r="C118" s="40"/>
      <c r="D118" s="230" t="s">
        <v>161</v>
      </c>
      <c r="E118" s="40"/>
      <c r="F118" s="231" t="s">
        <v>203</v>
      </c>
      <c r="G118" s="40"/>
      <c r="H118" s="40"/>
      <c r="I118" s="227"/>
      <c r="J118" s="40"/>
      <c r="K118" s="40"/>
      <c r="L118" s="44"/>
      <c r="M118" s="228"/>
      <c r="N118" s="229"/>
      <c r="O118" s="84"/>
      <c r="P118" s="84"/>
      <c r="Q118" s="84"/>
      <c r="R118" s="84"/>
      <c r="S118" s="84"/>
      <c r="T118" s="85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161</v>
      </c>
      <c r="AU118" s="17" t="s">
        <v>83</v>
      </c>
    </row>
    <row r="119" s="2" customFormat="1" ht="16.5" customHeight="1">
      <c r="A119" s="38"/>
      <c r="B119" s="39"/>
      <c r="C119" s="212" t="s">
        <v>204</v>
      </c>
      <c r="D119" s="212" t="s">
        <v>153</v>
      </c>
      <c r="E119" s="213" t="s">
        <v>205</v>
      </c>
      <c r="F119" s="214" t="s">
        <v>206</v>
      </c>
      <c r="G119" s="215" t="s">
        <v>182</v>
      </c>
      <c r="H119" s="216">
        <v>0.76600000000000001</v>
      </c>
      <c r="I119" s="217"/>
      <c r="J119" s="218">
        <f>ROUND(I119*H119,2)</f>
        <v>0</v>
      </c>
      <c r="K119" s="214" t="s">
        <v>157</v>
      </c>
      <c r="L119" s="44"/>
      <c r="M119" s="219" t="s">
        <v>19</v>
      </c>
      <c r="N119" s="220" t="s">
        <v>44</v>
      </c>
      <c r="O119" s="84"/>
      <c r="P119" s="221">
        <f>O119*H119</f>
        <v>0</v>
      </c>
      <c r="Q119" s="221">
        <v>0</v>
      </c>
      <c r="R119" s="221">
        <f>Q119*H119</f>
        <v>0</v>
      </c>
      <c r="S119" s="221">
        <v>0</v>
      </c>
      <c r="T119" s="222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23" t="s">
        <v>81</v>
      </c>
      <c r="AT119" s="223" t="s">
        <v>153</v>
      </c>
      <c r="AU119" s="223" t="s">
        <v>83</v>
      </c>
      <c r="AY119" s="17" t="s">
        <v>150</v>
      </c>
      <c r="BE119" s="224">
        <f>IF(N119="základní",J119,0)</f>
        <v>0</v>
      </c>
      <c r="BF119" s="224">
        <f>IF(N119="snížená",J119,0)</f>
        <v>0</v>
      </c>
      <c r="BG119" s="224">
        <f>IF(N119="zákl. přenesená",J119,0)</f>
        <v>0</v>
      </c>
      <c r="BH119" s="224">
        <f>IF(N119="sníž. přenesená",J119,0)</f>
        <v>0</v>
      </c>
      <c r="BI119" s="224">
        <f>IF(N119="nulová",J119,0)</f>
        <v>0</v>
      </c>
      <c r="BJ119" s="17" t="s">
        <v>81</v>
      </c>
      <c r="BK119" s="224">
        <f>ROUND(I119*H119,2)</f>
        <v>0</v>
      </c>
      <c r="BL119" s="17" t="s">
        <v>81</v>
      </c>
      <c r="BM119" s="223" t="s">
        <v>207</v>
      </c>
    </row>
    <row r="120" s="2" customFormat="1">
      <c r="A120" s="38"/>
      <c r="B120" s="39"/>
      <c r="C120" s="40"/>
      <c r="D120" s="225" t="s">
        <v>159</v>
      </c>
      <c r="E120" s="40"/>
      <c r="F120" s="226" t="s">
        <v>208</v>
      </c>
      <c r="G120" s="40"/>
      <c r="H120" s="40"/>
      <c r="I120" s="227"/>
      <c r="J120" s="40"/>
      <c r="K120" s="40"/>
      <c r="L120" s="44"/>
      <c r="M120" s="228"/>
      <c r="N120" s="229"/>
      <c r="O120" s="84"/>
      <c r="P120" s="84"/>
      <c r="Q120" s="84"/>
      <c r="R120" s="84"/>
      <c r="S120" s="84"/>
      <c r="T120" s="85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159</v>
      </c>
      <c r="AU120" s="17" t="s">
        <v>83</v>
      </c>
    </row>
    <row r="121" s="2" customFormat="1">
      <c r="A121" s="38"/>
      <c r="B121" s="39"/>
      <c r="C121" s="40"/>
      <c r="D121" s="230" t="s">
        <v>161</v>
      </c>
      <c r="E121" s="40"/>
      <c r="F121" s="231" t="s">
        <v>209</v>
      </c>
      <c r="G121" s="40"/>
      <c r="H121" s="40"/>
      <c r="I121" s="227"/>
      <c r="J121" s="40"/>
      <c r="K121" s="40"/>
      <c r="L121" s="44"/>
      <c r="M121" s="228"/>
      <c r="N121" s="229"/>
      <c r="O121" s="84"/>
      <c r="P121" s="84"/>
      <c r="Q121" s="84"/>
      <c r="R121" s="84"/>
      <c r="S121" s="84"/>
      <c r="T121" s="85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161</v>
      </c>
      <c r="AU121" s="17" t="s">
        <v>83</v>
      </c>
    </row>
    <row r="122" s="12" customFormat="1" ht="25.92" customHeight="1">
      <c r="A122" s="12"/>
      <c r="B122" s="196"/>
      <c r="C122" s="197"/>
      <c r="D122" s="198" t="s">
        <v>72</v>
      </c>
      <c r="E122" s="199" t="s">
        <v>210</v>
      </c>
      <c r="F122" s="199" t="s">
        <v>211</v>
      </c>
      <c r="G122" s="197"/>
      <c r="H122" s="197"/>
      <c r="I122" s="200"/>
      <c r="J122" s="201">
        <f>BK122</f>
        <v>0</v>
      </c>
      <c r="K122" s="197"/>
      <c r="L122" s="202"/>
      <c r="M122" s="203"/>
      <c r="N122" s="204"/>
      <c r="O122" s="204"/>
      <c r="P122" s="205">
        <f>P123+P156+P164+P199+P203</f>
        <v>0</v>
      </c>
      <c r="Q122" s="204"/>
      <c r="R122" s="205">
        <f>R123+R156+R164+R199+R203</f>
        <v>1.1664050000000001</v>
      </c>
      <c r="S122" s="204"/>
      <c r="T122" s="206">
        <f>T123+T156+T164+T199+T203</f>
        <v>9.9432000000000009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07" t="s">
        <v>83</v>
      </c>
      <c r="AT122" s="208" t="s">
        <v>72</v>
      </c>
      <c r="AU122" s="208" t="s">
        <v>73</v>
      </c>
      <c r="AY122" s="207" t="s">
        <v>150</v>
      </c>
      <c r="BK122" s="209">
        <f>BK123+BK156+BK164+BK199+BK203</f>
        <v>0</v>
      </c>
    </row>
    <row r="123" s="12" customFormat="1" ht="22.8" customHeight="1">
      <c r="A123" s="12"/>
      <c r="B123" s="196"/>
      <c r="C123" s="197"/>
      <c r="D123" s="198" t="s">
        <v>72</v>
      </c>
      <c r="E123" s="210" t="s">
        <v>212</v>
      </c>
      <c r="F123" s="210" t="s">
        <v>213</v>
      </c>
      <c r="G123" s="197"/>
      <c r="H123" s="197"/>
      <c r="I123" s="200"/>
      <c r="J123" s="211">
        <f>BK123</f>
        <v>0</v>
      </c>
      <c r="K123" s="197"/>
      <c r="L123" s="202"/>
      <c r="M123" s="203"/>
      <c r="N123" s="204"/>
      <c r="O123" s="204"/>
      <c r="P123" s="205">
        <f>SUM(P124:P155)</f>
        <v>0</v>
      </c>
      <c r="Q123" s="204"/>
      <c r="R123" s="205">
        <f>SUM(R124:R155)</f>
        <v>0.53478500000000007</v>
      </c>
      <c r="S123" s="204"/>
      <c r="T123" s="206">
        <f>SUM(T124:T155)</f>
        <v>1.5059199999999999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07" t="s">
        <v>83</v>
      </c>
      <c r="AT123" s="208" t="s">
        <v>72</v>
      </c>
      <c r="AU123" s="208" t="s">
        <v>81</v>
      </c>
      <c r="AY123" s="207" t="s">
        <v>150</v>
      </c>
      <c r="BK123" s="209">
        <f>SUM(BK124:BK155)</f>
        <v>0</v>
      </c>
    </row>
    <row r="124" s="2" customFormat="1" ht="21.75" customHeight="1">
      <c r="A124" s="38"/>
      <c r="B124" s="39"/>
      <c r="C124" s="212" t="s">
        <v>151</v>
      </c>
      <c r="D124" s="212" t="s">
        <v>153</v>
      </c>
      <c r="E124" s="213" t="s">
        <v>214</v>
      </c>
      <c r="F124" s="214" t="s">
        <v>215</v>
      </c>
      <c r="G124" s="215" t="s">
        <v>216</v>
      </c>
      <c r="H124" s="216">
        <v>62</v>
      </c>
      <c r="I124" s="217"/>
      <c r="J124" s="218">
        <f>ROUND(I124*H124,2)</f>
        <v>0</v>
      </c>
      <c r="K124" s="214" t="s">
        <v>157</v>
      </c>
      <c r="L124" s="44"/>
      <c r="M124" s="219" t="s">
        <v>19</v>
      </c>
      <c r="N124" s="220" t="s">
        <v>44</v>
      </c>
      <c r="O124" s="84"/>
      <c r="P124" s="221">
        <f>O124*H124</f>
        <v>0</v>
      </c>
      <c r="Q124" s="221">
        <v>0</v>
      </c>
      <c r="R124" s="221">
        <f>Q124*H124</f>
        <v>0</v>
      </c>
      <c r="S124" s="221">
        <v>0.01193</v>
      </c>
      <c r="T124" s="222">
        <f>S124*H124</f>
        <v>0.73965999999999998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23" t="s">
        <v>217</v>
      </c>
      <c r="AT124" s="223" t="s">
        <v>153</v>
      </c>
      <c r="AU124" s="223" t="s">
        <v>83</v>
      </c>
      <c r="AY124" s="17" t="s">
        <v>150</v>
      </c>
      <c r="BE124" s="224">
        <f>IF(N124="základní",J124,0)</f>
        <v>0</v>
      </c>
      <c r="BF124" s="224">
        <f>IF(N124="snížená",J124,0)</f>
        <v>0</v>
      </c>
      <c r="BG124" s="224">
        <f>IF(N124="zákl. přenesená",J124,0)</f>
        <v>0</v>
      </c>
      <c r="BH124" s="224">
        <f>IF(N124="sníž. přenesená",J124,0)</f>
        <v>0</v>
      </c>
      <c r="BI124" s="224">
        <f>IF(N124="nulová",J124,0)</f>
        <v>0</v>
      </c>
      <c r="BJ124" s="17" t="s">
        <v>81</v>
      </c>
      <c r="BK124" s="224">
        <f>ROUND(I124*H124,2)</f>
        <v>0</v>
      </c>
      <c r="BL124" s="17" t="s">
        <v>217</v>
      </c>
      <c r="BM124" s="223" t="s">
        <v>218</v>
      </c>
    </row>
    <row r="125" s="2" customFormat="1">
      <c r="A125" s="38"/>
      <c r="B125" s="39"/>
      <c r="C125" s="40"/>
      <c r="D125" s="225" t="s">
        <v>159</v>
      </c>
      <c r="E125" s="40"/>
      <c r="F125" s="226" t="s">
        <v>219</v>
      </c>
      <c r="G125" s="40"/>
      <c r="H125" s="40"/>
      <c r="I125" s="227"/>
      <c r="J125" s="40"/>
      <c r="K125" s="40"/>
      <c r="L125" s="44"/>
      <c r="M125" s="228"/>
      <c r="N125" s="229"/>
      <c r="O125" s="84"/>
      <c r="P125" s="84"/>
      <c r="Q125" s="84"/>
      <c r="R125" s="84"/>
      <c r="S125" s="84"/>
      <c r="T125" s="85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159</v>
      </c>
      <c r="AU125" s="17" t="s">
        <v>83</v>
      </c>
    </row>
    <row r="126" s="2" customFormat="1">
      <c r="A126" s="38"/>
      <c r="B126" s="39"/>
      <c r="C126" s="40"/>
      <c r="D126" s="230" t="s">
        <v>161</v>
      </c>
      <c r="E126" s="40"/>
      <c r="F126" s="231" t="s">
        <v>220</v>
      </c>
      <c r="G126" s="40"/>
      <c r="H126" s="40"/>
      <c r="I126" s="227"/>
      <c r="J126" s="40"/>
      <c r="K126" s="40"/>
      <c r="L126" s="44"/>
      <c r="M126" s="228"/>
      <c r="N126" s="229"/>
      <c r="O126" s="84"/>
      <c r="P126" s="84"/>
      <c r="Q126" s="84"/>
      <c r="R126" s="84"/>
      <c r="S126" s="84"/>
      <c r="T126" s="85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161</v>
      </c>
      <c r="AU126" s="17" t="s">
        <v>83</v>
      </c>
    </row>
    <row r="127" s="13" customFormat="1">
      <c r="A127" s="13"/>
      <c r="B127" s="232"/>
      <c r="C127" s="233"/>
      <c r="D127" s="225" t="s">
        <v>163</v>
      </c>
      <c r="E127" s="234" t="s">
        <v>19</v>
      </c>
      <c r="F127" s="235" t="s">
        <v>221</v>
      </c>
      <c r="G127" s="233"/>
      <c r="H127" s="236">
        <v>62</v>
      </c>
      <c r="I127" s="237"/>
      <c r="J127" s="233"/>
      <c r="K127" s="233"/>
      <c r="L127" s="238"/>
      <c r="M127" s="239"/>
      <c r="N127" s="240"/>
      <c r="O127" s="240"/>
      <c r="P127" s="240"/>
      <c r="Q127" s="240"/>
      <c r="R127" s="240"/>
      <c r="S127" s="240"/>
      <c r="T127" s="241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2" t="s">
        <v>163</v>
      </c>
      <c r="AU127" s="242" t="s">
        <v>83</v>
      </c>
      <c r="AV127" s="13" t="s">
        <v>83</v>
      </c>
      <c r="AW127" s="13" t="s">
        <v>35</v>
      </c>
      <c r="AX127" s="13" t="s">
        <v>81</v>
      </c>
      <c r="AY127" s="242" t="s">
        <v>150</v>
      </c>
    </row>
    <row r="128" s="2" customFormat="1" ht="16.5" customHeight="1">
      <c r="A128" s="38"/>
      <c r="B128" s="39"/>
      <c r="C128" s="212" t="s">
        <v>222</v>
      </c>
      <c r="D128" s="212" t="s">
        <v>153</v>
      </c>
      <c r="E128" s="213" t="s">
        <v>223</v>
      </c>
      <c r="F128" s="214" t="s">
        <v>224</v>
      </c>
      <c r="G128" s="215" t="s">
        <v>156</v>
      </c>
      <c r="H128" s="216">
        <v>30</v>
      </c>
      <c r="I128" s="217"/>
      <c r="J128" s="218">
        <f>ROUND(I128*H128,2)</f>
        <v>0</v>
      </c>
      <c r="K128" s="214" t="s">
        <v>157</v>
      </c>
      <c r="L128" s="44"/>
      <c r="M128" s="219" t="s">
        <v>19</v>
      </c>
      <c r="N128" s="220" t="s">
        <v>44</v>
      </c>
      <c r="O128" s="84"/>
      <c r="P128" s="221">
        <f>O128*H128</f>
        <v>0</v>
      </c>
      <c r="Q128" s="221">
        <v>0.0026199999999999999</v>
      </c>
      <c r="R128" s="221">
        <f>Q128*H128</f>
        <v>0.078600000000000003</v>
      </c>
      <c r="S128" s="221">
        <v>0</v>
      </c>
      <c r="T128" s="222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23" t="s">
        <v>217</v>
      </c>
      <c r="AT128" s="223" t="s">
        <v>153</v>
      </c>
      <c r="AU128" s="223" t="s">
        <v>83</v>
      </c>
      <c r="AY128" s="17" t="s">
        <v>150</v>
      </c>
      <c r="BE128" s="224">
        <f>IF(N128="základní",J128,0)</f>
        <v>0</v>
      </c>
      <c r="BF128" s="224">
        <f>IF(N128="snížená",J128,0)</f>
        <v>0</v>
      </c>
      <c r="BG128" s="224">
        <f>IF(N128="zákl. přenesená",J128,0)</f>
        <v>0</v>
      </c>
      <c r="BH128" s="224">
        <f>IF(N128="sníž. přenesená",J128,0)</f>
        <v>0</v>
      </c>
      <c r="BI128" s="224">
        <f>IF(N128="nulová",J128,0)</f>
        <v>0</v>
      </c>
      <c r="BJ128" s="17" t="s">
        <v>81</v>
      </c>
      <c r="BK128" s="224">
        <f>ROUND(I128*H128,2)</f>
        <v>0</v>
      </c>
      <c r="BL128" s="17" t="s">
        <v>217</v>
      </c>
      <c r="BM128" s="223" t="s">
        <v>225</v>
      </c>
    </row>
    <row r="129" s="2" customFormat="1">
      <c r="A129" s="38"/>
      <c r="B129" s="39"/>
      <c r="C129" s="40"/>
      <c r="D129" s="225" t="s">
        <v>159</v>
      </c>
      <c r="E129" s="40"/>
      <c r="F129" s="226" t="s">
        <v>226</v>
      </c>
      <c r="G129" s="40"/>
      <c r="H129" s="40"/>
      <c r="I129" s="227"/>
      <c r="J129" s="40"/>
      <c r="K129" s="40"/>
      <c r="L129" s="44"/>
      <c r="M129" s="228"/>
      <c r="N129" s="229"/>
      <c r="O129" s="84"/>
      <c r="P129" s="84"/>
      <c r="Q129" s="84"/>
      <c r="R129" s="84"/>
      <c r="S129" s="84"/>
      <c r="T129" s="85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159</v>
      </c>
      <c r="AU129" s="17" t="s">
        <v>83</v>
      </c>
    </row>
    <row r="130" s="2" customFormat="1">
      <c r="A130" s="38"/>
      <c r="B130" s="39"/>
      <c r="C130" s="40"/>
      <c r="D130" s="230" t="s">
        <v>161</v>
      </c>
      <c r="E130" s="40"/>
      <c r="F130" s="231" t="s">
        <v>227</v>
      </c>
      <c r="G130" s="40"/>
      <c r="H130" s="40"/>
      <c r="I130" s="227"/>
      <c r="J130" s="40"/>
      <c r="K130" s="40"/>
      <c r="L130" s="44"/>
      <c r="M130" s="228"/>
      <c r="N130" s="229"/>
      <c r="O130" s="84"/>
      <c r="P130" s="84"/>
      <c r="Q130" s="84"/>
      <c r="R130" s="84"/>
      <c r="S130" s="84"/>
      <c r="T130" s="85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161</v>
      </c>
      <c r="AU130" s="17" t="s">
        <v>83</v>
      </c>
    </row>
    <row r="131" s="2" customFormat="1" ht="16.5" customHeight="1">
      <c r="A131" s="38"/>
      <c r="B131" s="39"/>
      <c r="C131" s="243" t="s">
        <v>228</v>
      </c>
      <c r="D131" s="243" t="s">
        <v>229</v>
      </c>
      <c r="E131" s="244" t="s">
        <v>230</v>
      </c>
      <c r="F131" s="245" t="s">
        <v>231</v>
      </c>
      <c r="G131" s="246" t="s">
        <v>156</v>
      </c>
      <c r="H131" s="247">
        <v>34.5</v>
      </c>
      <c r="I131" s="248"/>
      <c r="J131" s="249">
        <f>ROUND(I131*H131,2)</f>
        <v>0</v>
      </c>
      <c r="K131" s="245" t="s">
        <v>157</v>
      </c>
      <c r="L131" s="250"/>
      <c r="M131" s="251" t="s">
        <v>19</v>
      </c>
      <c r="N131" s="252" t="s">
        <v>44</v>
      </c>
      <c r="O131" s="84"/>
      <c r="P131" s="221">
        <f>O131*H131</f>
        <v>0</v>
      </c>
      <c r="Q131" s="221">
        <v>0.0080000000000000002</v>
      </c>
      <c r="R131" s="221">
        <f>Q131*H131</f>
        <v>0.27600000000000002</v>
      </c>
      <c r="S131" s="221">
        <v>0</v>
      </c>
      <c r="T131" s="222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3" t="s">
        <v>232</v>
      </c>
      <c r="AT131" s="223" t="s">
        <v>229</v>
      </c>
      <c r="AU131" s="223" t="s">
        <v>83</v>
      </c>
      <c r="AY131" s="17" t="s">
        <v>150</v>
      </c>
      <c r="BE131" s="224">
        <f>IF(N131="základní",J131,0)</f>
        <v>0</v>
      </c>
      <c r="BF131" s="224">
        <f>IF(N131="snížená",J131,0)</f>
        <v>0</v>
      </c>
      <c r="BG131" s="224">
        <f>IF(N131="zákl. přenesená",J131,0)</f>
        <v>0</v>
      </c>
      <c r="BH131" s="224">
        <f>IF(N131="sníž. přenesená",J131,0)</f>
        <v>0</v>
      </c>
      <c r="BI131" s="224">
        <f>IF(N131="nulová",J131,0)</f>
        <v>0</v>
      </c>
      <c r="BJ131" s="17" t="s">
        <v>81</v>
      </c>
      <c r="BK131" s="224">
        <f>ROUND(I131*H131,2)</f>
        <v>0</v>
      </c>
      <c r="BL131" s="17" t="s">
        <v>217</v>
      </c>
      <c r="BM131" s="223" t="s">
        <v>233</v>
      </c>
    </row>
    <row r="132" s="2" customFormat="1">
      <c r="A132" s="38"/>
      <c r="B132" s="39"/>
      <c r="C132" s="40"/>
      <c r="D132" s="225" t="s">
        <v>159</v>
      </c>
      <c r="E132" s="40"/>
      <c r="F132" s="226" t="s">
        <v>231</v>
      </c>
      <c r="G132" s="40"/>
      <c r="H132" s="40"/>
      <c r="I132" s="227"/>
      <c r="J132" s="40"/>
      <c r="K132" s="40"/>
      <c r="L132" s="44"/>
      <c r="M132" s="228"/>
      <c r="N132" s="229"/>
      <c r="O132" s="84"/>
      <c r="P132" s="84"/>
      <c r="Q132" s="84"/>
      <c r="R132" s="84"/>
      <c r="S132" s="84"/>
      <c r="T132" s="85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159</v>
      </c>
      <c r="AU132" s="17" t="s">
        <v>83</v>
      </c>
    </row>
    <row r="133" s="13" customFormat="1">
      <c r="A133" s="13"/>
      <c r="B133" s="232"/>
      <c r="C133" s="233"/>
      <c r="D133" s="225" t="s">
        <v>163</v>
      </c>
      <c r="E133" s="233"/>
      <c r="F133" s="235" t="s">
        <v>234</v>
      </c>
      <c r="G133" s="233"/>
      <c r="H133" s="236">
        <v>34.5</v>
      </c>
      <c r="I133" s="237"/>
      <c r="J133" s="233"/>
      <c r="K133" s="233"/>
      <c r="L133" s="238"/>
      <c r="M133" s="239"/>
      <c r="N133" s="240"/>
      <c r="O133" s="240"/>
      <c r="P133" s="240"/>
      <c r="Q133" s="240"/>
      <c r="R133" s="240"/>
      <c r="S133" s="240"/>
      <c r="T133" s="241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2" t="s">
        <v>163</v>
      </c>
      <c r="AU133" s="242" t="s">
        <v>83</v>
      </c>
      <c r="AV133" s="13" t="s">
        <v>83</v>
      </c>
      <c r="AW133" s="13" t="s">
        <v>4</v>
      </c>
      <c r="AX133" s="13" t="s">
        <v>81</v>
      </c>
      <c r="AY133" s="242" t="s">
        <v>150</v>
      </c>
    </row>
    <row r="134" s="2" customFormat="1" ht="16.5" customHeight="1">
      <c r="A134" s="38"/>
      <c r="B134" s="39"/>
      <c r="C134" s="212" t="s">
        <v>8</v>
      </c>
      <c r="D134" s="212" t="s">
        <v>153</v>
      </c>
      <c r="E134" s="213" t="s">
        <v>235</v>
      </c>
      <c r="F134" s="214" t="s">
        <v>236</v>
      </c>
      <c r="G134" s="215" t="s">
        <v>156</v>
      </c>
      <c r="H134" s="216">
        <v>4.5</v>
      </c>
      <c r="I134" s="217"/>
      <c r="J134" s="218">
        <f>ROUND(I134*H134,2)</f>
        <v>0</v>
      </c>
      <c r="K134" s="214" t="s">
        <v>157</v>
      </c>
      <c r="L134" s="44"/>
      <c r="M134" s="219" t="s">
        <v>19</v>
      </c>
      <c r="N134" s="220" t="s">
        <v>44</v>
      </c>
      <c r="O134" s="84"/>
      <c r="P134" s="221">
        <f>O134*H134</f>
        <v>0</v>
      </c>
      <c r="Q134" s="221">
        <v>0.0039300000000000003</v>
      </c>
      <c r="R134" s="221">
        <f>Q134*H134</f>
        <v>0.017685000000000003</v>
      </c>
      <c r="S134" s="221">
        <v>0</v>
      </c>
      <c r="T134" s="222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3" t="s">
        <v>217</v>
      </c>
      <c r="AT134" s="223" t="s">
        <v>153</v>
      </c>
      <c r="AU134" s="223" t="s">
        <v>83</v>
      </c>
      <c r="AY134" s="17" t="s">
        <v>150</v>
      </c>
      <c r="BE134" s="224">
        <f>IF(N134="základní",J134,0)</f>
        <v>0</v>
      </c>
      <c r="BF134" s="224">
        <f>IF(N134="snížená",J134,0)</f>
        <v>0</v>
      </c>
      <c r="BG134" s="224">
        <f>IF(N134="zákl. přenesená",J134,0)</f>
        <v>0</v>
      </c>
      <c r="BH134" s="224">
        <f>IF(N134="sníž. přenesená",J134,0)</f>
        <v>0</v>
      </c>
      <c r="BI134" s="224">
        <f>IF(N134="nulová",J134,0)</f>
        <v>0</v>
      </c>
      <c r="BJ134" s="17" t="s">
        <v>81</v>
      </c>
      <c r="BK134" s="224">
        <f>ROUND(I134*H134,2)</f>
        <v>0</v>
      </c>
      <c r="BL134" s="17" t="s">
        <v>217</v>
      </c>
      <c r="BM134" s="223" t="s">
        <v>237</v>
      </c>
    </row>
    <row r="135" s="2" customFormat="1">
      <c r="A135" s="38"/>
      <c r="B135" s="39"/>
      <c r="C135" s="40"/>
      <c r="D135" s="225" t="s">
        <v>159</v>
      </c>
      <c r="E135" s="40"/>
      <c r="F135" s="226" t="s">
        <v>238</v>
      </c>
      <c r="G135" s="40"/>
      <c r="H135" s="40"/>
      <c r="I135" s="227"/>
      <c r="J135" s="40"/>
      <c r="K135" s="40"/>
      <c r="L135" s="44"/>
      <c r="M135" s="228"/>
      <c r="N135" s="229"/>
      <c r="O135" s="84"/>
      <c r="P135" s="84"/>
      <c r="Q135" s="84"/>
      <c r="R135" s="84"/>
      <c r="S135" s="84"/>
      <c r="T135" s="85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159</v>
      </c>
      <c r="AU135" s="17" t="s">
        <v>83</v>
      </c>
    </row>
    <row r="136" s="2" customFormat="1">
      <c r="A136" s="38"/>
      <c r="B136" s="39"/>
      <c r="C136" s="40"/>
      <c r="D136" s="230" t="s">
        <v>161</v>
      </c>
      <c r="E136" s="40"/>
      <c r="F136" s="231" t="s">
        <v>239</v>
      </c>
      <c r="G136" s="40"/>
      <c r="H136" s="40"/>
      <c r="I136" s="227"/>
      <c r="J136" s="40"/>
      <c r="K136" s="40"/>
      <c r="L136" s="44"/>
      <c r="M136" s="228"/>
      <c r="N136" s="229"/>
      <c r="O136" s="84"/>
      <c r="P136" s="84"/>
      <c r="Q136" s="84"/>
      <c r="R136" s="84"/>
      <c r="S136" s="84"/>
      <c r="T136" s="85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161</v>
      </c>
      <c r="AU136" s="17" t="s">
        <v>83</v>
      </c>
    </row>
    <row r="137" s="13" customFormat="1">
      <c r="A137" s="13"/>
      <c r="B137" s="232"/>
      <c r="C137" s="233"/>
      <c r="D137" s="225" t="s">
        <v>163</v>
      </c>
      <c r="E137" s="234" t="s">
        <v>19</v>
      </c>
      <c r="F137" s="235" t="s">
        <v>240</v>
      </c>
      <c r="G137" s="233"/>
      <c r="H137" s="236">
        <v>4.5</v>
      </c>
      <c r="I137" s="237"/>
      <c r="J137" s="233"/>
      <c r="K137" s="233"/>
      <c r="L137" s="238"/>
      <c r="M137" s="239"/>
      <c r="N137" s="240"/>
      <c r="O137" s="240"/>
      <c r="P137" s="240"/>
      <c r="Q137" s="240"/>
      <c r="R137" s="240"/>
      <c r="S137" s="240"/>
      <c r="T137" s="241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2" t="s">
        <v>163</v>
      </c>
      <c r="AU137" s="242" t="s">
        <v>83</v>
      </c>
      <c r="AV137" s="13" t="s">
        <v>83</v>
      </c>
      <c r="AW137" s="13" t="s">
        <v>35</v>
      </c>
      <c r="AX137" s="13" t="s">
        <v>81</v>
      </c>
      <c r="AY137" s="242" t="s">
        <v>150</v>
      </c>
    </row>
    <row r="138" s="2" customFormat="1" ht="16.5" customHeight="1">
      <c r="A138" s="38"/>
      <c r="B138" s="39"/>
      <c r="C138" s="243" t="s">
        <v>241</v>
      </c>
      <c r="D138" s="243" t="s">
        <v>229</v>
      </c>
      <c r="E138" s="244" t="s">
        <v>230</v>
      </c>
      <c r="F138" s="245" t="s">
        <v>231</v>
      </c>
      <c r="G138" s="246" t="s">
        <v>156</v>
      </c>
      <c r="H138" s="247">
        <v>5.1749999999999998</v>
      </c>
      <c r="I138" s="248"/>
      <c r="J138" s="249">
        <f>ROUND(I138*H138,2)</f>
        <v>0</v>
      </c>
      <c r="K138" s="245" t="s">
        <v>157</v>
      </c>
      <c r="L138" s="250"/>
      <c r="M138" s="251" t="s">
        <v>19</v>
      </c>
      <c r="N138" s="252" t="s">
        <v>44</v>
      </c>
      <c r="O138" s="84"/>
      <c r="P138" s="221">
        <f>O138*H138</f>
        <v>0</v>
      </c>
      <c r="Q138" s="221">
        <v>0.0080000000000000002</v>
      </c>
      <c r="R138" s="221">
        <f>Q138*H138</f>
        <v>0.041399999999999999</v>
      </c>
      <c r="S138" s="221">
        <v>0</v>
      </c>
      <c r="T138" s="22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3" t="s">
        <v>232</v>
      </c>
      <c r="AT138" s="223" t="s">
        <v>229</v>
      </c>
      <c r="AU138" s="223" t="s">
        <v>83</v>
      </c>
      <c r="AY138" s="17" t="s">
        <v>150</v>
      </c>
      <c r="BE138" s="224">
        <f>IF(N138="základní",J138,0)</f>
        <v>0</v>
      </c>
      <c r="BF138" s="224">
        <f>IF(N138="snížená",J138,0)</f>
        <v>0</v>
      </c>
      <c r="BG138" s="224">
        <f>IF(N138="zákl. přenesená",J138,0)</f>
        <v>0</v>
      </c>
      <c r="BH138" s="224">
        <f>IF(N138="sníž. přenesená",J138,0)</f>
        <v>0</v>
      </c>
      <c r="BI138" s="224">
        <f>IF(N138="nulová",J138,0)</f>
        <v>0</v>
      </c>
      <c r="BJ138" s="17" t="s">
        <v>81</v>
      </c>
      <c r="BK138" s="224">
        <f>ROUND(I138*H138,2)</f>
        <v>0</v>
      </c>
      <c r="BL138" s="17" t="s">
        <v>217</v>
      </c>
      <c r="BM138" s="223" t="s">
        <v>242</v>
      </c>
    </row>
    <row r="139" s="2" customFormat="1">
      <c r="A139" s="38"/>
      <c r="B139" s="39"/>
      <c r="C139" s="40"/>
      <c r="D139" s="225" t="s">
        <v>159</v>
      </c>
      <c r="E139" s="40"/>
      <c r="F139" s="226" t="s">
        <v>231</v>
      </c>
      <c r="G139" s="40"/>
      <c r="H139" s="40"/>
      <c r="I139" s="227"/>
      <c r="J139" s="40"/>
      <c r="K139" s="40"/>
      <c r="L139" s="44"/>
      <c r="M139" s="228"/>
      <c r="N139" s="229"/>
      <c r="O139" s="84"/>
      <c r="P139" s="84"/>
      <c r="Q139" s="84"/>
      <c r="R139" s="84"/>
      <c r="S139" s="84"/>
      <c r="T139" s="85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159</v>
      </c>
      <c r="AU139" s="17" t="s">
        <v>83</v>
      </c>
    </row>
    <row r="140" s="13" customFormat="1">
      <c r="A140" s="13"/>
      <c r="B140" s="232"/>
      <c r="C140" s="233"/>
      <c r="D140" s="225" t="s">
        <v>163</v>
      </c>
      <c r="E140" s="233"/>
      <c r="F140" s="235" t="s">
        <v>243</v>
      </c>
      <c r="G140" s="233"/>
      <c r="H140" s="236">
        <v>5.1749999999999998</v>
      </c>
      <c r="I140" s="237"/>
      <c r="J140" s="233"/>
      <c r="K140" s="233"/>
      <c r="L140" s="238"/>
      <c r="M140" s="239"/>
      <c r="N140" s="240"/>
      <c r="O140" s="240"/>
      <c r="P140" s="240"/>
      <c r="Q140" s="240"/>
      <c r="R140" s="240"/>
      <c r="S140" s="240"/>
      <c r="T140" s="241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2" t="s">
        <v>163</v>
      </c>
      <c r="AU140" s="242" t="s">
        <v>83</v>
      </c>
      <c r="AV140" s="13" t="s">
        <v>83</v>
      </c>
      <c r="AW140" s="13" t="s">
        <v>4</v>
      </c>
      <c r="AX140" s="13" t="s">
        <v>81</v>
      </c>
      <c r="AY140" s="242" t="s">
        <v>150</v>
      </c>
    </row>
    <row r="141" s="2" customFormat="1" ht="16.5" customHeight="1">
      <c r="A141" s="38"/>
      <c r="B141" s="39"/>
      <c r="C141" s="212" t="s">
        <v>244</v>
      </c>
      <c r="D141" s="212" t="s">
        <v>153</v>
      </c>
      <c r="E141" s="213" t="s">
        <v>245</v>
      </c>
      <c r="F141" s="214" t="s">
        <v>246</v>
      </c>
      <c r="G141" s="215" t="s">
        <v>156</v>
      </c>
      <c r="H141" s="216">
        <v>162</v>
      </c>
      <c r="I141" s="217"/>
      <c r="J141" s="218">
        <f>ROUND(I141*H141,2)</f>
        <v>0</v>
      </c>
      <c r="K141" s="214" t="s">
        <v>157</v>
      </c>
      <c r="L141" s="44"/>
      <c r="M141" s="219" t="s">
        <v>19</v>
      </c>
      <c r="N141" s="220" t="s">
        <v>44</v>
      </c>
      <c r="O141" s="84"/>
      <c r="P141" s="221">
        <f>O141*H141</f>
        <v>0</v>
      </c>
      <c r="Q141" s="221">
        <v>0</v>
      </c>
      <c r="R141" s="221">
        <f>Q141*H141</f>
        <v>0</v>
      </c>
      <c r="S141" s="221">
        <v>0.0047299999999999998</v>
      </c>
      <c r="T141" s="222">
        <f>S141*H141</f>
        <v>0.76625999999999994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3" t="s">
        <v>217</v>
      </c>
      <c r="AT141" s="223" t="s">
        <v>153</v>
      </c>
      <c r="AU141" s="223" t="s">
        <v>83</v>
      </c>
      <c r="AY141" s="17" t="s">
        <v>150</v>
      </c>
      <c r="BE141" s="224">
        <f>IF(N141="základní",J141,0)</f>
        <v>0</v>
      </c>
      <c r="BF141" s="224">
        <f>IF(N141="snížená",J141,0)</f>
        <v>0</v>
      </c>
      <c r="BG141" s="224">
        <f>IF(N141="zákl. přenesená",J141,0)</f>
        <v>0</v>
      </c>
      <c r="BH141" s="224">
        <f>IF(N141="sníž. přenesená",J141,0)</f>
        <v>0</v>
      </c>
      <c r="BI141" s="224">
        <f>IF(N141="nulová",J141,0)</f>
        <v>0</v>
      </c>
      <c r="BJ141" s="17" t="s">
        <v>81</v>
      </c>
      <c r="BK141" s="224">
        <f>ROUND(I141*H141,2)</f>
        <v>0</v>
      </c>
      <c r="BL141" s="17" t="s">
        <v>217</v>
      </c>
      <c r="BM141" s="223" t="s">
        <v>247</v>
      </c>
    </row>
    <row r="142" s="2" customFormat="1">
      <c r="A142" s="38"/>
      <c r="B142" s="39"/>
      <c r="C142" s="40"/>
      <c r="D142" s="225" t="s">
        <v>159</v>
      </c>
      <c r="E142" s="40"/>
      <c r="F142" s="226" t="s">
        <v>248</v>
      </c>
      <c r="G142" s="40"/>
      <c r="H142" s="40"/>
      <c r="I142" s="227"/>
      <c r="J142" s="40"/>
      <c r="K142" s="40"/>
      <c r="L142" s="44"/>
      <c r="M142" s="228"/>
      <c r="N142" s="229"/>
      <c r="O142" s="84"/>
      <c r="P142" s="84"/>
      <c r="Q142" s="84"/>
      <c r="R142" s="84"/>
      <c r="S142" s="84"/>
      <c r="T142" s="85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159</v>
      </c>
      <c r="AU142" s="17" t="s">
        <v>83</v>
      </c>
    </row>
    <row r="143" s="2" customFormat="1">
      <c r="A143" s="38"/>
      <c r="B143" s="39"/>
      <c r="C143" s="40"/>
      <c r="D143" s="230" t="s">
        <v>161</v>
      </c>
      <c r="E143" s="40"/>
      <c r="F143" s="231" t="s">
        <v>249</v>
      </c>
      <c r="G143" s="40"/>
      <c r="H143" s="40"/>
      <c r="I143" s="227"/>
      <c r="J143" s="40"/>
      <c r="K143" s="40"/>
      <c r="L143" s="44"/>
      <c r="M143" s="228"/>
      <c r="N143" s="229"/>
      <c r="O143" s="84"/>
      <c r="P143" s="84"/>
      <c r="Q143" s="84"/>
      <c r="R143" s="84"/>
      <c r="S143" s="84"/>
      <c r="T143" s="85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161</v>
      </c>
      <c r="AU143" s="17" t="s">
        <v>83</v>
      </c>
    </row>
    <row r="144" s="13" customFormat="1">
      <c r="A144" s="13"/>
      <c r="B144" s="232"/>
      <c r="C144" s="233"/>
      <c r="D144" s="225" t="s">
        <v>163</v>
      </c>
      <c r="E144" s="234" t="s">
        <v>19</v>
      </c>
      <c r="F144" s="235" t="s">
        <v>250</v>
      </c>
      <c r="G144" s="233"/>
      <c r="H144" s="236">
        <v>162</v>
      </c>
      <c r="I144" s="237"/>
      <c r="J144" s="233"/>
      <c r="K144" s="233"/>
      <c r="L144" s="238"/>
      <c r="M144" s="239"/>
      <c r="N144" s="240"/>
      <c r="O144" s="240"/>
      <c r="P144" s="240"/>
      <c r="Q144" s="240"/>
      <c r="R144" s="240"/>
      <c r="S144" s="240"/>
      <c r="T144" s="241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2" t="s">
        <v>163</v>
      </c>
      <c r="AU144" s="242" t="s">
        <v>83</v>
      </c>
      <c r="AV144" s="13" t="s">
        <v>83</v>
      </c>
      <c r="AW144" s="13" t="s">
        <v>35</v>
      </c>
      <c r="AX144" s="13" t="s">
        <v>81</v>
      </c>
      <c r="AY144" s="242" t="s">
        <v>150</v>
      </c>
    </row>
    <row r="145" s="2" customFormat="1" ht="16.5" customHeight="1">
      <c r="A145" s="38"/>
      <c r="B145" s="39"/>
      <c r="C145" s="212" t="s">
        <v>251</v>
      </c>
      <c r="D145" s="212" t="s">
        <v>153</v>
      </c>
      <c r="E145" s="213" t="s">
        <v>252</v>
      </c>
      <c r="F145" s="214" t="s">
        <v>253</v>
      </c>
      <c r="G145" s="215" t="s">
        <v>156</v>
      </c>
      <c r="H145" s="216">
        <v>30</v>
      </c>
      <c r="I145" s="217"/>
      <c r="J145" s="218">
        <f>ROUND(I145*H145,2)</f>
        <v>0</v>
      </c>
      <c r="K145" s="214" t="s">
        <v>157</v>
      </c>
      <c r="L145" s="44"/>
      <c r="M145" s="219" t="s">
        <v>19</v>
      </c>
      <c r="N145" s="220" t="s">
        <v>44</v>
      </c>
      <c r="O145" s="84"/>
      <c r="P145" s="221">
        <f>O145*H145</f>
        <v>0</v>
      </c>
      <c r="Q145" s="221">
        <v>6.9999999999999994E-05</v>
      </c>
      <c r="R145" s="221">
        <f>Q145*H145</f>
        <v>0.0020999999999999999</v>
      </c>
      <c r="S145" s="221">
        <v>0</v>
      </c>
      <c r="T145" s="22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3" t="s">
        <v>217</v>
      </c>
      <c r="AT145" s="223" t="s">
        <v>153</v>
      </c>
      <c r="AU145" s="223" t="s">
        <v>83</v>
      </c>
      <c r="AY145" s="17" t="s">
        <v>150</v>
      </c>
      <c r="BE145" s="224">
        <f>IF(N145="základní",J145,0)</f>
        <v>0</v>
      </c>
      <c r="BF145" s="224">
        <f>IF(N145="snížená",J145,0)</f>
        <v>0</v>
      </c>
      <c r="BG145" s="224">
        <f>IF(N145="zákl. přenesená",J145,0)</f>
        <v>0</v>
      </c>
      <c r="BH145" s="224">
        <f>IF(N145="sníž. přenesená",J145,0)</f>
        <v>0</v>
      </c>
      <c r="BI145" s="224">
        <f>IF(N145="nulová",J145,0)</f>
        <v>0</v>
      </c>
      <c r="BJ145" s="17" t="s">
        <v>81</v>
      </c>
      <c r="BK145" s="224">
        <f>ROUND(I145*H145,2)</f>
        <v>0</v>
      </c>
      <c r="BL145" s="17" t="s">
        <v>217</v>
      </c>
      <c r="BM145" s="223" t="s">
        <v>254</v>
      </c>
    </row>
    <row r="146" s="2" customFormat="1">
      <c r="A146" s="38"/>
      <c r="B146" s="39"/>
      <c r="C146" s="40"/>
      <c r="D146" s="225" t="s">
        <v>159</v>
      </c>
      <c r="E146" s="40"/>
      <c r="F146" s="226" t="s">
        <v>255</v>
      </c>
      <c r="G146" s="40"/>
      <c r="H146" s="40"/>
      <c r="I146" s="227"/>
      <c r="J146" s="40"/>
      <c r="K146" s="40"/>
      <c r="L146" s="44"/>
      <c r="M146" s="228"/>
      <c r="N146" s="229"/>
      <c r="O146" s="84"/>
      <c r="P146" s="84"/>
      <c r="Q146" s="84"/>
      <c r="R146" s="84"/>
      <c r="S146" s="84"/>
      <c r="T146" s="85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159</v>
      </c>
      <c r="AU146" s="17" t="s">
        <v>83</v>
      </c>
    </row>
    <row r="147" s="2" customFormat="1">
      <c r="A147" s="38"/>
      <c r="B147" s="39"/>
      <c r="C147" s="40"/>
      <c r="D147" s="230" t="s">
        <v>161</v>
      </c>
      <c r="E147" s="40"/>
      <c r="F147" s="231" t="s">
        <v>256</v>
      </c>
      <c r="G147" s="40"/>
      <c r="H147" s="40"/>
      <c r="I147" s="227"/>
      <c r="J147" s="40"/>
      <c r="K147" s="40"/>
      <c r="L147" s="44"/>
      <c r="M147" s="228"/>
      <c r="N147" s="229"/>
      <c r="O147" s="84"/>
      <c r="P147" s="84"/>
      <c r="Q147" s="84"/>
      <c r="R147" s="84"/>
      <c r="S147" s="84"/>
      <c r="T147" s="85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161</v>
      </c>
      <c r="AU147" s="17" t="s">
        <v>83</v>
      </c>
    </row>
    <row r="148" s="2" customFormat="1" ht="16.5" customHeight="1">
      <c r="A148" s="38"/>
      <c r="B148" s="39"/>
      <c r="C148" s="243" t="s">
        <v>217</v>
      </c>
      <c r="D148" s="243" t="s">
        <v>229</v>
      </c>
      <c r="E148" s="244" t="s">
        <v>257</v>
      </c>
      <c r="F148" s="245" t="s">
        <v>258</v>
      </c>
      <c r="G148" s="246" t="s">
        <v>182</v>
      </c>
      <c r="H148" s="247">
        <v>0.119</v>
      </c>
      <c r="I148" s="248"/>
      <c r="J148" s="249">
        <f>ROUND(I148*H148,2)</f>
        <v>0</v>
      </c>
      <c r="K148" s="245" t="s">
        <v>157</v>
      </c>
      <c r="L148" s="250"/>
      <c r="M148" s="251" t="s">
        <v>19</v>
      </c>
      <c r="N148" s="252" t="s">
        <v>44</v>
      </c>
      <c r="O148" s="84"/>
      <c r="P148" s="221">
        <f>O148*H148</f>
        <v>0</v>
      </c>
      <c r="Q148" s="221">
        <v>1</v>
      </c>
      <c r="R148" s="221">
        <f>Q148*H148</f>
        <v>0.119</v>
      </c>
      <c r="S148" s="221">
        <v>0</v>
      </c>
      <c r="T148" s="222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3" t="s">
        <v>232</v>
      </c>
      <c r="AT148" s="223" t="s">
        <v>229</v>
      </c>
      <c r="AU148" s="223" t="s">
        <v>83</v>
      </c>
      <c r="AY148" s="17" t="s">
        <v>150</v>
      </c>
      <c r="BE148" s="224">
        <f>IF(N148="základní",J148,0)</f>
        <v>0</v>
      </c>
      <c r="BF148" s="224">
        <f>IF(N148="snížená",J148,0)</f>
        <v>0</v>
      </c>
      <c r="BG148" s="224">
        <f>IF(N148="zákl. přenesená",J148,0)</f>
        <v>0</v>
      </c>
      <c r="BH148" s="224">
        <f>IF(N148="sníž. přenesená",J148,0)</f>
        <v>0</v>
      </c>
      <c r="BI148" s="224">
        <f>IF(N148="nulová",J148,0)</f>
        <v>0</v>
      </c>
      <c r="BJ148" s="17" t="s">
        <v>81</v>
      </c>
      <c r="BK148" s="224">
        <f>ROUND(I148*H148,2)</f>
        <v>0</v>
      </c>
      <c r="BL148" s="17" t="s">
        <v>217</v>
      </c>
      <c r="BM148" s="223" t="s">
        <v>259</v>
      </c>
    </row>
    <row r="149" s="2" customFormat="1">
      <c r="A149" s="38"/>
      <c r="B149" s="39"/>
      <c r="C149" s="40"/>
      <c r="D149" s="225" t="s">
        <v>159</v>
      </c>
      <c r="E149" s="40"/>
      <c r="F149" s="226" t="s">
        <v>258</v>
      </c>
      <c r="G149" s="40"/>
      <c r="H149" s="40"/>
      <c r="I149" s="227"/>
      <c r="J149" s="40"/>
      <c r="K149" s="40"/>
      <c r="L149" s="44"/>
      <c r="M149" s="228"/>
      <c r="N149" s="229"/>
      <c r="O149" s="84"/>
      <c r="P149" s="84"/>
      <c r="Q149" s="84"/>
      <c r="R149" s="84"/>
      <c r="S149" s="84"/>
      <c r="T149" s="85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159</v>
      </c>
      <c r="AU149" s="17" t="s">
        <v>83</v>
      </c>
    </row>
    <row r="150" s="2" customFormat="1">
      <c r="A150" s="38"/>
      <c r="B150" s="39"/>
      <c r="C150" s="40"/>
      <c r="D150" s="225" t="s">
        <v>260</v>
      </c>
      <c r="E150" s="40"/>
      <c r="F150" s="253" t="s">
        <v>261</v>
      </c>
      <c r="G150" s="40"/>
      <c r="H150" s="40"/>
      <c r="I150" s="227"/>
      <c r="J150" s="40"/>
      <c r="K150" s="40"/>
      <c r="L150" s="44"/>
      <c r="M150" s="228"/>
      <c r="N150" s="229"/>
      <c r="O150" s="84"/>
      <c r="P150" s="84"/>
      <c r="Q150" s="84"/>
      <c r="R150" s="84"/>
      <c r="S150" s="84"/>
      <c r="T150" s="85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260</v>
      </c>
      <c r="AU150" s="17" t="s">
        <v>83</v>
      </c>
    </row>
    <row r="151" s="13" customFormat="1">
      <c r="A151" s="13"/>
      <c r="B151" s="232"/>
      <c r="C151" s="233"/>
      <c r="D151" s="225" t="s">
        <v>163</v>
      </c>
      <c r="E151" s="234" t="s">
        <v>19</v>
      </c>
      <c r="F151" s="235" t="s">
        <v>262</v>
      </c>
      <c r="G151" s="233"/>
      <c r="H151" s="236">
        <v>0.108</v>
      </c>
      <c r="I151" s="237"/>
      <c r="J151" s="233"/>
      <c r="K151" s="233"/>
      <c r="L151" s="238"/>
      <c r="M151" s="239"/>
      <c r="N151" s="240"/>
      <c r="O151" s="240"/>
      <c r="P151" s="240"/>
      <c r="Q151" s="240"/>
      <c r="R151" s="240"/>
      <c r="S151" s="240"/>
      <c r="T151" s="241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2" t="s">
        <v>163</v>
      </c>
      <c r="AU151" s="242" t="s">
        <v>83</v>
      </c>
      <c r="AV151" s="13" t="s">
        <v>83</v>
      </c>
      <c r="AW151" s="13" t="s">
        <v>35</v>
      </c>
      <c r="AX151" s="13" t="s">
        <v>81</v>
      </c>
      <c r="AY151" s="242" t="s">
        <v>150</v>
      </c>
    </row>
    <row r="152" s="13" customFormat="1">
      <c r="A152" s="13"/>
      <c r="B152" s="232"/>
      <c r="C152" s="233"/>
      <c r="D152" s="225" t="s">
        <v>163</v>
      </c>
      <c r="E152" s="233"/>
      <c r="F152" s="235" t="s">
        <v>263</v>
      </c>
      <c r="G152" s="233"/>
      <c r="H152" s="236">
        <v>0.119</v>
      </c>
      <c r="I152" s="237"/>
      <c r="J152" s="233"/>
      <c r="K152" s="233"/>
      <c r="L152" s="238"/>
      <c r="M152" s="239"/>
      <c r="N152" s="240"/>
      <c r="O152" s="240"/>
      <c r="P152" s="240"/>
      <c r="Q152" s="240"/>
      <c r="R152" s="240"/>
      <c r="S152" s="240"/>
      <c r="T152" s="241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2" t="s">
        <v>163</v>
      </c>
      <c r="AU152" s="242" t="s">
        <v>83</v>
      </c>
      <c r="AV152" s="13" t="s">
        <v>83</v>
      </c>
      <c r="AW152" s="13" t="s">
        <v>4</v>
      </c>
      <c r="AX152" s="13" t="s">
        <v>81</v>
      </c>
      <c r="AY152" s="242" t="s">
        <v>150</v>
      </c>
    </row>
    <row r="153" s="2" customFormat="1" ht="16.5" customHeight="1">
      <c r="A153" s="38"/>
      <c r="B153" s="39"/>
      <c r="C153" s="212" t="s">
        <v>264</v>
      </c>
      <c r="D153" s="212" t="s">
        <v>153</v>
      </c>
      <c r="E153" s="213" t="s">
        <v>265</v>
      </c>
      <c r="F153" s="214" t="s">
        <v>266</v>
      </c>
      <c r="G153" s="215" t="s">
        <v>182</v>
      </c>
      <c r="H153" s="216">
        <v>0.53500000000000003</v>
      </c>
      <c r="I153" s="217"/>
      <c r="J153" s="218">
        <f>ROUND(I153*H153,2)</f>
        <v>0</v>
      </c>
      <c r="K153" s="214" t="s">
        <v>157</v>
      </c>
      <c r="L153" s="44"/>
      <c r="M153" s="219" t="s">
        <v>19</v>
      </c>
      <c r="N153" s="220" t="s">
        <v>44</v>
      </c>
      <c r="O153" s="84"/>
      <c r="P153" s="221">
        <f>O153*H153</f>
        <v>0</v>
      </c>
      <c r="Q153" s="221">
        <v>0</v>
      </c>
      <c r="R153" s="221">
        <f>Q153*H153</f>
        <v>0</v>
      </c>
      <c r="S153" s="221">
        <v>0</v>
      </c>
      <c r="T153" s="222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3" t="s">
        <v>217</v>
      </c>
      <c r="AT153" s="223" t="s">
        <v>153</v>
      </c>
      <c r="AU153" s="223" t="s">
        <v>83</v>
      </c>
      <c r="AY153" s="17" t="s">
        <v>150</v>
      </c>
      <c r="BE153" s="224">
        <f>IF(N153="základní",J153,0)</f>
        <v>0</v>
      </c>
      <c r="BF153" s="224">
        <f>IF(N153="snížená",J153,0)</f>
        <v>0</v>
      </c>
      <c r="BG153" s="224">
        <f>IF(N153="zákl. přenesená",J153,0)</f>
        <v>0</v>
      </c>
      <c r="BH153" s="224">
        <f>IF(N153="sníž. přenesená",J153,0)</f>
        <v>0</v>
      </c>
      <c r="BI153" s="224">
        <f>IF(N153="nulová",J153,0)</f>
        <v>0</v>
      </c>
      <c r="BJ153" s="17" t="s">
        <v>81</v>
      </c>
      <c r="BK153" s="224">
        <f>ROUND(I153*H153,2)</f>
        <v>0</v>
      </c>
      <c r="BL153" s="17" t="s">
        <v>217</v>
      </c>
      <c r="BM153" s="223" t="s">
        <v>267</v>
      </c>
    </row>
    <row r="154" s="2" customFormat="1">
      <c r="A154" s="38"/>
      <c r="B154" s="39"/>
      <c r="C154" s="40"/>
      <c r="D154" s="225" t="s">
        <v>159</v>
      </c>
      <c r="E154" s="40"/>
      <c r="F154" s="226" t="s">
        <v>268</v>
      </c>
      <c r="G154" s="40"/>
      <c r="H154" s="40"/>
      <c r="I154" s="227"/>
      <c r="J154" s="40"/>
      <c r="K154" s="40"/>
      <c r="L154" s="44"/>
      <c r="M154" s="228"/>
      <c r="N154" s="229"/>
      <c r="O154" s="84"/>
      <c r="P154" s="84"/>
      <c r="Q154" s="84"/>
      <c r="R154" s="84"/>
      <c r="S154" s="84"/>
      <c r="T154" s="85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159</v>
      </c>
      <c r="AU154" s="17" t="s">
        <v>83</v>
      </c>
    </row>
    <row r="155" s="2" customFormat="1">
      <c r="A155" s="38"/>
      <c r="B155" s="39"/>
      <c r="C155" s="40"/>
      <c r="D155" s="230" t="s">
        <v>161</v>
      </c>
      <c r="E155" s="40"/>
      <c r="F155" s="231" t="s">
        <v>269</v>
      </c>
      <c r="G155" s="40"/>
      <c r="H155" s="40"/>
      <c r="I155" s="227"/>
      <c r="J155" s="40"/>
      <c r="K155" s="40"/>
      <c r="L155" s="44"/>
      <c r="M155" s="228"/>
      <c r="N155" s="229"/>
      <c r="O155" s="84"/>
      <c r="P155" s="84"/>
      <c r="Q155" s="84"/>
      <c r="R155" s="84"/>
      <c r="S155" s="84"/>
      <c r="T155" s="85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161</v>
      </c>
      <c r="AU155" s="17" t="s">
        <v>83</v>
      </c>
    </row>
    <row r="156" s="12" customFormat="1" ht="22.8" customHeight="1">
      <c r="A156" s="12"/>
      <c r="B156" s="196"/>
      <c r="C156" s="197"/>
      <c r="D156" s="198" t="s">
        <v>72</v>
      </c>
      <c r="E156" s="210" t="s">
        <v>270</v>
      </c>
      <c r="F156" s="210" t="s">
        <v>271</v>
      </c>
      <c r="G156" s="197"/>
      <c r="H156" s="197"/>
      <c r="I156" s="200"/>
      <c r="J156" s="211">
        <f>BK156</f>
        <v>0</v>
      </c>
      <c r="K156" s="197"/>
      <c r="L156" s="202"/>
      <c r="M156" s="203"/>
      <c r="N156" s="204"/>
      <c r="O156" s="204"/>
      <c r="P156" s="205">
        <f>SUM(P157:P163)</f>
        <v>0</v>
      </c>
      <c r="Q156" s="204"/>
      <c r="R156" s="205">
        <f>SUM(R157:R163)</f>
        <v>0.17410000000000001</v>
      </c>
      <c r="S156" s="204"/>
      <c r="T156" s="206">
        <f>SUM(T157:T163)</f>
        <v>6.5592800000000002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07" t="s">
        <v>83</v>
      </c>
      <c r="AT156" s="208" t="s">
        <v>72</v>
      </c>
      <c r="AU156" s="208" t="s">
        <v>81</v>
      </c>
      <c r="AY156" s="207" t="s">
        <v>150</v>
      </c>
      <c r="BK156" s="209">
        <f>SUM(BK157:BK163)</f>
        <v>0</v>
      </c>
    </row>
    <row r="157" s="2" customFormat="1" ht="16.5" customHeight="1">
      <c r="A157" s="38"/>
      <c r="B157" s="39"/>
      <c r="C157" s="212" t="s">
        <v>272</v>
      </c>
      <c r="D157" s="212" t="s">
        <v>153</v>
      </c>
      <c r="E157" s="213" t="s">
        <v>273</v>
      </c>
      <c r="F157" s="214" t="s">
        <v>274</v>
      </c>
      <c r="G157" s="215" t="s">
        <v>216</v>
      </c>
      <c r="H157" s="216">
        <v>62</v>
      </c>
      <c r="I157" s="217"/>
      <c r="J157" s="218">
        <f>ROUND(I157*H157,2)</f>
        <v>0</v>
      </c>
      <c r="K157" s="214" t="s">
        <v>19</v>
      </c>
      <c r="L157" s="44"/>
      <c r="M157" s="219" t="s">
        <v>19</v>
      </c>
      <c r="N157" s="220" t="s">
        <v>44</v>
      </c>
      <c r="O157" s="84"/>
      <c r="P157" s="221">
        <f>O157*H157</f>
        <v>0</v>
      </c>
      <c r="Q157" s="221">
        <v>0.0028</v>
      </c>
      <c r="R157" s="221">
        <f>Q157*H157</f>
        <v>0.1736</v>
      </c>
      <c r="S157" s="221">
        <v>0.10344</v>
      </c>
      <c r="T157" s="222">
        <f>S157*H157</f>
        <v>6.4132800000000003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23" t="s">
        <v>81</v>
      </c>
      <c r="AT157" s="223" t="s">
        <v>153</v>
      </c>
      <c r="AU157" s="223" t="s">
        <v>83</v>
      </c>
      <c r="AY157" s="17" t="s">
        <v>150</v>
      </c>
      <c r="BE157" s="224">
        <f>IF(N157="základní",J157,0)</f>
        <v>0</v>
      </c>
      <c r="BF157" s="224">
        <f>IF(N157="snížená",J157,0)</f>
        <v>0</v>
      </c>
      <c r="BG157" s="224">
        <f>IF(N157="zákl. přenesená",J157,0)</f>
        <v>0</v>
      </c>
      <c r="BH157" s="224">
        <f>IF(N157="sníž. přenesená",J157,0)</f>
        <v>0</v>
      </c>
      <c r="BI157" s="224">
        <f>IF(N157="nulová",J157,0)</f>
        <v>0</v>
      </c>
      <c r="BJ157" s="17" t="s">
        <v>81</v>
      </c>
      <c r="BK157" s="224">
        <f>ROUND(I157*H157,2)</f>
        <v>0</v>
      </c>
      <c r="BL157" s="17" t="s">
        <v>81</v>
      </c>
      <c r="BM157" s="223" t="s">
        <v>275</v>
      </c>
    </row>
    <row r="158" s="2" customFormat="1">
      <c r="A158" s="38"/>
      <c r="B158" s="39"/>
      <c r="C158" s="40"/>
      <c r="D158" s="225" t="s">
        <v>159</v>
      </c>
      <c r="E158" s="40"/>
      <c r="F158" s="226" t="s">
        <v>276</v>
      </c>
      <c r="G158" s="40"/>
      <c r="H158" s="40"/>
      <c r="I158" s="227"/>
      <c r="J158" s="40"/>
      <c r="K158" s="40"/>
      <c r="L158" s="44"/>
      <c r="M158" s="228"/>
      <c r="N158" s="229"/>
      <c r="O158" s="84"/>
      <c r="P158" s="84"/>
      <c r="Q158" s="84"/>
      <c r="R158" s="84"/>
      <c r="S158" s="84"/>
      <c r="T158" s="85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159</v>
      </c>
      <c r="AU158" s="17" t="s">
        <v>83</v>
      </c>
    </row>
    <row r="159" s="2" customFormat="1">
      <c r="A159" s="38"/>
      <c r="B159" s="39"/>
      <c r="C159" s="40"/>
      <c r="D159" s="225" t="s">
        <v>260</v>
      </c>
      <c r="E159" s="40"/>
      <c r="F159" s="253" t="s">
        <v>277</v>
      </c>
      <c r="G159" s="40"/>
      <c r="H159" s="40"/>
      <c r="I159" s="227"/>
      <c r="J159" s="40"/>
      <c r="K159" s="40"/>
      <c r="L159" s="44"/>
      <c r="M159" s="228"/>
      <c r="N159" s="229"/>
      <c r="O159" s="84"/>
      <c r="P159" s="84"/>
      <c r="Q159" s="84"/>
      <c r="R159" s="84"/>
      <c r="S159" s="84"/>
      <c r="T159" s="85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260</v>
      </c>
      <c r="AU159" s="17" t="s">
        <v>83</v>
      </c>
    </row>
    <row r="160" s="13" customFormat="1">
      <c r="A160" s="13"/>
      <c r="B160" s="232"/>
      <c r="C160" s="233"/>
      <c r="D160" s="225" t="s">
        <v>163</v>
      </c>
      <c r="E160" s="234" t="s">
        <v>19</v>
      </c>
      <c r="F160" s="235" t="s">
        <v>221</v>
      </c>
      <c r="G160" s="233"/>
      <c r="H160" s="236">
        <v>62</v>
      </c>
      <c r="I160" s="237"/>
      <c r="J160" s="233"/>
      <c r="K160" s="233"/>
      <c r="L160" s="238"/>
      <c r="M160" s="239"/>
      <c r="N160" s="240"/>
      <c r="O160" s="240"/>
      <c r="P160" s="240"/>
      <c r="Q160" s="240"/>
      <c r="R160" s="240"/>
      <c r="S160" s="240"/>
      <c r="T160" s="241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2" t="s">
        <v>163</v>
      </c>
      <c r="AU160" s="242" t="s">
        <v>83</v>
      </c>
      <c r="AV160" s="13" t="s">
        <v>83</v>
      </c>
      <c r="AW160" s="13" t="s">
        <v>35</v>
      </c>
      <c r="AX160" s="13" t="s">
        <v>73</v>
      </c>
      <c r="AY160" s="242" t="s">
        <v>150</v>
      </c>
    </row>
    <row r="161" s="2" customFormat="1" ht="21.75" customHeight="1">
      <c r="A161" s="38"/>
      <c r="B161" s="39"/>
      <c r="C161" s="212" t="s">
        <v>278</v>
      </c>
      <c r="D161" s="212" t="s">
        <v>153</v>
      </c>
      <c r="E161" s="213" t="s">
        <v>279</v>
      </c>
      <c r="F161" s="214" t="s">
        <v>280</v>
      </c>
      <c r="G161" s="215" t="s">
        <v>281</v>
      </c>
      <c r="H161" s="216">
        <v>50</v>
      </c>
      <c r="I161" s="217"/>
      <c r="J161" s="218">
        <f>ROUND(I161*H161,2)</f>
        <v>0</v>
      </c>
      <c r="K161" s="214" t="s">
        <v>157</v>
      </c>
      <c r="L161" s="44"/>
      <c r="M161" s="219" t="s">
        <v>19</v>
      </c>
      <c r="N161" s="220" t="s">
        <v>44</v>
      </c>
      <c r="O161" s="84"/>
      <c r="P161" s="221">
        <f>O161*H161</f>
        <v>0</v>
      </c>
      <c r="Q161" s="221">
        <v>1.0000000000000001E-05</v>
      </c>
      <c r="R161" s="221">
        <f>Q161*H161</f>
        <v>0.00050000000000000001</v>
      </c>
      <c r="S161" s="221">
        <v>0.0029199999999999999</v>
      </c>
      <c r="T161" s="222">
        <f>S161*H161</f>
        <v>0.14599999999999999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23" t="s">
        <v>81</v>
      </c>
      <c r="AT161" s="223" t="s">
        <v>153</v>
      </c>
      <c r="AU161" s="223" t="s">
        <v>83</v>
      </c>
      <c r="AY161" s="17" t="s">
        <v>150</v>
      </c>
      <c r="BE161" s="224">
        <f>IF(N161="základní",J161,0)</f>
        <v>0</v>
      </c>
      <c r="BF161" s="224">
        <f>IF(N161="snížená",J161,0)</f>
        <v>0</v>
      </c>
      <c r="BG161" s="224">
        <f>IF(N161="zákl. přenesená",J161,0)</f>
        <v>0</v>
      </c>
      <c r="BH161" s="224">
        <f>IF(N161="sníž. přenesená",J161,0)</f>
        <v>0</v>
      </c>
      <c r="BI161" s="224">
        <f>IF(N161="nulová",J161,0)</f>
        <v>0</v>
      </c>
      <c r="BJ161" s="17" t="s">
        <v>81</v>
      </c>
      <c r="BK161" s="224">
        <f>ROUND(I161*H161,2)</f>
        <v>0</v>
      </c>
      <c r="BL161" s="17" t="s">
        <v>81</v>
      </c>
      <c r="BM161" s="223" t="s">
        <v>282</v>
      </c>
    </row>
    <row r="162" s="2" customFormat="1">
      <c r="A162" s="38"/>
      <c r="B162" s="39"/>
      <c r="C162" s="40"/>
      <c r="D162" s="225" t="s">
        <v>159</v>
      </c>
      <c r="E162" s="40"/>
      <c r="F162" s="226" t="s">
        <v>283</v>
      </c>
      <c r="G162" s="40"/>
      <c r="H162" s="40"/>
      <c r="I162" s="227"/>
      <c r="J162" s="40"/>
      <c r="K162" s="40"/>
      <c r="L162" s="44"/>
      <c r="M162" s="228"/>
      <c r="N162" s="229"/>
      <c r="O162" s="84"/>
      <c r="P162" s="84"/>
      <c r="Q162" s="84"/>
      <c r="R162" s="84"/>
      <c r="S162" s="84"/>
      <c r="T162" s="85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159</v>
      </c>
      <c r="AU162" s="17" t="s">
        <v>83</v>
      </c>
    </row>
    <row r="163" s="2" customFormat="1">
      <c r="A163" s="38"/>
      <c r="B163" s="39"/>
      <c r="C163" s="40"/>
      <c r="D163" s="230" t="s">
        <v>161</v>
      </c>
      <c r="E163" s="40"/>
      <c r="F163" s="231" t="s">
        <v>284</v>
      </c>
      <c r="G163" s="40"/>
      <c r="H163" s="40"/>
      <c r="I163" s="227"/>
      <c r="J163" s="40"/>
      <c r="K163" s="40"/>
      <c r="L163" s="44"/>
      <c r="M163" s="228"/>
      <c r="N163" s="229"/>
      <c r="O163" s="84"/>
      <c r="P163" s="84"/>
      <c r="Q163" s="84"/>
      <c r="R163" s="84"/>
      <c r="S163" s="84"/>
      <c r="T163" s="85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161</v>
      </c>
      <c r="AU163" s="17" t="s">
        <v>83</v>
      </c>
    </row>
    <row r="164" s="12" customFormat="1" ht="22.8" customHeight="1">
      <c r="A164" s="12"/>
      <c r="B164" s="196"/>
      <c r="C164" s="197"/>
      <c r="D164" s="198" t="s">
        <v>72</v>
      </c>
      <c r="E164" s="210" t="s">
        <v>285</v>
      </c>
      <c r="F164" s="210" t="s">
        <v>286</v>
      </c>
      <c r="G164" s="197"/>
      <c r="H164" s="197"/>
      <c r="I164" s="200"/>
      <c r="J164" s="211">
        <f>BK164</f>
        <v>0</v>
      </c>
      <c r="K164" s="197"/>
      <c r="L164" s="202"/>
      <c r="M164" s="203"/>
      <c r="N164" s="204"/>
      <c r="O164" s="204"/>
      <c r="P164" s="205">
        <f>SUM(P165:P198)</f>
        <v>0</v>
      </c>
      <c r="Q164" s="204"/>
      <c r="R164" s="205">
        <f>SUM(R165:R198)</f>
        <v>0.45621999999999996</v>
      </c>
      <c r="S164" s="204"/>
      <c r="T164" s="206">
        <f>SUM(T165:T198)</f>
        <v>0.878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07" t="s">
        <v>83</v>
      </c>
      <c r="AT164" s="208" t="s">
        <v>72</v>
      </c>
      <c r="AU164" s="208" t="s">
        <v>81</v>
      </c>
      <c r="AY164" s="207" t="s">
        <v>150</v>
      </c>
      <c r="BK164" s="209">
        <f>SUM(BK165:BK198)</f>
        <v>0</v>
      </c>
    </row>
    <row r="165" s="2" customFormat="1" ht="16.5" customHeight="1">
      <c r="A165" s="38"/>
      <c r="B165" s="39"/>
      <c r="C165" s="212" t="s">
        <v>287</v>
      </c>
      <c r="D165" s="212" t="s">
        <v>153</v>
      </c>
      <c r="E165" s="213" t="s">
        <v>288</v>
      </c>
      <c r="F165" s="214" t="s">
        <v>289</v>
      </c>
      <c r="G165" s="215" t="s">
        <v>281</v>
      </c>
      <c r="H165" s="216">
        <v>2</v>
      </c>
      <c r="I165" s="217"/>
      <c r="J165" s="218">
        <f>ROUND(I165*H165,2)</f>
        <v>0</v>
      </c>
      <c r="K165" s="214" t="s">
        <v>157</v>
      </c>
      <c r="L165" s="44"/>
      <c r="M165" s="219" t="s">
        <v>19</v>
      </c>
      <c r="N165" s="220" t="s">
        <v>44</v>
      </c>
      <c r="O165" s="84"/>
      <c r="P165" s="221">
        <f>O165*H165</f>
        <v>0</v>
      </c>
      <c r="Q165" s="221">
        <v>2.0000000000000002E-05</v>
      </c>
      <c r="R165" s="221">
        <f>Q165*H165</f>
        <v>4.0000000000000003E-05</v>
      </c>
      <c r="S165" s="221">
        <v>0.13800000000000001</v>
      </c>
      <c r="T165" s="222">
        <f>S165*H165</f>
        <v>0.27600000000000002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23" t="s">
        <v>217</v>
      </c>
      <c r="AT165" s="223" t="s">
        <v>153</v>
      </c>
      <c r="AU165" s="223" t="s">
        <v>83</v>
      </c>
      <c r="AY165" s="17" t="s">
        <v>150</v>
      </c>
      <c r="BE165" s="224">
        <f>IF(N165="základní",J165,0)</f>
        <v>0</v>
      </c>
      <c r="BF165" s="224">
        <f>IF(N165="snížená",J165,0)</f>
        <v>0</v>
      </c>
      <c r="BG165" s="224">
        <f>IF(N165="zákl. přenesená",J165,0)</f>
        <v>0</v>
      </c>
      <c r="BH165" s="224">
        <f>IF(N165="sníž. přenesená",J165,0)</f>
        <v>0</v>
      </c>
      <c r="BI165" s="224">
        <f>IF(N165="nulová",J165,0)</f>
        <v>0</v>
      </c>
      <c r="BJ165" s="17" t="s">
        <v>81</v>
      </c>
      <c r="BK165" s="224">
        <f>ROUND(I165*H165,2)</f>
        <v>0</v>
      </c>
      <c r="BL165" s="17" t="s">
        <v>217</v>
      </c>
      <c r="BM165" s="223" t="s">
        <v>290</v>
      </c>
    </row>
    <row r="166" s="2" customFormat="1">
      <c r="A166" s="38"/>
      <c r="B166" s="39"/>
      <c r="C166" s="40"/>
      <c r="D166" s="225" t="s">
        <v>159</v>
      </c>
      <c r="E166" s="40"/>
      <c r="F166" s="226" t="s">
        <v>291</v>
      </c>
      <c r="G166" s="40"/>
      <c r="H166" s="40"/>
      <c r="I166" s="227"/>
      <c r="J166" s="40"/>
      <c r="K166" s="40"/>
      <c r="L166" s="44"/>
      <c r="M166" s="228"/>
      <c r="N166" s="229"/>
      <c r="O166" s="84"/>
      <c r="P166" s="84"/>
      <c r="Q166" s="84"/>
      <c r="R166" s="84"/>
      <c r="S166" s="84"/>
      <c r="T166" s="85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159</v>
      </c>
      <c r="AU166" s="17" t="s">
        <v>83</v>
      </c>
    </row>
    <row r="167" s="2" customFormat="1">
      <c r="A167" s="38"/>
      <c r="B167" s="39"/>
      <c r="C167" s="40"/>
      <c r="D167" s="230" t="s">
        <v>161</v>
      </c>
      <c r="E167" s="40"/>
      <c r="F167" s="231" t="s">
        <v>292</v>
      </c>
      <c r="G167" s="40"/>
      <c r="H167" s="40"/>
      <c r="I167" s="227"/>
      <c r="J167" s="40"/>
      <c r="K167" s="40"/>
      <c r="L167" s="44"/>
      <c r="M167" s="228"/>
      <c r="N167" s="229"/>
      <c r="O167" s="84"/>
      <c r="P167" s="84"/>
      <c r="Q167" s="84"/>
      <c r="R167" s="84"/>
      <c r="S167" s="84"/>
      <c r="T167" s="85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161</v>
      </c>
      <c r="AU167" s="17" t="s">
        <v>83</v>
      </c>
    </row>
    <row r="168" s="2" customFormat="1" ht="16.5" customHeight="1">
      <c r="A168" s="38"/>
      <c r="B168" s="39"/>
      <c r="C168" s="212" t="s">
        <v>7</v>
      </c>
      <c r="D168" s="212" t="s">
        <v>153</v>
      </c>
      <c r="E168" s="213" t="s">
        <v>293</v>
      </c>
      <c r="F168" s="214" t="s">
        <v>294</v>
      </c>
      <c r="G168" s="215" t="s">
        <v>281</v>
      </c>
      <c r="H168" s="216">
        <v>2</v>
      </c>
      <c r="I168" s="217"/>
      <c r="J168" s="218">
        <f>ROUND(I168*H168,2)</f>
        <v>0</v>
      </c>
      <c r="K168" s="214" t="s">
        <v>19</v>
      </c>
      <c r="L168" s="44"/>
      <c r="M168" s="219" t="s">
        <v>19</v>
      </c>
      <c r="N168" s="220" t="s">
        <v>44</v>
      </c>
      <c r="O168" s="84"/>
      <c r="P168" s="221">
        <f>O168*H168</f>
        <v>0</v>
      </c>
      <c r="Q168" s="221">
        <v>2.0000000000000002E-05</v>
      </c>
      <c r="R168" s="221">
        <f>Q168*H168</f>
        <v>4.0000000000000003E-05</v>
      </c>
      <c r="S168" s="221">
        <v>0.23200000000000001</v>
      </c>
      <c r="T168" s="222">
        <f>S168*H168</f>
        <v>0.46400000000000002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23" t="s">
        <v>217</v>
      </c>
      <c r="AT168" s="223" t="s">
        <v>153</v>
      </c>
      <c r="AU168" s="223" t="s">
        <v>83</v>
      </c>
      <c r="AY168" s="17" t="s">
        <v>150</v>
      </c>
      <c r="BE168" s="224">
        <f>IF(N168="základní",J168,0)</f>
        <v>0</v>
      </c>
      <c r="BF168" s="224">
        <f>IF(N168="snížená",J168,0)</f>
        <v>0</v>
      </c>
      <c r="BG168" s="224">
        <f>IF(N168="zákl. přenesená",J168,0)</f>
        <v>0</v>
      </c>
      <c r="BH168" s="224">
        <f>IF(N168="sníž. přenesená",J168,0)</f>
        <v>0</v>
      </c>
      <c r="BI168" s="224">
        <f>IF(N168="nulová",J168,0)</f>
        <v>0</v>
      </c>
      <c r="BJ168" s="17" t="s">
        <v>81</v>
      </c>
      <c r="BK168" s="224">
        <f>ROUND(I168*H168,2)</f>
        <v>0</v>
      </c>
      <c r="BL168" s="17" t="s">
        <v>217</v>
      </c>
      <c r="BM168" s="223" t="s">
        <v>295</v>
      </c>
    </row>
    <row r="169" s="2" customFormat="1">
      <c r="A169" s="38"/>
      <c r="B169" s="39"/>
      <c r="C169" s="40"/>
      <c r="D169" s="225" t="s">
        <v>159</v>
      </c>
      <c r="E169" s="40"/>
      <c r="F169" s="226" t="s">
        <v>296</v>
      </c>
      <c r="G169" s="40"/>
      <c r="H169" s="40"/>
      <c r="I169" s="227"/>
      <c r="J169" s="40"/>
      <c r="K169" s="40"/>
      <c r="L169" s="44"/>
      <c r="M169" s="228"/>
      <c r="N169" s="229"/>
      <c r="O169" s="84"/>
      <c r="P169" s="84"/>
      <c r="Q169" s="84"/>
      <c r="R169" s="84"/>
      <c r="S169" s="84"/>
      <c r="T169" s="85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159</v>
      </c>
      <c r="AU169" s="17" t="s">
        <v>83</v>
      </c>
    </row>
    <row r="170" s="2" customFormat="1" ht="16.5" customHeight="1">
      <c r="A170" s="38"/>
      <c r="B170" s="39"/>
      <c r="C170" s="212" t="s">
        <v>297</v>
      </c>
      <c r="D170" s="212" t="s">
        <v>153</v>
      </c>
      <c r="E170" s="213" t="s">
        <v>298</v>
      </c>
      <c r="F170" s="214" t="s">
        <v>299</v>
      </c>
      <c r="G170" s="215" t="s">
        <v>300</v>
      </c>
      <c r="H170" s="216">
        <v>2</v>
      </c>
      <c r="I170" s="217"/>
      <c r="J170" s="218">
        <f>ROUND(I170*H170,2)</f>
        <v>0</v>
      </c>
      <c r="K170" s="214" t="s">
        <v>157</v>
      </c>
      <c r="L170" s="44"/>
      <c r="M170" s="219" t="s">
        <v>19</v>
      </c>
      <c r="N170" s="220" t="s">
        <v>44</v>
      </c>
      <c r="O170" s="84"/>
      <c r="P170" s="221">
        <f>O170*H170</f>
        <v>0</v>
      </c>
      <c r="Q170" s="221">
        <v>0.046710000000000002</v>
      </c>
      <c r="R170" s="221">
        <f>Q170*H170</f>
        <v>0.093420000000000003</v>
      </c>
      <c r="S170" s="221">
        <v>0</v>
      </c>
      <c r="T170" s="222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23" t="s">
        <v>217</v>
      </c>
      <c r="AT170" s="223" t="s">
        <v>153</v>
      </c>
      <c r="AU170" s="223" t="s">
        <v>83</v>
      </c>
      <c r="AY170" s="17" t="s">
        <v>150</v>
      </c>
      <c r="BE170" s="224">
        <f>IF(N170="základní",J170,0)</f>
        <v>0</v>
      </c>
      <c r="BF170" s="224">
        <f>IF(N170="snížená",J170,0)</f>
        <v>0</v>
      </c>
      <c r="BG170" s="224">
        <f>IF(N170="zákl. přenesená",J170,0)</f>
        <v>0</v>
      </c>
      <c r="BH170" s="224">
        <f>IF(N170="sníž. přenesená",J170,0)</f>
        <v>0</v>
      </c>
      <c r="BI170" s="224">
        <f>IF(N170="nulová",J170,0)</f>
        <v>0</v>
      </c>
      <c r="BJ170" s="17" t="s">
        <v>81</v>
      </c>
      <c r="BK170" s="224">
        <f>ROUND(I170*H170,2)</f>
        <v>0</v>
      </c>
      <c r="BL170" s="17" t="s">
        <v>217</v>
      </c>
      <c r="BM170" s="223" t="s">
        <v>301</v>
      </c>
    </row>
    <row r="171" s="2" customFormat="1">
      <c r="A171" s="38"/>
      <c r="B171" s="39"/>
      <c r="C171" s="40"/>
      <c r="D171" s="225" t="s">
        <v>159</v>
      </c>
      <c r="E171" s="40"/>
      <c r="F171" s="226" t="s">
        <v>302</v>
      </c>
      <c r="G171" s="40"/>
      <c r="H171" s="40"/>
      <c r="I171" s="227"/>
      <c r="J171" s="40"/>
      <c r="K171" s="40"/>
      <c r="L171" s="44"/>
      <c r="M171" s="228"/>
      <c r="N171" s="229"/>
      <c r="O171" s="84"/>
      <c r="P171" s="84"/>
      <c r="Q171" s="84"/>
      <c r="R171" s="84"/>
      <c r="S171" s="84"/>
      <c r="T171" s="85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159</v>
      </c>
      <c r="AU171" s="17" t="s">
        <v>83</v>
      </c>
    </row>
    <row r="172" s="2" customFormat="1">
      <c r="A172" s="38"/>
      <c r="B172" s="39"/>
      <c r="C172" s="40"/>
      <c r="D172" s="230" t="s">
        <v>161</v>
      </c>
      <c r="E172" s="40"/>
      <c r="F172" s="231" t="s">
        <v>303</v>
      </c>
      <c r="G172" s="40"/>
      <c r="H172" s="40"/>
      <c r="I172" s="227"/>
      <c r="J172" s="40"/>
      <c r="K172" s="40"/>
      <c r="L172" s="44"/>
      <c r="M172" s="228"/>
      <c r="N172" s="229"/>
      <c r="O172" s="84"/>
      <c r="P172" s="84"/>
      <c r="Q172" s="84"/>
      <c r="R172" s="84"/>
      <c r="S172" s="84"/>
      <c r="T172" s="85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161</v>
      </c>
      <c r="AU172" s="17" t="s">
        <v>83</v>
      </c>
    </row>
    <row r="173" s="2" customFormat="1">
      <c r="A173" s="38"/>
      <c r="B173" s="39"/>
      <c r="C173" s="40"/>
      <c r="D173" s="225" t="s">
        <v>260</v>
      </c>
      <c r="E173" s="40"/>
      <c r="F173" s="253" t="s">
        <v>304</v>
      </c>
      <c r="G173" s="40"/>
      <c r="H173" s="40"/>
      <c r="I173" s="227"/>
      <c r="J173" s="40"/>
      <c r="K173" s="40"/>
      <c r="L173" s="44"/>
      <c r="M173" s="228"/>
      <c r="N173" s="229"/>
      <c r="O173" s="84"/>
      <c r="P173" s="84"/>
      <c r="Q173" s="84"/>
      <c r="R173" s="84"/>
      <c r="S173" s="84"/>
      <c r="T173" s="85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260</v>
      </c>
      <c r="AU173" s="17" t="s">
        <v>83</v>
      </c>
    </row>
    <row r="174" s="2" customFormat="1" ht="16.5" customHeight="1">
      <c r="A174" s="38"/>
      <c r="B174" s="39"/>
      <c r="C174" s="212" t="s">
        <v>305</v>
      </c>
      <c r="D174" s="212" t="s">
        <v>153</v>
      </c>
      <c r="E174" s="213" t="s">
        <v>306</v>
      </c>
      <c r="F174" s="214" t="s">
        <v>307</v>
      </c>
      <c r="G174" s="215" t="s">
        <v>300</v>
      </c>
      <c r="H174" s="216">
        <v>2</v>
      </c>
      <c r="I174" s="217"/>
      <c r="J174" s="218">
        <f>ROUND(I174*H174,2)</f>
        <v>0</v>
      </c>
      <c r="K174" s="214" t="s">
        <v>19</v>
      </c>
      <c r="L174" s="44"/>
      <c r="M174" s="219" t="s">
        <v>19</v>
      </c>
      <c r="N174" s="220" t="s">
        <v>44</v>
      </c>
      <c r="O174" s="84"/>
      <c r="P174" s="221">
        <f>O174*H174</f>
        <v>0</v>
      </c>
      <c r="Q174" s="221">
        <v>0.098979999999999999</v>
      </c>
      <c r="R174" s="221">
        <f>Q174*H174</f>
        <v>0.19796</v>
      </c>
      <c r="S174" s="221">
        <v>0</v>
      </c>
      <c r="T174" s="222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23" t="s">
        <v>217</v>
      </c>
      <c r="AT174" s="223" t="s">
        <v>153</v>
      </c>
      <c r="AU174" s="223" t="s">
        <v>83</v>
      </c>
      <c r="AY174" s="17" t="s">
        <v>150</v>
      </c>
      <c r="BE174" s="224">
        <f>IF(N174="základní",J174,0)</f>
        <v>0</v>
      </c>
      <c r="BF174" s="224">
        <f>IF(N174="snížená",J174,0)</f>
        <v>0</v>
      </c>
      <c r="BG174" s="224">
        <f>IF(N174="zákl. přenesená",J174,0)</f>
        <v>0</v>
      </c>
      <c r="BH174" s="224">
        <f>IF(N174="sníž. přenesená",J174,0)</f>
        <v>0</v>
      </c>
      <c r="BI174" s="224">
        <f>IF(N174="nulová",J174,0)</f>
        <v>0</v>
      </c>
      <c r="BJ174" s="17" t="s">
        <v>81</v>
      </c>
      <c r="BK174" s="224">
        <f>ROUND(I174*H174,2)</f>
        <v>0</v>
      </c>
      <c r="BL174" s="17" t="s">
        <v>217</v>
      </c>
      <c r="BM174" s="223" t="s">
        <v>308</v>
      </c>
    </row>
    <row r="175" s="2" customFormat="1">
      <c r="A175" s="38"/>
      <c r="B175" s="39"/>
      <c r="C175" s="40"/>
      <c r="D175" s="225" t="s">
        <v>159</v>
      </c>
      <c r="E175" s="40"/>
      <c r="F175" s="226" t="s">
        <v>309</v>
      </c>
      <c r="G175" s="40"/>
      <c r="H175" s="40"/>
      <c r="I175" s="227"/>
      <c r="J175" s="40"/>
      <c r="K175" s="40"/>
      <c r="L175" s="44"/>
      <c r="M175" s="228"/>
      <c r="N175" s="229"/>
      <c r="O175" s="84"/>
      <c r="P175" s="84"/>
      <c r="Q175" s="84"/>
      <c r="R175" s="84"/>
      <c r="S175" s="84"/>
      <c r="T175" s="85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159</v>
      </c>
      <c r="AU175" s="17" t="s">
        <v>83</v>
      </c>
    </row>
    <row r="176" s="2" customFormat="1">
      <c r="A176" s="38"/>
      <c r="B176" s="39"/>
      <c r="C176" s="40"/>
      <c r="D176" s="225" t="s">
        <v>260</v>
      </c>
      <c r="E176" s="40"/>
      <c r="F176" s="253" t="s">
        <v>310</v>
      </c>
      <c r="G176" s="40"/>
      <c r="H176" s="40"/>
      <c r="I176" s="227"/>
      <c r="J176" s="40"/>
      <c r="K176" s="40"/>
      <c r="L176" s="44"/>
      <c r="M176" s="228"/>
      <c r="N176" s="229"/>
      <c r="O176" s="84"/>
      <c r="P176" s="84"/>
      <c r="Q176" s="84"/>
      <c r="R176" s="84"/>
      <c r="S176" s="84"/>
      <c r="T176" s="85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7" t="s">
        <v>260</v>
      </c>
      <c r="AU176" s="17" t="s">
        <v>83</v>
      </c>
    </row>
    <row r="177" s="2" customFormat="1" ht="16.5" customHeight="1">
      <c r="A177" s="38"/>
      <c r="B177" s="39"/>
      <c r="C177" s="212" t="s">
        <v>311</v>
      </c>
      <c r="D177" s="212" t="s">
        <v>153</v>
      </c>
      <c r="E177" s="213" t="s">
        <v>312</v>
      </c>
      <c r="F177" s="214" t="s">
        <v>313</v>
      </c>
      <c r="G177" s="215" t="s">
        <v>300</v>
      </c>
      <c r="H177" s="216">
        <v>5</v>
      </c>
      <c r="I177" s="217"/>
      <c r="J177" s="218">
        <f>ROUND(I177*H177,2)</f>
        <v>0</v>
      </c>
      <c r="K177" s="214" t="s">
        <v>157</v>
      </c>
      <c r="L177" s="44"/>
      <c r="M177" s="219" t="s">
        <v>19</v>
      </c>
      <c r="N177" s="220" t="s">
        <v>44</v>
      </c>
      <c r="O177" s="84"/>
      <c r="P177" s="221">
        <f>O177*H177</f>
        <v>0</v>
      </c>
      <c r="Q177" s="221">
        <v>0.0035999999999999999</v>
      </c>
      <c r="R177" s="221">
        <f>Q177*H177</f>
        <v>0.017999999999999999</v>
      </c>
      <c r="S177" s="221">
        <v>0</v>
      </c>
      <c r="T177" s="222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23" t="s">
        <v>217</v>
      </c>
      <c r="AT177" s="223" t="s">
        <v>153</v>
      </c>
      <c r="AU177" s="223" t="s">
        <v>83</v>
      </c>
      <c r="AY177" s="17" t="s">
        <v>150</v>
      </c>
      <c r="BE177" s="224">
        <f>IF(N177="základní",J177,0)</f>
        <v>0</v>
      </c>
      <c r="BF177" s="224">
        <f>IF(N177="snížená",J177,0)</f>
        <v>0</v>
      </c>
      <c r="BG177" s="224">
        <f>IF(N177="zákl. přenesená",J177,0)</f>
        <v>0</v>
      </c>
      <c r="BH177" s="224">
        <f>IF(N177="sníž. přenesená",J177,0)</f>
        <v>0</v>
      </c>
      <c r="BI177" s="224">
        <f>IF(N177="nulová",J177,0)</f>
        <v>0</v>
      </c>
      <c r="BJ177" s="17" t="s">
        <v>81</v>
      </c>
      <c r="BK177" s="224">
        <f>ROUND(I177*H177,2)</f>
        <v>0</v>
      </c>
      <c r="BL177" s="17" t="s">
        <v>217</v>
      </c>
      <c r="BM177" s="223" t="s">
        <v>314</v>
      </c>
    </row>
    <row r="178" s="2" customFormat="1">
      <c r="A178" s="38"/>
      <c r="B178" s="39"/>
      <c r="C178" s="40"/>
      <c r="D178" s="225" t="s">
        <v>159</v>
      </c>
      <c r="E178" s="40"/>
      <c r="F178" s="226" t="s">
        <v>315</v>
      </c>
      <c r="G178" s="40"/>
      <c r="H178" s="40"/>
      <c r="I178" s="227"/>
      <c r="J178" s="40"/>
      <c r="K178" s="40"/>
      <c r="L178" s="44"/>
      <c r="M178" s="228"/>
      <c r="N178" s="229"/>
      <c r="O178" s="84"/>
      <c r="P178" s="84"/>
      <c r="Q178" s="84"/>
      <c r="R178" s="84"/>
      <c r="S178" s="84"/>
      <c r="T178" s="85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159</v>
      </c>
      <c r="AU178" s="17" t="s">
        <v>83</v>
      </c>
    </row>
    <row r="179" s="2" customFormat="1">
      <c r="A179" s="38"/>
      <c r="B179" s="39"/>
      <c r="C179" s="40"/>
      <c r="D179" s="230" t="s">
        <v>161</v>
      </c>
      <c r="E179" s="40"/>
      <c r="F179" s="231" t="s">
        <v>316</v>
      </c>
      <c r="G179" s="40"/>
      <c r="H179" s="40"/>
      <c r="I179" s="227"/>
      <c r="J179" s="40"/>
      <c r="K179" s="40"/>
      <c r="L179" s="44"/>
      <c r="M179" s="228"/>
      <c r="N179" s="229"/>
      <c r="O179" s="84"/>
      <c r="P179" s="84"/>
      <c r="Q179" s="84"/>
      <c r="R179" s="84"/>
      <c r="S179" s="84"/>
      <c r="T179" s="85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161</v>
      </c>
      <c r="AU179" s="17" t="s">
        <v>83</v>
      </c>
    </row>
    <row r="180" s="2" customFormat="1" ht="16.5" customHeight="1">
      <c r="A180" s="38"/>
      <c r="B180" s="39"/>
      <c r="C180" s="243" t="s">
        <v>317</v>
      </c>
      <c r="D180" s="243" t="s">
        <v>229</v>
      </c>
      <c r="E180" s="244" t="s">
        <v>318</v>
      </c>
      <c r="F180" s="245" t="s">
        <v>319</v>
      </c>
      <c r="G180" s="246" t="s">
        <v>281</v>
      </c>
      <c r="H180" s="247">
        <v>5</v>
      </c>
      <c r="I180" s="248"/>
      <c r="J180" s="249">
        <f>ROUND(I180*H180,2)</f>
        <v>0</v>
      </c>
      <c r="K180" s="245" t="s">
        <v>157</v>
      </c>
      <c r="L180" s="250"/>
      <c r="M180" s="251" t="s">
        <v>19</v>
      </c>
      <c r="N180" s="252" t="s">
        <v>44</v>
      </c>
      <c r="O180" s="84"/>
      <c r="P180" s="221">
        <f>O180*H180</f>
        <v>0</v>
      </c>
      <c r="Q180" s="221">
        <v>0.0055999999999999999</v>
      </c>
      <c r="R180" s="221">
        <f>Q180*H180</f>
        <v>0.028000000000000001</v>
      </c>
      <c r="S180" s="221">
        <v>0</v>
      </c>
      <c r="T180" s="222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23" t="s">
        <v>232</v>
      </c>
      <c r="AT180" s="223" t="s">
        <v>229</v>
      </c>
      <c r="AU180" s="223" t="s">
        <v>83</v>
      </c>
      <c r="AY180" s="17" t="s">
        <v>150</v>
      </c>
      <c r="BE180" s="224">
        <f>IF(N180="základní",J180,0)</f>
        <v>0</v>
      </c>
      <c r="BF180" s="224">
        <f>IF(N180="snížená",J180,0)</f>
        <v>0</v>
      </c>
      <c r="BG180" s="224">
        <f>IF(N180="zákl. přenesená",J180,0)</f>
        <v>0</v>
      </c>
      <c r="BH180" s="224">
        <f>IF(N180="sníž. přenesená",J180,0)</f>
        <v>0</v>
      </c>
      <c r="BI180" s="224">
        <f>IF(N180="nulová",J180,0)</f>
        <v>0</v>
      </c>
      <c r="BJ180" s="17" t="s">
        <v>81</v>
      </c>
      <c r="BK180" s="224">
        <f>ROUND(I180*H180,2)</f>
        <v>0</v>
      </c>
      <c r="BL180" s="17" t="s">
        <v>217</v>
      </c>
      <c r="BM180" s="223" t="s">
        <v>320</v>
      </c>
    </row>
    <row r="181" s="2" customFormat="1">
      <c r="A181" s="38"/>
      <c r="B181" s="39"/>
      <c r="C181" s="40"/>
      <c r="D181" s="225" t="s">
        <v>159</v>
      </c>
      <c r="E181" s="40"/>
      <c r="F181" s="226" t="s">
        <v>319</v>
      </c>
      <c r="G181" s="40"/>
      <c r="H181" s="40"/>
      <c r="I181" s="227"/>
      <c r="J181" s="40"/>
      <c r="K181" s="40"/>
      <c r="L181" s="44"/>
      <c r="M181" s="228"/>
      <c r="N181" s="229"/>
      <c r="O181" s="84"/>
      <c r="P181" s="84"/>
      <c r="Q181" s="84"/>
      <c r="R181" s="84"/>
      <c r="S181" s="84"/>
      <c r="T181" s="85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159</v>
      </c>
      <c r="AU181" s="17" t="s">
        <v>83</v>
      </c>
    </row>
    <row r="182" s="2" customFormat="1" ht="16.5" customHeight="1">
      <c r="A182" s="38"/>
      <c r="B182" s="39"/>
      <c r="C182" s="212" t="s">
        <v>321</v>
      </c>
      <c r="D182" s="212" t="s">
        <v>153</v>
      </c>
      <c r="E182" s="213" t="s">
        <v>322</v>
      </c>
      <c r="F182" s="214" t="s">
        <v>323</v>
      </c>
      <c r="G182" s="215" t="s">
        <v>300</v>
      </c>
      <c r="H182" s="216">
        <v>1</v>
      </c>
      <c r="I182" s="217"/>
      <c r="J182" s="218">
        <f>ROUND(I182*H182,2)</f>
        <v>0</v>
      </c>
      <c r="K182" s="214" t="s">
        <v>19</v>
      </c>
      <c r="L182" s="44"/>
      <c r="M182" s="219" t="s">
        <v>19</v>
      </c>
      <c r="N182" s="220" t="s">
        <v>44</v>
      </c>
      <c r="O182" s="84"/>
      <c r="P182" s="221">
        <f>O182*H182</f>
        <v>0</v>
      </c>
      <c r="Q182" s="221">
        <v>0.0095499999999999995</v>
      </c>
      <c r="R182" s="221">
        <f>Q182*H182</f>
        <v>0.0095499999999999995</v>
      </c>
      <c r="S182" s="221">
        <v>0</v>
      </c>
      <c r="T182" s="222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23" t="s">
        <v>217</v>
      </c>
      <c r="AT182" s="223" t="s">
        <v>153</v>
      </c>
      <c r="AU182" s="223" t="s">
        <v>83</v>
      </c>
      <c r="AY182" s="17" t="s">
        <v>150</v>
      </c>
      <c r="BE182" s="224">
        <f>IF(N182="základní",J182,0)</f>
        <v>0</v>
      </c>
      <c r="BF182" s="224">
        <f>IF(N182="snížená",J182,0)</f>
        <v>0</v>
      </c>
      <c r="BG182" s="224">
        <f>IF(N182="zákl. přenesená",J182,0)</f>
        <v>0</v>
      </c>
      <c r="BH182" s="224">
        <f>IF(N182="sníž. přenesená",J182,0)</f>
        <v>0</v>
      </c>
      <c r="BI182" s="224">
        <f>IF(N182="nulová",J182,0)</f>
        <v>0</v>
      </c>
      <c r="BJ182" s="17" t="s">
        <v>81</v>
      </c>
      <c r="BK182" s="224">
        <f>ROUND(I182*H182,2)</f>
        <v>0</v>
      </c>
      <c r="BL182" s="17" t="s">
        <v>217</v>
      </c>
      <c r="BM182" s="223" t="s">
        <v>324</v>
      </c>
    </row>
    <row r="183" s="2" customFormat="1">
      <c r="A183" s="38"/>
      <c r="B183" s="39"/>
      <c r="C183" s="40"/>
      <c r="D183" s="225" t="s">
        <v>159</v>
      </c>
      <c r="E183" s="40"/>
      <c r="F183" s="226" t="s">
        <v>325</v>
      </c>
      <c r="G183" s="40"/>
      <c r="H183" s="40"/>
      <c r="I183" s="227"/>
      <c r="J183" s="40"/>
      <c r="K183" s="40"/>
      <c r="L183" s="44"/>
      <c r="M183" s="228"/>
      <c r="N183" s="229"/>
      <c r="O183" s="84"/>
      <c r="P183" s="84"/>
      <c r="Q183" s="84"/>
      <c r="R183" s="84"/>
      <c r="S183" s="84"/>
      <c r="T183" s="85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159</v>
      </c>
      <c r="AU183" s="17" t="s">
        <v>83</v>
      </c>
    </row>
    <row r="184" s="2" customFormat="1" ht="16.5" customHeight="1">
      <c r="A184" s="38"/>
      <c r="B184" s="39"/>
      <c r="C184" s="212" t="s">
        <v>326</v>
      </c>
      <c r="D184" s="212" t="s">
        <v>153</v>
      </c>
      <c r="E184" s="213" t="s">
        <v>327</v>
      </c>
      <c r="F184" s="214" t="s">
        <v>328</v>
      </c>
      <c r="G184" s="215" t="s">
        <v>300</v>
      </c>
      <c r="H184" s="216">
        <v>1</v>
      </c>
      <c r="I184" s="217"/>
      <c r="J184" s="218">
        <f>ROUND(I184*H184,2)</f>
        <v>0</v>
      </c>
      <c r="K184" s="214" t="s">
        <v>157</v>
      </c>
      <c r="L184" s="44"/>
      <c r="M184" s="219" t="s">
        <v>19</v>
      </c>
      <c r="N184" s="220" t="s">
        <v>44</v>
      </c>
      <c r="O184" s="84"/>
      <c r="P184" s="221">
        <f>O184*H184</f>
        <v>0</v>
      </c>
      <c r="Q184" s="221">
        <v>0.00347</v>
      </c>
      <c r="R184" s="221">
        <f>Q184*H184</f>
        <v>0.00347</v>
      </c>
      <c r="S184" s="221">
        <v>0</v>
      </c>
      <c r="T184" s="222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23" t="s">
        <v>217</v>
      </c>
      <c r="AT184" s="223" t="s">
        <v>153</v>
      </c>
      <c r="AU184" s="223" t="s">
        <v>83</v>
      </c>
      <c r="AY184" s="17" t="s">
        <v>150</v>
      </c>
      <c r="BE184" s="224">
        <f>IF(N184="základní",J184,0)</f>
        <v>0</v>
      </c>
      <c r="BF184" s="224">
        <f>IF(N184="snížená",J184,0)</f>
        <v>0</v>
      </c>
      <c r="BG184" s="224">
        <f>IF(N184="zákl. přenesená",J184,0)</f>
        <v>0</v>
      </c>
      <c r="BH184" s="224">
        <f>IF(N184="sníž. přenesená",J184,0)</f>
        <v>0</v>
      </c>
      <c r="BI184" s="224">
        <f>IF(N184="nulová",J184,0)</f>
        <v>0</v>
      </c>
      <c r="BJ184" s="17" t="s">
        <v>81</v>
      </c>
      <c r="BK184" s="224">
        <f>ROUND(I184*H184,2)</f>
        <v>0</v>
      </c>
      <c r="BL184" s="17" t="s">
        <v>217</v>
      </c>
      <c r="BM184" s="223" t="s">
        <v>329</v>
      </c>
    </row>
    <row r="185" s="2" customFormat="1">
      <c r="A185" s="38"/>
      <c r="B185" s="39"/>
      <c r="C185" s="40"/>
      <c r="D185" s="225" t="s">
        <v>159</v>
      </c>
      <c r="E185" s="40"/>
      <c r="F185" s="226" t="s">
        <v>330</v>
      </c>
      <c r="G185" s="40"/>
      <c r="H185" s="40"/>
      <c r="I185" s="227"/>
      <c r="J185" s="40"/>
      <c r="K185" s="40"/>
      <c r="L185" s="44"/>
      <c r="M185" s="228"/>
      <c r="N185" s="229"/>
      <c r="O185" s="84"/>
      <c r="P185" s="84"/>
      <c r="Q185" s="84"/>
      <c r="R185" s="84"/>
      <c r="S185" s="84"/>
      <c r="T185" s="85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7" t="s">
        <v>159</v>
      </c>
      <c r="AU185" s="17" t="s">
        <v>83</v>
      </c>
    </row>
    <row r="186" s="2" customFormat="1">
      <c r="A186" s="38"/>
      <c r="B186" s="39"/>
      <c r="C186" s="40"/>
      <c r="D186" s="230" t="s">
        <v>161</v>
      </c>
      <c r="E186" s="40"/>
      <c r="F186" s="231" t="s">
        <v>331</v>
      </c>
      <c r="G186" s="40"/>
      <c r="H186" s="40"/>
      <c r="I186" s="227"/>
      <c r="J186" s="40"/>
      <c r="K186" s="40"/>
      <c r="L186" s="44"/>
      <c r="M186" s="228"/>
      <c r="N186" s="229"/>
      <c r="O186" s="84"/>
      <c r="P186" s="84"/>
      <c r="Q186" s="84"/>
      <c r="R186" s="84"/>
      <c r="S186" s="84"/>
      <c r="T186" s="85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161</v>
      </c>
      <c r="AU186" s="17" t="s">
        <v>83</v>
      </c>
    </row>
    <row r="187" s="2" customFormat="1" ht="16.5" customHeight="1">
      <c r="A187" s="38"/>
      <c r="B187" s="39"/>
      <c r="C187" s="243" t="s">
        <v>332</v>
      </c>
      <c r="D187" s="243" t="s">
        <v>229</v>
      </c>
      <c r="E187" s="244" t="s">
        <v>333</v>
      </c>
      <c r="F187" s="245" t="s">
        <v>334</v>
      </c>
      <c r="G187" s="246" t="s">
        <v>19</v>
      </c>
      <c r="H187" s="247">
        <v>1</v>
      </c>
      <c r="I187" s="248"/>
      <c r="J187" s="249">
        <f>ROUND(I187*H187,2)</f>
        <v>0</v>
      </c>
      <c r="K187" s="245" t="s">
        <v>19</v>
      </c>
      <c r="L187" s="250"/>
      <c r="M187" s="251" t="s">
        <v>19</v>
      </c>
      <c r="N187" s="252" t="s">
        <v>44</v>
      </c>
      <c r="O187" s="84"/>
      <c r="P187" s="221">
        <f>O187*H187</f>
        <v>0</v>
      </c>
      <c r="Q187" s="221">
        <v>0</v>
      </c>
      <c r="R187" s="221">
        <f>Q187*H187</f>
        <v>0</v>
      </c>
      <c r="S187" s="221">
        <v>0</v>
      </c>
      <c r="T187" s="222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23" t="s">
        <v>232</v>
      </c>
      <c r="AT187" s="223" t="s">
        <v>229</v>
      </c>
      <c r="AU187" s="223" t="s">
        <v>83</v>
      </c>
      <c r="AY187" s="17" t="s">
        <v>150</v>
      </c>
      <c r="BE187" s="224">
        <f>IF(N187="základní",J187,0)</f>
        <v>0</v>
      </c>
      <c r="BF187" s="224">
        <f>IF(N187="snížená",J187,0)</f>
        <v>0</v>
      </c>
      <c r="BG187" s="224">
        <f>IF(N187="zákl. přenesená",J187,0)</f>
        <v>0</v>
      </c>
      <c r="BH187" s="224">
        <f>IF(N187="sníž. přenesená",J187,0)</f>
        <v>0</v>
      </c>
      <c r="BI187" s="224">
        <f>IF(N187="nulová",J187,0)</f>
        <v>0</v>
      </c>
      <c r="BJ187" s="17" t="s">
        <v>81</v>
      </c>
      <c r="BK187" s="224">
        <f>ROUND(I187*H187,2)</f>
        <v>0</v>
      </c>
      <c r="BL187" s="17" t="s">
        <v>217</v>
      </c>
      <c r="BM187" s="223" t="s">
        <v>335</v>
      </c>
    </row>
    <row r="188" s="2" customFormat="1">
      <c r="A188" s="38"/>
      <c r="B188" s="39"/>
      <c r="C188" s="40"/>
      <c r="D188" s="225" t="s">
        <v>159</v>
      </c>
      <c r="E188" s="40"/>
      <c r="F188" s="226" t="s">
        <v>334</v>
      </c>
      <c r="G188" s="40"/>
      <c r="H188" s="40"/>
      <c r="I188" s="227"/>
      <c r="J188" s="40"/>
      <c r="K188" s="40"/>
      <c r="L188" s="44"/>
      <c r="M188" s="228"/>
      <c r="N188" s="229"/>
      <c r="O188" s="84"/>
      <c r="P188" s="84"/>
      <c r="Q188" s="84"/>
      <c r="R188" s="84"/>
      <c r="S188" s="84"/>
      <c r="T188" s="85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7" t="s">
        <v>159</v>
      </c>
      <c r="AU188" s="17" t="s">
        <v>83</v>
      </c>
    </row>
    <row r="189" s="2" customFormat="1" ht="16.5" customHeight="1">
      <c r="A189" s="38"/>
      <c r="B189" s="39"/>
      <c r="C189" s="212" t="s">
        <v>336</v>
      </c>
      <c r="D189" s="212" t="s">
        <v>153</v>
      </c>
      <c r="E189" s="213" t="s">
        <v>337</v>
      </c>
      <c r="F189" s="214" t="s">
        <v>338</v>
      </c>
      <c r="G189" s="215" t="s">
        <v>300</v>
      </c>
      <c r="H189" s="216">
        <v>10</v>
      </c>
      <c r="I189" s="217"/>
      <c r="J189" s="218">
        <f>ROUND(I189*H189,2)</f>
        <v>0</v>
      </c>
      <c r="K189" s="214" t="s">
        <v>157</v>
      </c>
      <c r="L189" s="44"/>
      <c r="M189" s="219" t="s">
        <v>19</v>
      </c>
      <c r="N189" s="220" t="s">
        <v>44</v>
      </c>
      <c r="O189" s="84"/>
      <c r="P189" s="221">
        <f>O189*H189</f>
        <v>0</v>
      </c>
      <c r="Q189" s="221">
        <v>0.0031199999999999999</v>
      </c>
      <c r="R189" s="221">
        <f>Q189*H189</f>
        <v>0.031199999999999999</v>
      </c>
      <c r="S189" s="221">
        <v>0</v>
      </c>
      <c r="T189" s="222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23" t="s">
        <v>217</v>
      </c>
      <c r="AT189" s="223" t="s">
        <v>153</v>
      </c>
      <c r="AU189" s="223" t="s">
        <v>83</v>
      </c>
      <c r="AY189" s="17" t="s">
        <v>150</v>
      </c>
      <c r="BE189" s="224">
        <f>IF(N189="základní",J189,0)</f>
        <v>0</v>
      </c>
      <c r="BF189" s="224">
        <f>IF(N189="snížená",J189,0)</f>
        <v>0</v>
      </c>
      <c r="BG189" s="224">
        <f>IF(N189="zákl. přenesená",J189,0)</f>
        <v>0</v>
      </c>
      <c r="BH189" s="224">
        <f>IF(N189="sníž. přenesená",J189,0)</f>
        <v>0</v>
      </c>
      <c r="BI189" s="224">
        <f>IF(N189="nulová",J189,0)</f>
        <v>0</v>
      </c>
      <c r="BJ189" s="17" t="s">
        <v>81</v>
      </c>
      <c r="BK189" s="224">
        <f>ROUND(I189*H189,2)</f>
        <v>0</v>
      </c>
      <c r="BL189" s="17" t="s">
        <v>217</v>
      </c>
      <c r="BM189" s="223" t="s">
        <v>339</v>
      </c>
    </row>
    <row r="190" s="2" customFormat="1">
      <c r="A190" s="38"/>
      <c r="B190" s="39"/>
      <c r="C190" s="40"/>
      <c r="D190" s="225" t="s">
        <v>159</v>
      </c>
      <c r="E190" s="40"/>
      <c r="F190" s="226" t="s">
        <v>340</v>
      </c>
      <c r="G190" s="40"/>
      <c r="H190" s="40"/>
      <c r="I190" s="227"/>
      <c r="J190" s="40"/>
      <c r="K190" s="40"/>
      <c r="L190" s="44"/>
      <c r="M190" s="228"/>
      <c r="N190" s="229"/>
      <c r="O190" s="84"/>
      <c r="P190" s="84"/>
      <c r="Q190" s="84"/>
      <c r="R190" s="84"/>
      <c r="S190" s="84"/>
      <c r="T190" s="85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7" t="s">
        <v>159</v>
      </c>
      <c r="AU190" s="17" t="s">
        <v>83</v>
      </c>
    </row>
    <row r="191" s="2" customFormat="1">
      <c r="A191" s="38"/>
      <c r="B191" s="39"/>
      <c r="C191" s="40"/>
      <c r="D191" s="230" t="s">
        <v>161</v>
      </c>
      <c r="E191" s="40"/>
      <c r="F191" s="231" t="s">
        <v>341</v>
      </c>
      <c r="G191" s="40"/>
      <c r="H191" s="40"/>
      <c r="I191" s="227"/>
      <c r="J191" s="40"/>
      <c r="K191" s="40"/>
      <c r="L191" s="44"/>
      <c r="M191" s="228"/>
      <c r="N191" s="229"/>
      <c r="O191" s="84"/>
      <c r="P191" s="84"/>
      <c r="Q191" s="84"/>
      <c r="R191" s="84"/>
      <c r="S191" s="84"/>
      <c r="T191" s="85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161</v>
      </c>
      <c r="AU191" s="17" t="s">
        <v>83</v>
      </c>
    </row>
    <row r="192" s="2" customFormat="1" ht="16.5" customHeight="1">
      <c r="A192" s="38"/>
      <c r="B192" s="39"/>
      <c r="C192" s="212" t="s">
        <v>342</v>
      </c>
      <c r="D192" s="212" t="s">
        <v>153</v>
      </c>
      <c r="E192" s="213" t="s">
        <v>343</v>
      </c>
      <c r="F192" s="214" t="s">
        <v>344</v>
      </c>
      <c r="G192" s="215" t="s">
        <v>300</v>
      </c>
      <c r="H192" s="216">
        <v>1</v>
      </c>
      <c r="I192" s="217"/>
      <c r="J192" s="218">
        <f>ROUND(I192*H192,2)</f>
        <v>0</v>
      </c>
      <c r="K192" s="214" t="s">
        <v>19</v>
      </c>
      <c r="L192" s="44"/>
      <c r="M192" s="219" t="s">
        <v>19</v>
      </c>
      <c r="N192" s="220" t="s">
        <v>44</v>
      </c>
      <c r="O192" s="84"/>
      <c r="P192" s="221">
        <f>O192*H192</f>
        <v>0</v>
      </c>
      <c r="Q192" s="221">
        <v>0.074520000000000003</v>
      </c>
      <c r="R192" s="221">
        <f>Q192*H192</f>
        <v>0.074520000000000003</v>
      </c>
      <c r="S192" s="221">
        <v>0</v>
      </c>
      <c r="T192" s="222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23" t="s">
        <v>217</v>
      </c>
      <c r="AT192" s="223" t="s">
        <v>153</v>
      </c>
      <c r="AU192" s="223" t="s">
        <v>83</v>
      </c>
      <c r="AY192" s="17" t="s">
        <v>150</v>
      </c>
      <c r="BE192" s="224">
        <f>IF(N192="základní",J192,0)</f>
        <v>0</v>
      </c>
      <c r="BF192" s="224">
        <f>IF(N192="snížená",J192,0)</f>
        <v>0</v>
      </c>
      <c r="BG192" s="224">
        <f>IF(N192="zákl. přenesená",J192,0)</f>
        <v>0</v>
      </c>
      <c r="BH192" s="224">
        <f>IF(N192="sníž. přenesená",J192,0)</f>
        <v>0</v>
      </c>
      <c r="BI192" s="224">
        <f>IF(N192="nulová",J192,0)</f>
        <v>0</v>
      </c>
      <c r="BJ192" s="17" t="s">
        <v>81</v>
      </c>
      <c r="BK192" s="224">
        <f>ROUND(I192*H192,2)</f>
        <v>0</v>
      </c>
      <c r="BL192" s="17" t="s">
        <v>217</v>
      </c>
      <c r="BM192" s="223" t="s">
        <v>345</v>
      </c>
    </row>
    <row r="193" s="2" customFormat="1">
      <c r="A193" s="38"/>
      <c r="B193" s="39"/>
      <c r="C193" s="40"/>
      <c r="D193" s="225" t="s">
        <v>159</v>
      </c>
      <c r="E193" s="40"/>
      <c r="F193" s="226" t="s">
        <v>344</v>
      </c>
      <c r="G193" s="40"/>
      <c r="H193" s="40"/>
      <c r="I193" s="227"/>
      <c r="J193" s="40"/>
      <c r="K193" s="40"/>
      <c r="L193" s="44"/>
      <c r="M193" s="228"/>
      <c r="N193" s="229"/>
      <c r="O193" s="84"/>
      <c r="P193" s="84"/>
      <c r="Q193" s="84"/>
      <c r="R193" s="84"/>
      <c r="S193" s="84"/>
      <c r="T193" s="85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159</v>
      </c>
      <c r="AU193" s="17" t="s">
        <v>83</v>
      </c>
    </row>
    <row r="194" s="2" customFormat="1" ht="16.5" customHeight="1">
      <c r="A194" s="38"/>
      <c r="B194" s="39"/>
      <c r="C194" s="212" t="s">
        <v>346</v>
      </c>
      <c r="D194" s="212" t="s">
        <v>153</v>
      </c>
      <c r="E194" s="213" t="s">
        <v>347</v>
      </c>
      <c r="F194" s="214" t="s">
        <v>348</v>
      </c>
      <c r="G194" s="215" t="s">
        <v>281</v>
      </c>
      <c r="H194" s="216">
        <v>1</v>
      </c>
      <c r="I194" s="217"/>
      <c r="J194" s="218">
        <f>ROUND(I194*H194,2)</f>
        <v>0</v>
      </c>
      <c r="K194" s="214" t="s">
        <v>19</v>
      </c>
      <c r="L194" s="44"/>
      <c r="M194" s="219" t="s">
        <v>19</v>
      </c>
      <c r="N194" s="220" t="s">
        <v>44</v>
      </c>
      <c r="O194" s="84"/>
      <c r="P194" s="221">
        <f>O194*H194</f>
        <v>0</v>
      </c>
      <c r="Q194" s="221">
        <v>2.0000000000000002E-05</v>
      </c>
      <c r="R194" s="221">
        <f>Q194*H194</f>
        <v>2.0000000000000002E-05</v>
      </c>
      <c r="S194" s="221">
        <v>0.13800000000000001</v>
      </c>
      <c r="T194" s="222">
        <f>S194*H194</f>
        <v>0.13800000000000001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23" t="s">
        <v>217</v>
      </c>
      <c r="AT194" s="223" t="s">
        <v>153</v>
      </c>
      <c r="AU194" s="223" t="s">
        <v>83</v>
      </c>
      <c r="AY194" s="17" t="s">
        <v>150</v>
      </c>
      <c r="BE194" s="224">
        <f>IF(N194="základní",J194,0)</f>
        <v>0</v>
      </c>
      <c r="BF194" s="224">
        <f>IF(N194="snížená",J194,0)</f>
        <v>0</v>
      </c>
      <c r="BG194" s="224">
        <f>IF(N194="zákl. přenesená",J194,0)</f>
        <v>0</v>
      </c>
      <c r="BH194" s="224">
        <f>IF(N194="sníž. přenesená",J194,0)</f>
        <v>0</v>
      </c>
      <c r="BI194" s="224">
        <f>IF(N194="nulová",J194,0)</f>
        <v>0</v>
      </c>
      <c r="BJ194" s="17" t="s">
        <v>81</v>
      </c>
      <c r="BK194" s="224">
        <f>ROUND(I194*H194,2)</f>
        <v>0</v>
      </c>
      <c r="BL194" s="17" t="s">
        <v>217</v>
      </c>
      <c r="BM194" s="223" t="s">
        <v>349</v>
      </c>
    </row>
    <row r="195" s="2" customFormat="1">
      <c r="A195" s="38"/>
      <c r="B195" s="39"/>
      <c r="C195" s="40"/>
      <c r="D195" s="225" t="s">
        <v>159</v>
      </c>
      <c r="E195" s="40"/>
      <c r="F195" s="226" t="s">
        <v>291</v>
      </c>
      <c r="G195" s="40"/>
      <c r="H195" s="40"/>
      <c r="I195" s="227"/>
      <c r="J195" s="40"/>
      <c r="K195" s="40"/>
      <c r="L195" s="44"/>
      <c r="M195" s="228"/>
      <c r="N195" s="229"/>
      <c r="O195" s="84"/>
      <c r="P195" s="84"/>
      <c r="Q195" s="84"/>
      <c r="R195" s="84"/>
      <c r="S195" s="84"/>
      <c r="T195" s="85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7" t="s">
        <v>159</v>
      </c>
      <c r="AU195" s="17" t="s">
        <v>83</v>
      </c>
    </row>
    <row r="196" s="2" customFormat="1" ht="16.5" customHeight="1">
      <c r="A196" s="38"/>
      <c r="B196" s="39"/>
      <c r="C196" s="212" t="s">
        <v>232</v>
      </c>
      <c r="D196" s="212" t="s">
        <v>153</v>
      </c>
      <c r="E196" s="213" t="s">
        <v>350</v>
      </c>
      <c r="F196" s="214" t="s">
        <v>351</v>
      </c>
      <c r="G196" s="215" t="s">
        <v>182</v>
      </c>
      <c r="H196" s="216">
        <v>0.45600000000000002</v>
      </c>
      <c r="I196" s="217"/>
      <c r="J196" s="218">
        <f>ROUND(I196*H196,2)</f>
        <v>0</v>
      </c>
      <c r="K196" s="214" t="s">
        <v>157</v>
      </c>
      <c r="L196" s="44"/>
      <c r="M196" s="219" t="s">
        <v>19</v>
      </c>
      <c r="N196" s="220" t="s">
        <v>44</v>
      </c>
      <c r="O196" s="84"/>
      <c r="P196" s="221">
        <f>O196*H196</f>
        <v>0</v>
      </c>
      <c r="Q196" s="221">
        <v>0</v>
      </c>
      <c r="R196" s="221">
        <f>Q196*H196</f>
        <v>0</v>
      </c>
      <c r="S196" s="221">
        <v>0</v>
      </c>
      <c r="T196" s="222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23" t="s">
        <v>217</v>
      </c>
      <c r="AT196" s="223" t="s">
        <v>153</v>
      </c>
      <c r="AU196" s="223" t="s">
        <v>83</v>
      </c>
      <c r="AY196" s="17" t="s">
        <v>150</v>
      </c>
      <c r="BE196" s="224">
        <f>IF(N196="základní",J196,0)</f>
        <v>0</v>
      </c>
      <c r="BF196" s="224">
        <f>IF(N196="snížená",J196,0)</f>
        <v>0</v>
      </c>
      <c r="BG196" s="224">
        <f>IF(N196="zákl. přenesená",J196,0)</f>
        <v>0</v>
      </c>
      <c r="BH196" s="224">
        <f>IF(N196="sníž. přenesená",J196,0)</f>
        <v>0</v>
      </c>
      <c r="BI196" s="224">
        <f>IF(N196="nulová",J196,0)</f>
        <v>0</v>
      </c>
      <c r="BJ196" s="17" t="s">
        <v>81</v>
      </c>
      <c r="BK196" s="224">
        <f>ROUND(I196*H196,2)</f>
        <v>0</v>
      </c>
      <c r="BL196" s="17" t="s">
        <v>217</v>
      </c>
      <c r="BM196" s="223" t="s">
        <v>352</v>
      </c>
    </row>
    <row r="197" s="2" customFormat="1">
      <c r="A197" s="38"/>
      <c r="B197" s="39"/>
      <c r="C197" s="40"/>
      <c r="D197" s="225" t="s">
        <v>159</v>
      </c>
      <c r="E197" s="40"/>
      <c r="F197" s="226" t="s">
        <v>353</v>
      </c>
      <c r="G197" s="40"/>
      <c r="H197" s="40"/>
      <c r="I197" s="227"/>
      <c r="J197" s="40"/>
      <c r="K197" s="40"/>
      <c r="L197" s="44"/>
      <c r="M197" s="228"/>
      <c r="N197" s="229"/>
      <c r="O197" s="84"/>
      <c r="P197" s="84"/>
      <c r="Q197" s="84"/>
      <c r="R197" s="84"/>
      <c r="S197" s="84"/>
      <c r="T197" s="85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159</v>
      </c>
      <c r="AU197" s="17" t="s">
        <v>83</v>
      </c>
    </row>
    <row r="198" s="2" customFormat="1">
      <c r="A198" s="38"/>
      <c r="B198" s="39"/>
      <c r="C198" s="40"/>
      <c r="D198" s="230" t="s">
        <v>161</v>
      </c>
      <c r="E198" s="40"/>
      <c r="F198" s="231" t="s">
        <v>354</v>
      </c>
      <c r="G198" s="40"/>
      <c r="H198" s="40"/>
      <c r="I198" s="227"/>
      <c r="J198" s="40"/>
      <c r="K198" s="40"/>
      <c r="L198" s="44"/>
      <c r="M198" s="228"/>
      <c r="N198" s="229"/>
      <c r="O198" s="84"/>
      <c r="P198" s="84"/>
      <c r="Q198" s="84"/>
      <c r="R198" s="84"/>
      <c r="S198" s="84"/>
      <c r="T198" s="85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7" t="s">
        <v>161</v>
      </c>
      <c r="AU198" s="17" t="s">
        <v>83</v>
      </c>
    </row>
    <row r="199" s="12" customFormat="1" ht="22.8" customHeight="1">
      <c r="A199" s="12"/>
      <c r="B199" s="196"/>
      <c r="C199" s="197"/>
      <c r="D199" s="198" t="s">
        <v>72</v>
      </c>
      <c r="E199" s="210" t="s">
        <v>355</v>
      </c>
      <c r="F199" s="210" t="s">
        <v>356</v>
      </c>
      <c r="G199" s="197"/>
      <c r="H199" s="197"/>
      <c r="I199" s="200"/>
      <c r="J199" s="211">
        <f>BK199</f>
        <v>0</v>
      </c>
      <c r="K199" s="197"/>
      <c r="L199" s="202"/>
      <c r="M199" s="203"/>
      <c r="N199" s="204"/>
      <c r="O199" s="204"/>
      <c r="P199" s="205">
        <f>SUM(P200:P202)</f>
        <v>0</v>
      </c>
      <c r="Q199" s="204"/>
      <c r="R199" s="205">
        <f>SUM(R200:R202)</f>
        <v>0</v>
      </c>
      <c r="S199" s="204"/>
      <c r="T199" s="206">
        <f>SUM(T200:T202)</f>
        <v>1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07" t="s">
        <v>83</v>
      </c>
      <c r="AT199" s="208" t="s">
        <v>72</v>
      </c>
      <c r="AU199" s="208" t="s">
        <v>81</v>
      </c>
      <c r="AY199" s="207" t="s">
        <v>150</v>
      </c>
      <c r="BK199" s="209">
        <f>SUM(BK200:BK202)</f>
        <v>0</v>
      </c>
    </row>
    <row r="200" s="2" customFormat="1" ht="16.5" customHeight="1">
      <c r="A200" s="38"/>
      <c r="B200" s="39"/>
      <c r="C200" s="212" t="s">
        <v>357</v>
      </c>
      <c r="D200" s="212" t="s">
        <v>153</v>
      </c>
      <c r="E200" s="213" t="s">
        <v>358</v>
      </c>
      <c r="F200" s="214" t="s">
        <v>359</v>
      </c>
      <c r="G200" s="215" t="s">
        <v>360</v>
      </c>
      <c r="H200" s="216">
        <v>1000</v>
      </c>
      <c r="I200" s="217"/>
      <c r="J200" s="218">
        <f>ROUND(I200*H200,2)</f>
        <v>0</v>
      </c>
      <c r="K200" s="214" t="s">
        <v>157</v>
      </c>
      <c r="L200" s="44"/>
      <c r="M200" s="219" t="s">
        <v>19</v>
      </c>
      <c r="N200" s="220" t="s">
        <v>44</v>
      </c>
      <c r="O200" s="84"/>
      <c r="P200" s="221">
        <f>O200*H200</f>
        <v>0</v>
      </c>
      <c r="Q200" s="221">
        <v>0</v>
      </c>
      <c r="R200" s="221">
        <f>Q200*H200</f>
        <v>0</v>
      </c>
      <c r="S200" s="221">
        <v>0.001</v>
      </c>
      <c r="T200" s="222">
        <f>S200*H200</f>
        <v>1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23" t="s">
        <v>217</v>
      </c>
      <c r="AT200" s="223" t="s">
        <v>153</v>
      </c>
      <c r="AU200" s="223" t="s">
        <v>83</v>
      </c>
      <c r="AY200" s="17" t="s">
        <v>150</v>
      </c>
      <c r="BE200" s="224">
        <f>IF(N200="základní",J200,0)</f>
        <v>0</v>
      </c>
      <c r="BF200" s="224">
        <f>IF(N200="snížená",J200,0)</f>
        <v>0</v>
      </c>
      <c r="BG200" s="224">
        <f>IF(N200="zákl. přenesená",J200,0)</f>
        <v>0</v>
      </c>
      <c r="BH200" s="224">
        <f>IF(N200="sníž. přenesená",J200,0)</f>
        <v>0</v>
      </c>
      <c r="BI200" s="224">
        <f>IF(N200="nulová",J200,0)</f>
        <v>0</v>
      </c>
      <c r="BJ200" s="17" t="s">
        <v>81</v>
      </c>
      <c r="BK200" s="224">
        <f>ROUND(I200*H200,2)</f>
        <v>0</v>
      </c>
      <c r="BL200" s="17" t="s">
        <v>217</v>
      </c>
      <c r="BM200" s="223" t="s">
        <v>361</v>
      </c>
    </row>
    <row r="201" s="2" customFormat="1">
      <c r="A201" s="38"/>
      <c r="B201" s="39"/>
      <c r="C201" s="40"/>
      <c r="D201" s="225" t="s">
        <v>159</v>
      </c>
      <c r="E201" s="40"/>
      <c r="F201" s="226" t="s">
        <v>362</v>
      </c>
      <c r="G201" s="40"/>
      <c r="H201" s="40"/>
      <c r="I201" s="227"/>
      <c r="J201" s="40"/>
      <c r="K201" s="40"/>
      <c r="L201" s="44"/>
      <c r="M201" s="228"/>
      <c r="N201" s="229"/>
      <c r="O201" s="84"/>
      <c r="P201" s="84"/>
      <c r="Q201" s="84"/>
      <c r="R201" s="84"/>
      <c r="S201" s="84"/>
      <c r="T201" s="85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7" t="s">
        <v>159</v>
      </c>
      <c r="AU201" s="17" t="s">
        <v>83</v>
      </c>
    </row>
    <row r="202" s="2" customFormat="1">
      <c r="A202" s="38"/>
      <c r="B202" s="39"/>
      <c r="C202" s="40"/>
      <c r="D202" s="230" t="s">
        <v>161</v>
      </c>
      <c r="E202" s="40"/>
      <c r="F202" s="231" t="s">
        <v>363</v>
      </c>
      <c r="G202" s="40"/>
      <c r="H202" s="40"/>
      <c r="I202" s="227"/>
      <c r="J202" s="40"/>
      <c r="K202" s="40"/>
      <c r="L202" s="44"/>
      <c r="M202" s="228"/>
      <c r="N202" s="229"/>
      <c r="O202" s="84"/>
      <c r="P202" s="84"/>
      <c r="Q202" s="84"/>
      <c r="R202" s="84"/>
      <c r="S202" s="84"/>
      <c r="T202" s="85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7" t="s">
        <v>161</v>
      </c>
      <c r="AU202" s="17" t="s">
        <v>83</v>
      </c>
    </row>
    <row r="203" s="12" customFormat="1" ht="22.8" customHeight="1">
      <c r="A203" s="12"/>
      <c r="B203" s="196"/>
      <c r="C203" s="197"/>
      <c r="D203" s="198" t="s">
        <v>72</v>
      </c>
      <c r="E203" s="210" t="s">
        <v>364</v>
      </c>
      <c r="F203" s="210" t="s">
        <v>365</v>
      </c>
      <c r="G203" s="197"/>
      <c r="H203" s="197"/>
      <c r="I203" s="200"/>
      <c r="J203" s="211">
        <f>BK203</f>
        <v>0</v>
      </c>
      <c r="K203" s="197"/>
      <c r="L203" s="202"/>
      <c r="M203" s="203"/>
      <c r="N203" s="204"/>
      <c r="O203" s="204"/>
      <c r="P203" s="205">
        <f>SUM(P204:P209)</f>
        <v>0</v>
      </c>
      <c r="Q203" s="204"/>
      <c r="R203" s="205">
        <f>SUM(R204:R209)</f>
        <v>0.0013000000000000002</v>
      </c>
      <c r="S203" s="204"/>
      <c r="T203" s="206">
        <f>SUM(T204:T209)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07" t="s">
        <v>83</v>
      </c>
      <c r="AT203" s="208" t="s">
        <v>72</v>
      </c>
      <c r="AU203" s="208" t="s">
        <v>81</v>
      </c>
      <c r="AY203" s="207" t="s">
        <v>150</v>
      </c>
      <c r="BK203" s="209">
        <f>SUM(BK204:BK209)</f>
        <v>0</v>
      </c>
    </row>
    <row r="204" s="2" customFormat="1" ht="16.5" customHeight="1">
      <c r="A204" s="38"/>
      <c r="B204" s="39"/>
      <c r="C204" s="212" t="s">
        <v>366</v>
      </c>
      <c r="D204" s="212" t="s">
        <v>153</v>
      </c>
      <c r="E204" s="213" t="s">
        <v>367</v>
      </c>
      <c r="F204" s="214" t="s">
        <v>368</v>
      </c>
      <c r="G204" s="215" t="s">
        <v>156</v>
      </c>
      <c r="H204" s="216">
        <v>13</v>
      </c>
      <c r="I204" s="217"/>
      <c r="J204" s="218">
        <f>ROUND(I204*H204,2)</f>
        <v>0</v>
      </c>
      <c r="K204" s="214" t="s">
        <v>157</v>
      </c>
      <c r="L204" s="44"/>
      <c r="M204" s="219" t="s">
        <v>19</v>
      </c>
      <c r="N204" s="220" t="s">
        <v>44</v>
      </c>
      <c r="O204" s="84"/>
      <c r="P204" s="221">
        <f>O204*H204</f>
        <v>0</v>
      </c>
      <c r="Q204" s="221">
        <v>0</v>
      </c>
      <c r="R204" s="221">
        <f>Q204*H204</f>
        <v>0</v>
      </c>
      <c r="S204" s="221">
        <v>0</v>
      </c>
      <c r="T204" s="222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23" t="s">
        <v>217</v>
      </c>
      <c r="AT204" s="223" t="s">
        <v>153</v>
      </c>
      <c r="AU204" s="223" t="s">
        <v>83</v>
      </c>
      <c r="AY204" s="17" t="s">
        <v>150</v>
      </c>
      <c r="BE204" s="224">
        <f>IF(N204="základní",J204,0)</f>
        <v>0</v>
      </c>
      <c r="BF204" s="224">
        <f>IF(N204="snížená",J204,0)</f>
        <v>0</v>
      </c>
      <c r="BG204" s="224">
        <f>IF(N204="zákl. přenesená",J204,0)</f>
        <v>0</v>
      </c>
      <c r="BH204" s="224">
        <f>IF(N204="sníž. přenesená",J204,0)</f>
        <v>0</v>
      </c>
      <c r="BI204" s="224">
        <f>IF(N204="nulová",J204,0)</f>
        <v>0</v>
      </c>
      <c r="BJ204" s="17" t="s">
        <v>81</v>
      </c>
      <c r="BK204" s="224">
        <f>ROUND(I204*H204,2)</f>
        <v>0</v>
      </c>
      <c r="BL204" s="17" t="s">
        <v>217</v>
      </c>
      <c r="BM204" s="223" t="s">
        <v>369</v>
      </c>
    </row>
    <row r="205" s="2" customFormat="1">
      <c r="A205" s="38"/>
      <c r="B205" s="39"/>
      <c r="C205" s="40"/>
      <c r="D205" s="225" t="s">
        <v>159</v>
      </c>
      <c r="E205" s="40"/>
      <c r="F205" s="226" t="s">
        <v>370</v>
      </c>
      <c r="G205" s="40"/>
      <c r="H205" s="40"/>
      <c r="I205" s="227"/>
      <c r="J205" s="40"/>
      <c r="K205" s="40"/>
      <c r="L205" s="44"/>
      <c r="M205" s="228"/>
      <c r="N205" s="229"/>
      <c r="O205" s="84"/>
      <c r="P205" s="84"/>
      <c r="Q205" s="84"/>
      <c r="R205" s="84"/>
      <c r="S205" s="84"/>
      <c r="T205" s="85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7" t="s">
        <v>159</v>
      </c>
      <c r="AU205" s="17" t="s">
        <v>83</v>
      </c>
    </row>
    <row r="206" s="2" customFormat="1">
      <c r="A206" s="38"/>
      <c r="B206" s="39"/>
      <c r="C206" s="40"/>
      <c r="D206" s="230" t="s">
        <v>161</v>
      </c>
      <c r="E206" s="40"/>
      <c r="F206" s="231" t="s">
        <v>371</v>
      </c>
      <c r="G206" s="40"/>
      <c r="H206" s="40"/>
      <c r="I206" s="227"/>
      <c r="J206" s="40"/>
      <c r="K206" s="40"/>
      <c r="L206" s="44"/>
      <c r="M206" s="228"/>
      <c r="N206" s="229"/>
      <c r="O206" s="84"/>
      <c r="P206" s="84"/>
      <c r="Q206" s="84"/>
      <c r="R206" s="84"/>
      <c r="S206" s="84"/>
      <c r="T206" s="85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T206" s="17" t="s">
        <v>161</v>
      </c>
      <c r="AU206" s="17" t="s">
        <v>83</v>
      </c>
    </row>
    <row r="207" s="2" customFormat="1" ht="16.5" customHeight="1">
      <c r="A207" s="38"/>
      <c r="B207" s="39"/>
      <c r="C207" s="243" t="s">
        <v>372</v>
      </c>
      <c r="D207" s="243" t="s">
        <v>229</v>
      </c>
      <c r="E207" s="244" t="s">
        <v>373</v>
      </c>
      <c r="F207" s="245" t="s">
        <v>374</v>
      </c>
      <c r="G207" s="246" t="s">
        <v>360</v>
      </c>
      <c r="H207" s="247">
        <v>1.3</v>
      </c>
      <c r="I207" s="248"/>
      <c r="J207" s="249">
        <f>ROUND(I207*H207,2)</f>
        <v>0</v>
      </c>
      <c r="K207" s="245" t="s">
        <v>157</v>
      </c>
      <c r="L207" s="250"/>
      <c r="M207" s="251" t="s">
        <v>19</v>
      </c>
      <c r="N207" s="252" t="s">
        <v>44</v>
      </c>
      <c r="O207" s="84"/>
      <c r="P207" s="221">
        <f>O207*H207</f>
        <v>0</v>
      </c>
      <c r="Q207" s="221">
        <v>0.001</v>
      </c>
      <c r="R207" s="221">
        <f>Q207*H207</f>
        <v>0.0013000000000000002</v>
      </c>
      <c r="S207" s="221">
        <v>0</v>
      </c>
      <c r="T207" s="222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23" t="s">
        <v>232</v>
      </c>
      <c r="AT207" s="223" t="s">
        <v>229</v>
      </c>
      <c r="AU207" s="223" t="s">
        <v>83</v>
      </c>
      <c r="AY207" s="17" t="s">
        <v>150</v>
      </c>
      <c r="BE207" s="224">
        <f>IF(N207="základní",J207,0)</f>
        <v>0</v>
      </c>
      <c r="BF207" s="224">
        <f>IF(N207="snížená",J207,0)</f>
        <v>0</v>
      </c>
      <c r="BG207" s="224">
        <f>IF(N207="zákl. přenesená",J207,0)</f>
        <v>0</v>
      </c>
      <c r="BH207" s="224">
        <f>IF(N207="sníž. přenesená",J207,0)</f>
        <v>0</v>
      </c>
      <c r="BI207" s="224">
        <f>IF(N207="nulová",J207,0)</f>
        <v>0</v>
      </c>
      <c r="BJ207" s="17" t="s">
        <v>81</v>
      </c>
      <c r="BK207" s="224">
        <f>ROUND(I207*H207,2)</f>
        <v>0</v>
      </c>
      <c r="BL207" s="17" t="s">
        <v>217</v>
      </c>
      <c r="BM207" s="223" t="s">
        <v>375</v>
      </c>
    </row>
    <row r="208" s="2" customFormat="1">
      <c r="A208" s="38"/>
      <c r="B208" s="39"/>
      <c r="C208" s="40"/>
      <c r="D208" s="225" t="s">
        <v>159</v>
      </c>
      <c r="E208" s="40"/>
      <c r="F208" s="226" t="s">
        <v>374</v>
      </c>
      <c r="G208" s="40"/>
      <c r="H208" s="40"/>
      <c r="I208" s="227"/>
      <c r="J208" s="40"/>
      <c r="K208" s="40"/>
      <c r="L208" s="44"/>
      <c r="M208" s="228"/>
      <c r="N208" s="229"/>
      <c r="O208" s="84"/>
      <c r="P208" s="84"/>
      <c r="Q208" s="84"/>
      <c r="R208" s="84"/>
      <c r="S208" s="84"/>
      <c r="T208" s="85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7" t="s">
        <v>159</v>
      </c>
      <c r="AU208" s="17" t="s">
        <v>83</v>
      </c>
    </row>
    <row r="209" s="13" customFormat="1">
      <c r="A209" s="13"/>
      <c r="B209" s="232"/>
      <c r="C209" s="233"/>
      <c r="D209" s="225" t="s">
        <v>163</v>
      </c>
      <c r="E209" s="233"/>
      <c r="F209" s="235" t="s">
        <v>376</v>
      </c>
      <c r="G209" s="233"/>
      <c r="H209" s="236">
        <v>1.3</v>
      </c>
      <c r="I209" s="237"/>
      <c r="J209" s="233"/>
      <c r="K209" s="233"/>
      <c r="L209" s="238"/>
      <c r="M209" s="239"/>
      <c r="N209" s="240"/>
      <c r="O209" s="240"/>
      <c r="P209" s="240"/>
      <c r="Q209" s="240"/>
      <c r="R209" s="240"/>
      <c r="S209" s="240"/>
      <c r="T209" s="241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2" t="s">
        <v>163</v>
      </c>
      <c r="AU209" s="242" t="s">
        <v>83</v>
      </c>
      <c r="AV209" s="13" t="s">
        <v>83</v>
      </c>
      <c r="AW209" s="13" t="s">
        <v>4</v>
      </c>
      <c r="AX209" s="13" t="s">
        <v>81</v>
      </c>
      <c r="AY209" s="242" t="s">
        <v>150</v>
      </c>
    </row>
    <row r="210" s="12" customFormat="1" ht="25.92" customHeight="1">
      <c r="A210" s="12"/>
      <c r="B210" s="196"/>
      <c r="C210" s="197"/>
      <c r="D210" s="198" t="s">
        <v>72</v>
      </c>
      <c r="E210" s="199" t="s">
        <v>229</v>
      </c>
      <c r="F210" s="199" t="s">
        <v>377</v>
      </c>
      <c r="G210" s="197"/>
      <c r="H210" s="197"/>
      <c r="I210" s="200"/>
      <c r="J210" s="201">
        <f>BK210</f>
        <v>0</v>
      </c>
      <c r="K210" s="197"/>
      <c r="L210" s="202"/>
      <c r="M210" s="203"/>
      <c r="N210" s="204"/>
      <c r="O210" s="204"/>
      <c r="P210" s="205">
        <f>P211</f>
        <v>0</v>
      </c>
      <c r="Q210" s="204"/>
      <c r="R210" s="205">
        <f>R211</f>
        <v>1.4579390000000001</v>
      </c>
      <c r="S210" s="204"/>
      <c r="T210" s="206">
        <f>T211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07" t="s">
        <v>171</v>
      </c>
      <c r="AT210" s="208" t="s">
        <v>72</v>
      </c>
      <c r="AU210" s="208" t="s">
        <v>73</v>
      </c>
      <c r="AY210" s="207" t="s">
        <v>150</v>
      </c>
      <c r="BK210" s="209">
        <f>BK211</f>
        <v>0</v>
      </c>
    </row>
    <row r="211" s="12" customFormat="1" ht="22.8" customHeight="1">
      <c r="A211" s="12"/>
      <c r="B211" s="196"/>
      <c r="C211" s="197"/>
      <c r="D211" s="198" t="s">
        <v>72</v>
      </c>
      <c r="E211" s="210" t="s">
        <v>378</v>
      </c>
      <c r="F211" s="210" t="s">
        <v>379</v>
      </c>
      <c r="G211" s="197"/>
      <c r="H211" s="197"/>
      <c r="I211" s="200"/>
      <c r="J211" s="211">
        <f>BK211</f>
        <v>0</v>
      </c>
      <c r="K211" s="197"/>
      <c r="L211" s="202"/>
      <c r="M211" s="203"/>
      <c r="N211" s="204"/>
      <c r="O211" s="204"/>
      <c r="P211" s="205">
        <f>SUM(P212:P261)</f>
        <v>0</v>
      </c>
      <c r="Q211" s="204"/>
      <c r="R211" s="205">
        <f>SUM(R212:R261)</f>
        <v>1.4579390000000001</v>
      </c>
      <c r="S211" s="204"/>
      <c r="T211" s="206">
        <f>SUM(T212:T261)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07" t="s">
        <v>171</v>
      </c>
      <c r="AT211" s="208" t="s">
        <v>72</v>
      </c>
      <c r="AU211" s="208" t="s">
        <v>81</v>
      </c>
      <c r="AY211" s="207" t="s">
        <v>150</v>
      </c>
      <c r="BK211" s="209">
        <f>SUM(BK212:BK261)</f>
        <v>0</v>
      </c>
    </row>
    <row r="212" s="2" customFormat="1" ht="16.5" customHeight="1">
      <c r="A212" s="38"/>
      <c r="B212" s="39"/>
      <c r="C212" s="212" t="s">
        <v>380</v>
      </c>
      <c r="D212" s="212" t="s">
        <v>153</v>
      </c>
      <c r="E212" s="213" t="s">
        <v>381</v>
      </c>
      <c r="F212" s="214" t="s">
        <v>382</v>
      </c>
      <c r="G212" s="215" t="s">
        <v>216</v>
      </c>
      <c r="H212" s="216">
        <v>7</v>
      </c>
      <c r="I212" s="217"/>
      <c r="J212" s="218">
        <f>ROUND(I212*H212,2)</f>
        <v>0</v>
      </c>
      <c r="K212" s="214" t="s">
        <v>157</v>
      </c>
      <c r="L212" s="44"/>
      <c r="M212" s="219" t="s">
        <v>19</v>
      </c>
      <c r="N212" s="220" t="s">
        <v>44</v>
      </c>
      <c r="O212" s="84"/>
      <c r="P212" s="221">
        <f>O212*H212</f>
        <v>0</v>
      </c>
      <c r="Q212" s="221">
        <v>2.0000000000000002E-05</v>
      </c>
      <c r="R212" s="221">
        <f>Q212*H212</f>
        <v>0.00014000000000000002</v>
      </c>
      <c r="S212" s="221">
        <v>0</v>
      </c>
      <c r="T212" s="222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23" t="s">
        <v>383</v>
      </c>
      <c r="AT212" s="223" t="s">
        <v>153</v>
      </c>
      <c r="AU212" s="223" t="s">
        <v>83</v>
      </c>
      <c r="AY212" s="17" t="s">
        <v>150</v>
      </c>
      <c r="BE212" s="224">
        <f>IF(N212="základní",J212,0)</f>
        <v>0</v>
      </c>
      <c r="BF212" s="224">
        <f>IF(N212="snížená",J212,0)</f>
        <v>0</v>
      </c>
      <c r="BG212" s="224">
        <f>IF(N212="zákl. přenesená",J212,0)</f>
        <v>0</v>
      </c>
      <c r="BH212" s="224">
        <f>IF(N212="sníž. přenesená",J212,0)</f>
        <v>0</v>
      </c>
      <c r="BI212" s="224">
        <f>IF(N212="nulová",J212,0)</f>
        <v>0</v>
      </c>
      <c r="BJ212" s="17" t="s">
        <v>81</v>
      </c>
      <c r="BK212" s="224">
        <f>ROUND(I212*H212,2)</f>
        <v>0</v>
      </c>
      <c r="BL212" s="17" t="s">
        <v>383</v>
      </c>
      <c r="BM212" s="223" t="s">
        <v>384</v>
      </c>
    </row>
    <row r="213" s="2" customFormat="1">
      <c r="A213" s="38"/>
      <c r="B213" s="39"/>
      <c r="C213" s="40"/>
      <c r="D213" s="225" t="s">
        <v>159</v>
      </c>
      <c r="E213" s="40"/>
      <c r="F213" s="226" t="s">
        <v>385</v>
      </c>
      <c r="G213" s="40"/>
      <c r="H213" s="40"/>
      <c r="I213" s="227"/>
      <c r="J213" s="40"/>
      <c r="K213" s="40"/>
      <c r="L213" s="44"/>
      <c r="M213" s="228"/>
      <c r="N213" s="229"/>
      <c r="O213" s="84"/>
      <c r="P213" s="84"/>
      <c r="Q213" s="84"/>
      <c r="R213" s="84"/>
      <c r="S213" s="84"/>
      <c r="T213" s="85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T213" s="17" t="s">
        <v>159</v>
      </c>
      <c r="AU213" s="17" t="s">
        <v>83</v>
      </c>
    </row>
    <row r="214" s="2" customFormat="1">
      <c r="A214" s="38"/>
      <c r="B214" s="39"/>
      <c r="C214" s="40"/>
      <c r="D214" s="230" t="s">
        <v>161</v>
      </c>
      <c r="E214" s="40"/>
      <c r="F214" s="231" t="s">
        <v>386</v>
      </c>
      <c r="G214" s="40"/>
      <c r="H214" s="40"/>
      <c r="I214" s="227"/>
      <c r="J214" s="40"/>
      <c r="K214" s="40"/>
      <c r="L214" s="44"/>
      <c r="M214" s="228"/>
      <c r="N214" s="229"/>
      <c r="O214" s="84"/>
      <c r="P214" s="84"/>
      <c r="Q214" s="84"/>
      <c r="R214" s="84"/>
      <c r="S214" s="84"/>
      <c r="T214" s="85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T214" s="17" t="s">
        <v>161</v>
      </c>
      <c r="AU214" s="17" t="s">
        <v>83</v>
      </c>
    </row>
    <row r="215" s="2" customFormat="1" ht="16.5" customHeight="1">
      <c r="A215" s="38"/>
      <c r="B215" s="39"/>
      <c r="C215" s="243" t="s">
        <v>387</v>
      </c>
      <c r="D215" s="243" t="s">
        <v>229</v>
      </c>
      <c r="E215" s="244" t="s">
        <v>388</v>
      </c>
      <c r="F215" s="245" t="s">
        <v>389</v>
      </c>
      <c r="G215" s="246" t="s">
        <v>216</v>
      </c>
      <c r="H215" s="247">
        <v>7</v>
      </c>
      <c r="I215" s="248"/>
      <c r="J215" s="249">
        <f>ROUND(I215*H215,2)</f>
        <v>0</v>
      </c>
      <c r="K215" s="245" t="s">
        <v>19</v>
      </c>
      <c r="L215" s="250"/>
      <c r="M215" s="251" t="s">
        <v>19</v>
      </c>
      <c r="N215" s="252" t="s">
        <v>44</v>
      </c>
      <c r="O215" s="84"/>
      <c r="P215" s="221">
        <f>O215*H215</f>
        <v>0</v>
      </c>
      <c r="Q215" s="221">
        <v>0.0024599999999999999</v>
      </c>
      <c r="R215" s="221">
        <f>Q215*H215</f>
        <v>0.017219999999999999</v>
      </c>
      <c r="S215" s="221">
        <v>0</v>
      </c>
      <c r="T215" s="222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23" t="s">
        <v>390</v>
      </c>
      <c r="AT215" s="223" t="s">
        <v>229</v>
      </c>
      <c r="AU215" s="223" t="s">
        <v>83</v>
      </c>
      <c r="AY215" s="17" t="s">
        <v>150</v>
      </c>
      <c r="BE215" s="224">
        <f>IF(N215="základní",J215,0)</f>
        <v>0</v>
      </c>
      <c r="BF215" s="224">
        <f>IF(N215="snížená",J215,0)</f>
        <v>0</v>
      </c>
      <c r="BG215" s="224">
        <f>IF(N215="zákl. přenesená",J215,0)</f>
        <v>0</v>
      </c>
      <c r="BH215" s="224">
        <f>IF(N215="sníž. přenesená",J215,0)</f>
        <v>0</v>
      </c>
      <c r="BI215" s="224">
        <f>IF(N215="nulová",J215,0)</f>
        <v>0</v>
      </c>
      <c r="BJ215" s="17" t="s">
        <v>81</v>
      </c>
      <c r="BK215" s="224">
        <f>ROUND(I215*H215,2)</f>
        <v>0</v>
      </c>
      <c r="BL215" s="17" t="s">
        <v>390</v>
      </c>
      <c r="BM215" s="223" t="s">
        <v>391</v>
      </c>
    </row>
    <row r="216" s="2" customFormat="1">
      <c r="A216" s="38"/>
      <c r="B216" s="39"/>
      <c r="C216" s="40"/>
      <c r="D216" s="225" t="s">
        <v>159</v>
      </c>
      <c r="E216" s="40"/>
      <c r="F216" s="226" t="s">
        <v>389</v>
      </c>
      <c r="G216" s="40"/>
      <c r="H216" s="40"/>
      <c r="I216" s="227"/>
      <c r="J216" s="40"/>
      <c r="K216" s="40"/>
      <c r="L216" s="44"/>
      <c r="M216" s="228"/>
      <c r="N216" s="229"/>
      <c r="O216" s="84"/>
      <c r="P216" s="84"/>
      <c r="Q216" s="84"/>
      <c r="R216" s="84"/>
      <c r="S216" s="84"/>
      <c r="T216" s="85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T216" s="17" t="s">
        <v>159</v>
      </c>
      <c r="AU216" s="17" t="s">
        <v>83</v>
      </c>
    </row>
    <row r="217" s="2" customFormat="1" ht="16.5" customHeight="1">
      <c r="A217" s="38"/>
      <c r="B217" s="39"/>
      <c r="C217" s="212" t="s">
        <v>392</v>
      </c>
      <c r="D217" s="212" t="s">
        <v>153</v>
      </c>
      <c r="E217" s="213" t="s">
        <v>393</v>
      </c>
      <c r="F217" s="214" t="s">
        <v>394</v>
      </c>
      <c r="G217" s="215" t="s">
        <v>216</v>
      </c>
      <c r="H217" s="216">
        <v>0.5</v>
      </c>
      <c r="I217" s="217"/>
      <c r="J217" s="218">
        <f>ROUND(I217*H217,2)</f>
        <v>0</v>
      </c>
      <c r="K217" s="214" t="s">
        <v>157</v>
      </c>
      <c r="L217" s="44"/>
      <c r="M217" s="219" t="s">
        <v>19</v>
      </c>
      <c r="N217" s="220" t="s">
        <v>44</v>
      </c>
      <c r="O217" s="84"/>
      <c r="P217" s="221">
        <f>O217*H217</f>
        <v>0</v>
      </c>
      <c r="Q217" s="221">
        <v>0.00012</v>
      </c>
      <c r="R217" s="221">
        <f>Q217*H217</f>
        <v>6.0000000000000002E-05</v>
      </c>
      <c r="S217" s="221">
        <v>0</v>
      </c>
      <c r="T217" s="222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23" t="s">
        <v>383</v>
      </c>
      <c r="AT217" s="223" t="s">
        <v>153</v>
      </c>
      <c r="AU217" s="223" t="s">
        <v>83</v>
      </c>
      <c r="AY217" s="17" t="s">
        <v>150</v>
      </c>
      <c r="BE217" s="224">
        <f>IF(N217="základní",J217,0)</f>
        <v>0</v>
      </c>
      <c r="BF217" s="224">
        <f>IF(N217="snížená",J217,0)</f>
        <v>0</v>
      </c>
      <c r="BG217" s="224">
        <f>IF(N217="zákl. přenesená",J217,0)</f>
        <v>0</v>
      </c>
      <c r="BH217" s="224">
        <f>IF(N217="sníž. přenesená",J217,0)</f>
        <v>0</v>
      </c>
      <c r="BI217" s="224">
        <f>IF(N217="nulová",J217,0)</f>
        <v>0</v>
      </c>
      <c r="BJ217" s="17" t="s">
        <v>81</v>
      </c>
      <c r="BK217" s="224">
        <f>ROUND(I217*H217,2)</f>
        <v>0</v>
      </c>
      <c r="BL217" s="17" t="s">
        <v>383</v>
      </c>
      <c r="BM217" s="223" t="s">
        <v>395</v>
      </c>
    </row>
    <row r="218" s="2" customFormat="1">
      <c r="A218" s="38"/>
      <c r="B218" s="39"/>
      <c r="C218" s="40"/>
      <c r="D218" s="225" t="s">
        <v>159</v>
      </c>
      <c r="E218" s="40"/>
      <c r="F218" s="226" t="s">
        <v>396</v>
      </c>
      <c r="G218" s="40"/>
      <c r="H218" s="40"/>
      <c r="I218" s="227"/>
      <c r="J218" s="40"/>
      <c r="K218" s="40"/>
      <c r="L218" s="44"/>
      <c r="M218" s="228"/>
      <c r="N218" s="229"/>
      <c r="O218" s="84"/>
      <c r="P218" s="84"/>
      <c r="Q218" s="84"/>
      <c r="R218" s="84"/>
      <c r="S218" s="84"/>
      <c r="T218" s="85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T218" s="17" t="s">
        <v>159</v>
      </c>
      <c r="AU218" s="17" t="s">
        <v>83</v>
      </c>
    </row>
    <row r="219" s="2" customFormat="1">
      <c r="A219" s="38"/>
      <c r="B219" s="39"/>
      <c r="C219" s="40"/>
      <c r="D219" s="230" t="s">
        <v>161</v>
      </c>
      <c r="E219" s="40"/>
      <c r="F219" s="231" t="s">
        <v>397</v>
      </c>
      <c r="G219" s="40"/>
      <c r="H219" s="40"/>
      <c r="I219" s="227"/>
      <c r="J219" s="40"/>
      <c r="K219" s="40"/>
      <c r="L219" s="44"/>
      <c r="M219" s="228"/>
      <c r="N219" s="229"/>
      <c r="O219" s="84"/>
      <c r="P219" s="84"/>
      <c r="Q219" s="84"/>
      <c r="R219" s="84"/>
      <c r="S219" s="84"/>
      <c r="T219" s="85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T219" s="17" t="s">
        <v>161</v>
      </c>
      <c r="AU219" s="17" t="s">
        <v>83</v>
      </c>
    </row>
    <row r="220" s="2" customFormat="1" ht="16.5" customHeight="1">
      <c r="A220" s="38"/>
      <c r="B220" s="39"/>
      <c r="C220" s="243" t="s">
        <v>398</v>
      </c>
      <c r="D220" s="243" t="s">
        <v>229</v>
      </c>
      <c r="E220" s="244" t="s">
        <v>399</v>
      </c>
      <c r="F220" s="245" t="s">
        <v>400</v>
      </c>
      <c r="G220" s="246" t="s">
        <v>216</v>
      </c>
      <c r="H220" s="247">
        <v>0.5</v>
      </c>
      <c r="I220" s="248"/>
      <c r="J220" s="249">
        <f>ROUND(I220*H220,2)</f>
        <v>0</v>
      </c>
      <c r="K220" s="245" t="s">
        <v>19</v>
      </c>
      <c r="L220" s="250"/>
      <c r="M220" s="251" t="s">
        <v>19</v>
      </c>
      <c r="N220" s="252" t="s">
        <v>44</v>
      </c>
      <c r="O220" s="84"/>
      <c r="P220" s="221">
        <f>O220*H220</f>
        <v>0</v>
      </c>
      <c r="Q220" s="221">
        <v>0.043869999999999999</v>
      </c>
      <c r="R220" s="221">
        <f>Q220*H220</f>
        <v>0.021935</v>
      </c>
      <c r="S220" s="221">
        <v>0</v>
      </c>
      <c r="T220" s="222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23" t="s">
        <v>390</v>
      </c>
      <c r="AT220" s="223" t="s">
        <v>229</v>
      </c>
      <c r="AU220" s="223" t="s">
        <v>83</v>
      </c>
      <c r="AY220" s="17" t="s">
        <v>150</v>
      </c>
      <c r="BE220" s="224">
        <f>IF(N220="základní",J220,0)</f>
        <v>0</v>
      </c>
      <c r="BF220" s="224">
        <f>IF(N220="snížená",J220,0)</f>
        <v>0</v>
      </c>
      <c r="BG220" s="224">
        <f>IF(N220="zákl. přenesená",J220,0)</f>
        <v>0</v>
      </c>
      <c r="BH220" s="224">
        <f>IF(N220="sníž. přenesená",J220,0)</f>
        <v>0</v>
      </c>
      <c r="BI220" s="224">
        <f>IF(N220="nulová",J220,0)</f>
        <v>0</v>
      </c>
      <c r="BJ220" s="17" t="s">
        <v>81</v>
      </c>
      <c r="BK220" s="224">
        <f>ROUND(I220*H220,2)</f>
        <v>0</v>
      </c>
      <c r="BL220" s="17" t="s">
        <v>390</v>
      </c>
      <c r="BM220" s="223" t="s">
        <v>401</v>
      </c>
    </row>
    <row r="221" s="2" customFormat="1">
      <c r="A221" s="38"/>
      <c r="B221" s="39"/>
      <c r="C221" s="40"/>
      <c r="D221" s="225" t="s">
        <v>159</v>
      </c>
      <c r="E221" s="40"/>
      <c r="F221" s="226" t="s">
        <v>400</v>
      </c>
      <c r="G221" s="40"/>
      <c r="H221" s="40"/>
      <c r="I221" s="227"/>
      <c r="J221" s="40"/>
      <c r="K221" s="40"/>
      <c r="L221" s="44"/>
      <c r="M221" s="228"/>
      <c r="N221" s="229"/>
      <c r="O221" s="84"/>
      <c r="P221" s="84"/>
      <c r="Q221" s="84"/>
      <c r="R221" s="84"/>
      <c r="S221" s="84"/>
      <c r="T221" s="85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T221" s="17" t="s">
        <v>159</v>
      </c>
      <c r="AU221" s="17" t="s">
        <v>83</v>
      </c>
    </row>
    <row r="222" s="2" customFormat="1" ht="16.5" customHeight="1">
      <c r="A222" s="38"/>
      <c r="B222" s="39"/>
      <c r="C222" s="212" t="s">
        <v>402</v>
      </c>
      <c r="D222" s="212" t="s">
        <v>153</v>
      </c>
      <c r="E222" s="213" t="s">
        <v>403</v>
      </c>
      <c r="F222" s="214" t="s">
        <v>404</v>
      </c>
      <c r="G222" s="215" t="s">
        <v>216</v>
      </c>
      <c r="H222" s="216">
        <v>8</v>
      </c>
      <c r="I222" s="217"/>
      <c r="J222" s="218">
        <f>ROUND(I222*H222,2)</f>
        <v>0</v>
      </c>
      <c r="K222" s="214" t="s">
        <v>157</v>
      </c>
      <c r="L222" s="44"/>
      <c r="M222" s="219" t="s">
        <v>19</v>
      </c>
      <c r="N222" s="220" t="s">
        <v>44</v>
      </c>
      <c r="O222" s="84"/>
      <c r="P222" s="221">
        <f>O222*H222</f>
        <v>0</v>
      </c>
      <c r="Q222" s="221">
        <v>0.00036999999999999999</v>
      </c>
      <c r="R222" s="221">
        <f>Q222*H222</f>
        <v>0.00296</v>
      </c>
      <c r="S222" s="221">
        <v>0</v>
      </c>
      <c r="T222" s="222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23" t="s">
        <v>383</v>
      </c>
      <c r="AT222" s="223" t="s">
        <v>153</v>
      </c>
      <c r="AU222" s="223" t="s">
        <v>83</v>
      </c>
      <c r="AY222" s="17" t="s">
        <v>150</v>
      </c>
      <c r="BE222" s="224">
        <f>IF(N222="základní",J222,0)</f>
        <v>0</v>
      </c>
      <c r="BF222" s="224">
        <f>IF(N222="snížená",J222,0)</f>
        <v>0</v>
      </c>
      <c r="BG222" s="224">
        <f>IF(N222="zákl. přenesená",J222,0)</f>
        <v>0</v>
      </c>
      <c r="BH222" s="224">
        <f>IF(N222="sníž. přenesená",J222,0)</f>
        <v>0</v>
      </c>
      <c r="BI222" s="224">
        <f>IF(N222="nulová",J222,0)</f>
        <v>0</v>
      </c>
      <c r="BJ222" s="17" t="s">
        <v>81</v>
      </c>
      <c r="BK222" s="224">
        <f>ROUND(I222*H222,2)</f>
        <v>0</v>
      </c>
      <c r="BL222" s="17" t="s">
        <v>383</v>
      </c>
      <c r="BM222" s="223" t="s">
        <v>405</v>
      </c>
    </row>
    <row r="223" s="2" customFormat="1">
      <c r="A223" s="38"/>
      <c r="B223" s="39"/>
      <c r="C223" s="40"/>
      <c r="D223" s="225" t="s">
        <v>159</v>
      </c>
      <c r="E223" s="40"/>
      <c r="F223" s="226" t="s">
        <v>406</v>
      </c>
      <c r="G223" s="40"/>
      <c r="H223" s="40"/>
      <c r="I223" s="227"/>
      <c r="J223" s="40"/>
      <c r="K223" s="40"/>
      <c r="L223" s="44"/>
      <c r="M223" s="228"/>
      <c r="N223" s="229"/>
      <c r="O223" s="84"/>
      <c r="P223" s="84"/>
      <c r="Q223" s="84"/>
      <c r="R223" s="84"/>
      <c r="S223" s="84"/>
      <c r="T223" s="85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T223" s="17" t="s">
        <v>159</v>
      </c>
      <c r="AU223" s="17" t="s">
        <v>83</v>
      </c>
    </row>
    <row r="224" s="2" customFormat="1">
      <c r="A224" s="38"/>
      <c r="B224" s="39"/>
      <c r="C224" s="40"/>
      <c r="D224" s="230" t="s">
        <v>161</v>
      </c>
      <c r="E224" s="40"/>
      <c r="F224" s="231" t="s">
        <v>407</v>
      </c>
      <c r="G224" s="40"/>
      <c r="H224" s="40"/>
      <c r="I224" s="227"/>
      <c r="J224" s="40"/>
      <c r="K224" s="40"/>
      <c r="L224" s="44"/>
      <c r="M224" s="228"/>
      <c r="N224" s="229"/>
      <c r="O224" s="84"/>
      <c r="P224" s="84"/>
      <c r="Q224" s="84"/>
      <c r="R224" s="84"/>
      <c r="S224" s="84"/>
      <c r="T224" s="85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T224" s="17" t="s">
        <v>161</v>
      </c>
      <c r="AU224" s="17" t="s">
        <v>83</v>
      </c>
    </row>
    <row r="225" s="2" customFormat="1" ht="16.5" customHeight="1">
      <c r="A225" s="38"/>
      <c r="B225" s="39"/>
      <c r="C225" s="243" t="s">
        <v>408</v>
      </c>
      <c r="D225" s="243" t="s">
        <v>229</v>
      </c>
      <c r="E225" s="244" t="s">
        <v>409</v>
      </c>
      <c r="F225" s="245" t="s">
        <v>410</v>
      </c>
      <c r="G225" s="246" t="s">
        <v>216</v>
      </c>
      <c r="H225" s="247">
        <v>8.8000000000000007</v>
      </c>
      <c r="I225" s="248"/>
      <c r="J225" s="249">
        <f>ROUND(I225*H225,2)</f>
        <v>0</v>
      </c>
      <c r="K225" s="245" t="s">
        <v>19</v>
      </c>
      <c r="L225" s="250"/>
      <c r="M225" s="251" t="s">
        <v>19</v>
      </c>
      <c r="N225" s="252" t="s">
        <v>44</v>
      </c>
      <c r="O225" s="84"/>
      <c r="P225" s="221">
        <f>O225*H225</f>
        <v>0</v>
      </c>
      <c r="Q225" s="221">
        <v>0.091130000000000003</v>
      </c>
      <c r="R225" s="221">
        <f>Q225*H225</f>
        <v>0.8019440000000001</v>
      </c>
      <c r="S225" s="221">
        <v>0</v>
      </c>
      <c r="T225" s="222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23" t="s">
        <v>390</v>
      </c>
      <c r="AT225" s="223" t="s">
        <v>229</v>
      </c>
      <c r="AU225" s="223" t="s">
        <v>83</v>
      </c>
      <c r="AY225" s="17" t="s">
        <v>150</v>
      </c>
      <c r="BE225" s="224">
        <f>IF(N225="základní",J225,0)</f>
        <v>0</v>
      </c>
      <c r="BF225" s="224">
        <f>IF(N225="snížená",J225,0)</f>
        <v>0</v>
      </c>
      <c r="BG225" s="224">
        <f>IF(N225="zákl. přenesená",J225,0)</f>
        <v>0</v>
      </c>
      <c r="BH225" s="224">
        <f>IF(N225="sníž. přenesená",J225,0)</f>
        <v>0</v>
      </c>
      <c r="BI225" s="224">
        <f>IF(N225="nulová",J225,0)</f>
        <v>0</v>
      </c>
      <c r="BJ225" s="17" t="s">
        <v>81</v>
      </c>
      <c r="BK225" s="224">
        <f>ROUND(I225*H225,2)</f>
        <v>0</v>
      </c>
      <c r="BL225" s="17" t="s">
        <v>390</v>
      </c>
      <c r="BM225" s="223" t="s">
        <v>411</v>
      </c>
    </row>
    <row r="226" s="2" customFormat="1">
      <c r="A226" s="38"/>
      <c r="B226" s="39"/>
      <c r="C226" s="40"/>
      <c r="D226" s="225" t="s">
        <v>159</v>
      </c>
      <c r="E226" s="40"/>
      <c r="F226" s="226" t="s">
        <v>410</v>
      </c>
      <c r="G226" s="40"/>
      <c r="H226" s="40"/>
      <c r="I226" s="227"/>
      <c r="J226" s="40"/>
      <c r="K226" s="40"/>
      <c r="L226" s="44"/>
      <c r="M226" s="228"/>
      <c r="N226" s="229"/>
      <c r="O226" s="84"/>
      <c r="P226" s="84"/>
      <c r="Q226" s="84"/>
      <c r="R226" s="84"/>
      <c r="S226" s="84"/>
      <c r="T226" s="85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T226" s="17" t="s">
        <v>159</v>
      </c>
      <c r="AU226" s="17" t="s">
        <v>83</v>
      </c>
    </row>
    <row r="227" s="13" customFormat="1">
      <c r="A227" s="13"/>
      <c r="B227" s="232"/>
      <c r="C227" s="233"/>
      <c r="D227" s="225" t="s">
        <v>163</v>
      </c>
      <c r="E227" s="233"/>
      <c r="F227" s="235" t="s">
        <v>412</v>
      </c>
      <c r="G227" s="233"/>
      <c r="H227" s="236">
        <v>8.8000000000000007</v>
      </c>
      <c r="I227" s="237"/>
      <c r="J227" s="233"/>
      <c r="K227" s="233"/>
      <c r="L227" s="238"/>
      <c r="M227" s="239"/>
      <c r="N227" s="240"/>
      <c r="O227" s="240"/>
      <c r="P227" s="240"/>
      <c r="Q227" s="240"/>
      <c r="R227" s="240"/>
      <c r="S227" s="240"/>
      <c r="T227" s="241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2" t="s">
        <v>163</v>
      </c>
      <c r="AU227" s="242" t="s">
        <v>83</v>
      </c>
      <c r="AV227" s="13" t="s">
        <v>83</v>
      </c>
      <c r="AW227" s="13" t="s">
        <v>4</v>
      </c>
      <c r="AX227" s="13" t="s">
        <v>81</v>
      </c>
      <c r="AY227" s="242" t="s">
        <v>150</v>
      </c>
    </row>
    <row r="228" s="2" customFormat="1" ht="16.5" customHeight="1">
      <c r="A228" s="38"/>
      <c r="B228" s="39"/>
      <c r="C228" s="212" t="s">
        <v>413</v>
      </c>
      <c r="D228" s="212" t="s">
        <v>153</v>
      </c>
      <c r="E228" s="213" t="s">
        <v>414</v>
      </c>
      <c r="F228" s="214" t="s">
        <v>415</v>
      </c>
      <c r="G228" s="215" t="s">
        <v>281</v>
      </c>
      <c r="H228" s="216">
        <v>6</v>
      </c>
      <c r="I228" s="217"/>
      <c r="J228" s="218">
        <f>ROUND(I228*H228,2)</f>
        <v>0</v>
      </c>
      <c r="K228" s="214" t="s">
        <v>157</v>
      </c>
      <c r="L228" s="44"/>
      <c r="M228" s="219" t="s">
        <v>19</v>
      </c>
      <c r="N228" s="220" t="s">
        <v>44</v>
      </c>
      <c r="O228" s="84"/>
      <c r="P228" s="221">
        <f>O228*H228</f>
        <v>0</v>
      </c>
      <c r="Q228" s="221">
        <v>6.9999999999999994E-05</v>
      </c>
      <c r="R228" s="221">
        <f>Q228*H228</f>
        <v>0.00041999999999999996</v>
      </c>
      <c r="S228" s="221">
        <v>0</v>
      </c>
      <c r="T228" s="222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23" t="s">
        <v>383</v>
      </c>
      <c r="AT228" s="223" t="s">
        <v>153</v>
      </c>
      <c r="AU228" s="223" t="s">
        <v>83</v>
      </c>
      <c r="AY228" s="17" t="s">
        <v>150</v>
      </c>
      <c r="BE228" s="224">
        <f>IF(N228="základní",J228,0)</f>
        <v>0</v>
      </c>
      <c r="BF228" s="224">
        <f>IF(N228="snížená",J228,0)</f>
        <v>0</v>
      </c>
      <c r="BG228" s="224">
        <f>IF(N228="zákl. přenesená",J228,0)</f>
        <v>0</v>
      </c>
      <c r="BH228" s="224">
        <f>IF(N228="sníž. přenesená",J228,0)</f>
        <v>0</v>
      </c>
      <c r="BI228" s="224">
        <f>IF(N228="nulová",J228,0)</f>
        <v>0</v>
      </c>
      <c r="BJ228" s="17" t="s">
        <v>81</v>
      </c>
      <c r="BK228" s="224">
        <f>ROUND(I228*H228,2)</f>
        <v>0</v>
      </c>
      <c r="BL228" s="17" t="s">
        <v>383</v>
      </c>
      <c r="BM228" s="223" t="s">
        <v>416</v>
      </c>
    </row>
    <row r="229" s="2" customFormat="1">
      <c r="A229" s="38"/>
      <c r="B229" s="39"/>
      <c r="C229" s="40"/>
      <c r="D229" s="225" t="s">
        <v>159</v>
      </c>
      <c r="E229" s="40"/>
      <c r="F229" s="226" t="s">
        <v>417</v>
      </c>
      <c r="G229" s="40"/>
      <c r="H229" s="40"/>
      <c r="I229" s="227"/>
      <c r="J229" s="40"/>
      <c r="K229" s="40"/>
      <c r="L229" s="44"/>
      <c r="M229" s="228"/>
      <c r="N229" s="229"/>
      <c r="O229" s="84"/>
      <c r="P229" s="84"/>
      <c r="Q229" s="84"/>
      <c r="R229" s="84"/>
      <c r="S229" s="84"/>
      <c r="T229" s="85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T229" s="17" t="s">
        <v>159</v>
      </c>
      <c r="AU229" s="17" t="s">
        <v>83</v>
      </c>
    </row>
    <row r="230" s="2" customFormat="1">
      <c r="A230" s="38"/>
      <c r="B230" s="39"/>
      <c r="C230" s="40"/>
      <c r="D230" s="230" t="s">
        <v>161</v>
      </c>
      <c r="E230" s="40"/>
      <c r="F230" s="231" t="s">
        <v>418</v>
      </c>
      <c r="G230" s="40"/>
      <c r="H230" s="40"/>
      <c r="I230" s="227"/>
      <c r="J230" s="40"/>
      <c r="K230" s="40"/>
      <c r="L230" s="44"/>
      <c r="M230" s="228"/>
      <c r="N230" s="229"/>
      <c r="O230" s="84"/>
      <c r="P230" s="84"/>
      <c r="Q230" s="84"/>
      <c r="R230" s="84"/>
      <c r="S230" s="84"/>
      <c r="T230" s="85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T230" s="17" t="s">
        <v>161</v>
      </c>
      <c r="AU230" s="17" t="s">
        <v>83</v>
      </c>
    </row>
    <row r="231" s="2" customFormat="1" ht="16.5" customHeight="1">
      <c r="A231" s="38"/>
      <c r="B231" s="39"/>
      <c r="C231" s="243" t="s">
        <v>419</v>
      </c>
      <c r="D231" s="243" t="s">
        <v>229</v>
      </c>
      <c r="E231" s="244" t="s">
        <v>420</v>
      </c>
      <c r="F231" s="245" t="s">
        <v>421</v>
      </c>
      <c r="G231" s="246" t="s">
        <v>281</v>
      </c>
      <c r="H231" s="247">
        <v>4</v>
      </c>
      <c r="I231" s="248"/>
      <c r="J231" s="249">
        <f>ROUND(I231*H231,2)</f>
        <v>0</v>
      </c>
      <c r="K231" s="245" t="s">
        <v>19</v>
      </c>
      <c r="L231" s="250"/>
      <c r="M231" s="251" t="s">
        <v>19</v>
      </c>
      <c r="N231" s="252" t="s">
        <v>44</v>
      </c>
      <c r="O231" s="84"/>
      <c r="P231" s="221">
        <f>O231*H231</f>
        <v>0</v>
      </c>
      <c r="Q231" s="221">
        <v>0.0032000000000000002</v>
      </c>
      <c r="R231" s="221">
        <f>Q231*H231</f>
        <v>0.012800000000000001</v>
      </c>
      <c r="S231" s="221">
        <v>0</v>
      </c>
      <c r="T231" s="222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23" t="s">
        <v>390</v>
      </c>
      <c r="AT231" s="223" t="s">
        <v>229</v>
      </c>
      <c r="AU231" s="223" t="s">
        <v>83</v>
      </c>
      <c r="AY231" s="17" t="s">
        <v>150</v>
      </c>
      <c r="BE231" s="224">
        <f>IF(N231="základní",J231,0)</f>
        <v>0</v>
      </c>
      <c r="BF231" s="224">
        <f>IF(N231="snížená",J231,0)</f>
        <v>0</v>
      </c>
      <c r="BG231" s="224">
        <f>IF(N231="zákl. přenesená",J231,0)</f>
        <v>0</v>
      </c>
      <c r="BH231" s="224">
        <f>IF(N231="sníž. přenesená",J231,0)</f>
        <v>0</v>
      </c>
      <c r="BI231" s="224">
        <f>IF(N231="nulová",J231,0)</f>
        <v>0</v>
      </c>
      <c r="BJ231" s="17" t="s">
        <v>81</v>
      </c>
      <c r="BK231" s="224">
        <f>ROUND(I231*H231,2)</f>
        <v>0</v>
      </c>
      <c r="BL231" s="17" t="s">
        <v>390</v>
      </c>
      <c r="BM231" s="223" t="s">
        <v>422</v>
      </c>
    </row>
    <row r="232" s="2" customFormat="1">
      <c r="A232" s="38"/>
      <c r="B232" s="39"/>
      <c r="C232" s="40"/>
      <c r="D232" s="225" t="s">
        <v>159</v>
      </c>
      <c r="E232" s="40"/>
      <c r="F232" s="226" t="s">
        <v>421</v>
      </c>
      <c r="G232" s="40"/>
      <c r="H232" s="40"/>
      <c r="I232" s="227"/>
      <c r="J232" s="40"/>
      <c r="K232" s="40"/>
      <c r="L232" s="44"/>
      <c r="M232" s="228"/>
      <c r="N232" s="229"/>
      <c r="O232" s="84"/>
      <c r="P232" s="84"/>
      <c r="Q232" s="84"/>
      <c r="R232" s="84"/>
      <c r="S232" s="84"/>
      <c r="T232" s="85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T232" s="17" t="s">
        <v>159</v>
      </c>
      <c r="AU232" s="17" t="s">
        <v>83</v>
      </c>
    </row>
    <row r="233" s="2" customFormat="1" ht="24.15" customHeight="1">
      <c r="A233" s="38"/>
      <c r="B233" s="39"/>
      <c r="C233" s="243" t="s">
        <v>423</v>
      </c>
      <c r="D233" s="243" t="s">
        <v>229</v>
      </c>
      <c r="E233" s="244" t="s">
        <v>424</v>
      </c>
      <c r="F233" s="245" t="s">
        <v>425</v>
      </c>
      <c r="G233" s="246" t="s">
        <v>281</v>
      </c>
      <c r="H233" s="247">
        <v>2</v>
      </c>
      <c r="I233" s="248"/>
      <c r="J233" s="249">
        <f>ROUND(I233*H233,2)</f>
        <v>0</v>
      </c>
      <c r="K233" s="245" t="s">
        <v>19</v>
      </c>
      <c r="L233" s="250"/>
      <c r="M233" s="251" t="s">
        <v>19</v>
      </c>
      <c r="N233" s="252" t="s">
        <v>44</v>
      </c>
      <c r="O233" s="84"/>
      <c r="P233" s="221">
        <f>O233*H233</f>
        <v>0</v>
      </c>
      <c r="Q233" s="221">
        <v>0.0032000000000000002</v>
      </c>
      <c r="R233" s="221">
        <f>Q233*H233</f>
        <v>0.0064000000000000003</v>
      </c>
      <c r="S233" s="221">
        <v>0</v>
      </c>
      <c r="T233" s="222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23" t="s">
        <v>390</v>
      </c>
      <c r="AT233" s="223" t="s">
        <v>229</v>
      </c>
      <c r="AU233" s="223" t="s">
        <v>83</v>
      </c>
      <c r="AY233" s="17" t="s">
        <v>150</v>
      </c>
      <c r="BE233" s="224">
        <f>IF(N233="základní",J233,0)</f>
        <v>0</v>
      </c>
      <c r="BF233" s="224">
        <f>IF(N233="snížená",J233,0)</f>
        <v>0</v>
      </c>
      <c r="BG233" s="224">
        <f>IF(N233="zákl. přenesená",J233,0)</f>
        <v>0</v>
      </c>
      <c r="BH233" s="224">
        <f>IF(N233="sníž. přenesená",J233,0)</f>
        <v>0</v>
      </c>
      <c r="BI233" s="224">
        <f>IF(N233="nulová",J233,0)</f>
        <v>0</v>
      </c>
      <c r="BJ233" s="17" t="s">
        <v>81</v>
      </c>
      <c r="BK233" s="224">
        <f>ROUND(I233*H233,2)</f>
        <v>0</v>
      </c>
      <c r="BL233" s="17" t="s">
        <v>390</v>
      </c>
      <c r="BM233" s="223" t="s">
        <v>426</v>
      </c>
    </row>
    <row r="234" s="2" customFormat="1">
      <c r="A234" s="38"/>
      <c r="B234" s="39"/>
      <c r="C234" s="40"/>
      <c r="D234" s="225" t="s">
        <v>159</v>
      </c>
      <c r="E234" s="40"/>
      <c r="F234" s="226" t="s">
        <v>421</v>
      </c>
      <c r="G234" s="40"/>
      <c r="H234" s="40"/>
      <c r="I234" s="227"/>
      <c r="J234" s="40"/>
      <c r="K234" s="40"/>
      <c r="L234" s="44"/>
      <c r="M234" s="228"/>
      <c r="N234" s="229"/>
      <c r="O234" s="84"/>
      <c r="P234" s="84"/>
      <c r="Q234" s="84"/>
      <c r="R234" s="84"/>
      <c r="S234" s="84"/>
      <c r="T234" s="85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T234" s="17" t="s">
        <v>159</v>
      </c>
      <c r="AU234" s="17" t="s">
        <v>83</v>
      </c>
    </row>
    <row r="235" s="2" customFormat="1" ht="16.5" customHeight="1">
      <c r="A235" s="38"/>
      <c r="B235" s="39"/>
      <c r="C235" s="212" t="s">
        <v>427</v>
      </c>
      <c r="D235" s="212" t="s">
        <v>153</v>
      </c>
      <c r="E235" s="213" t="s">
        <v>428</v>
      </c>
      <c r="F235" s="214" t="s">
        <v>429</v>
      </c>
      <c r="G235" s="215" t="s">
        <v>281</v>
      </c>
      <c r="H235" s="216">
        <v>8</v>
      </c>
      <c r="I235" s="217"/>
      <c r="J235" s="218">
        <f>ROUND(I235*H235,2)</f>
        <v>0</v>
      </c>
      <c r="K235" s="214" t="s">
        <v>157</v>
      </c>
      <c r="L235" s="44"/>
      <c r="M235" s="219" t="s">
        <v>19</v>
      </c>
      <c r="N235" s="220" t="s">
        <v>44</v>
      </c>
      <c r="O235" s="84"/>
      <c r="P235" s="221">
        <f>O235*H235</f>
        <v>0</v>
      </c>
      <c r="Q235" s="221">
        <v>3.0000000000000001E-05</v>
      </c>
      <c r="R235" s="221">
        <f>Q235*H235</f>
        <v>0.00024000000000000001</v>
      </c>
      <c r="S235" s="221">
        <v>0</v>
      </c>
      <c r="T235" s="222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23" t="s">
        <v>383</v>
      </c>
      <c r="AT235" s="223" t="s">
        <v>153</v>
      </c>
      <c r="AU235" s="223" t="s">
        <v>83</v>
      </c>
      <c r="AY235" s="17" t="s">
        <v>150</v>
      </c>
      <c r="BE235" s="224">
        <f>IF(N235="základní",J235,0)</f>
        <v>0</v>
      </c>
      <c r="BF235" s="224">
        <f>IF(N235="snížená",J235,0)</f>
        <v>0</v>
      </c>
      <c r="BG235" s="224">
        <f>IF(N235="zákl. přenesená",J235,0)</f>
        <v>0</v>
      </c>
      <c r="BH235" s="224">
        <f>IF(N235="sníž. přenesená",J235,0)</f>
        <v>0</v>
      </c>
      <c r="BI235" s="224">
        <f>IF(N235="nulová",J235,0)</f>
        <v>0</v>
      </c>
      <c r="BJ235" s="17" t="s">
        <v>81</v>
      </c>
      <c r="BK235" s="224">
        <f>ROUND(I235*H235,2)</f>
        <v>0</v>
      </c>
      <c r="BL235" s="17" t="s">
        <v>383</v>
      </c>
      <c r="BM235" s="223" t="s">
        <v>430</v>
      </c>
    </row>
    <row r="236" s="2" customFormat="1">
      <c r="A236" s="38"/>
      <c r="B236" s="39"/>
      <c r="C236" s="40"/>
      <c r="D236" s="225" t="s">
        <v>159</v>
      </c>
      <c r="E236" s="40"/>
      <c r="F236" s="226" t="s">
        <v>431</v>
      </c>
      <c r="G236" s="40"/>
      <c r="H236" s="40"/>
      <c r="I236" s="227"/>
      <c r="J236" s="40"/>
      <c r="K236" s="40"/>
      <c r="L236" s="44"/>
      <c r="M236" s="228"/>
      <c r="N236" s="229"/>
      <c r="O236" s="84"/>
      <c r="P236" s="84"/>
      <c r="Q236" s="84"/>
      <c r="R236" s="84"/>
      <c r="S236" s="84"/>
      <c r="T236" s="85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T236" s="17" t="s">
        <v>159</v>
      </c>
      <c r="AU236" s="17" t="s">
        <v>83</v>
      </c>
    </row>
    <row r="237" s="2" customFormat="1">
      <c r="A237" s="38"/>
      <c r="B237" s="39"/>
      <c r="C237" s="40"/>
      <c r="D237" s="230" t="s">
        <v>161</v>
      </c>
      <c r="E237" s="40"/>
      <c r="F237" s="231" t="s">
        <v>432</v>
      </c>
      <c r="G237" s="40"/>
      <c r="H237" s="40"/>
      <c r="I237" s="227"/>
      <c r="J237" s="40"/>
      <c r="K237" s="40"/>
      <c r="L237" s="44"/>
      <c r="M237" s="228"/>
      <c r="N237" s="229"/>
      <c r="O237" s="84"/>
      <c r="P237" s="84"/>
      <c r="Q237" s="84"/>
      <c r="R237" s="84"/>
      <c r="S237" s="84"/>
      <c r="T237" s="85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T237" s="17" t="s">
        <v>161</v>
      </c>
      <c r="AU237" s="17" t="s">
        <v>83</v>
      </c>
    </row>
    <row r="238" s="2" customFormat="1" ht="24.15" customHeight="1">
      <c r="A238" s="38"/>
      <c r="B238" s="39"/>
      <c r="C238" s="243" t="s">
        <v>433</v>
      </c>
      <c r="D238" s="243" t="s">
        <v>229</v>
      </c>
      <c r="E238" s="244" t="s">
        <v>434</v>
      </c>
      <c r="F238" s="245" t="s">
        <v>435</v>
      </c>
      <c r="G238" s="246" t="s">
        <v>281</v>
      </c>
      <c r="H238" s="247">
        <v>8</v>
      </c>
      <c r="I238" s="248"/>
      <c r="J238" s="249">
        <f>ROUND(I238*H238,2)</f>
        <v>0</v>
      </c>
      <c r="K238" s="245" t="s">
        <v>19</v>
      </c>
      <c r="L238" s="250"/>
      <c r="M238" s="251" t="s">
        <v>19</v>
      </c>
      <c r="N238" s="252" t="s">
        <v>44</v>
      </c>
      <c r="O238" s="84"/>
      <c r="P238" s="221">
        <f>O238*H238</f>
        <v>0</v>
      </c>
      <c r="Q238" s="221">
        <v>0.0012600000000000001</v>
      </c>
      <c r="R238" s="221">
        <f>Q238*H238</f>
        <v>0.01008</v>
      </c>
      <c r="S238" s="221">
        <v>0</v>
      </c>
      <c r="T238" s="222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23" t="s">
        <v>390</v>
      </c>
      <c r="AT238" s="223" t="s">
        <v>229</v>
      </c>
      <c r="AU238" s="223" t="s">
        <v>83</v>
      </c>
      <c r="AY238" s="17" t="s">
        <v>150</v>
      </c>
      <c r="BE238" s="224">
        <f>IF(N238="základní",J238,0)</f>
        <v>0</v>
      </c>
      <c r="BF238" s="224">
        <f>IF(N238="snížená",J238,0)</f>
        <v>0</v>
      </c>
      <c r="BG238" s="224">
        <f>IF(N238="zákl. přenesená",J238,0)</f>
        <v>0</v>
      </c>
      <c r="BH238" s="224">
        <f>IF(N238="sníž. přenesená",J238,0)</f>
        <v>0</v>
      </c>
      <c r="BI238" s="224">
        <f>IF(N238="nulová",J238,0)</f>
        <v>0</v>
      </c>
      <c r="BJ238" s="17" t="s">
        <v>81</v>
      </c>
      <c r="BK238" s="224">
        <f>ROUND(I238*H238,2)</f>
        <v>0</v>
      </c>
      <c r="BL238" s="17" t="s">
        <v>390</v>
      </c>
      <c r="BM238" s="223" t="s">
        <v>436</v>
      </c>
    </row>
    <row r="239" s="2" customFormat="1">
      <c r="A239" s="38"/>
      <c r="B239" s="39"/>
      <c r="C239" s="40"/>
      <c r="D239" s="225" t="s">
        <v>159</v>
      </c>
      <c r="E239" s="40"/>
      <c r="F239" s="226" t="s">
        <v>437</v>
      </c>
      <c r="G239" s="40"/>
      <c r="H239" s="40"/>
      <c r="I239" s="227"/>
      <c r="J239" s="40"/>
      <c r="K239" s="40"/>
      <c r="L239" s="44"/>
      <c r="M239" s="228"/>
      <c r="N239" s="229"/>
      <c r="O239" s="84"/>
      <c r="P239" s="84"/>
      <c r="Q239" s="84"/>
      <c r="R239" s="84"/>
      <c r="S239" s="84"/>
      <c r="T239" s="85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T239" s="17" t="s">
        <v>159</v>
      </c>
      <c r="AU239" s="17" t="s">
        <v>83</v>
      </c>
    </row>
    <row r="240" s="2" customFormat="1" ht="16.5" customHeight="1">
      <c r="A240" s="38"/>
      <c r="B240" s="39"/>
      <c r="C240" s="212" t="s">
        <v>438</v>
      </c>
      <c r="D240" s="212" t="s">
        <v>153</v>
      </c>
      <c r="E240" s="213" t="s">
        <v>439</v>
      </c>
      <c r="F240" s="214" t="s">
        <v>440</v>
      </c>
      <c r="G240" s="215" t="s">
        <v>281</v>
      </c>
      <c r="H240" s="216">
        <v>1</v>
      </c>
      <c r="I240" s="217"/>
      <c r="J240" s="218">
        <f>ROUND(I240*H240,2)</f>
        <v>0</v>
      </c>
      <c r="K240" s="214" t="s">
        <v>157</v>
      </c>
      <c r="L240" s="44"/>
      <c r="M240" s="219" t="s">
        <v>19</v>
      </c>
      <c r="N240" s="220" t="s">
        <v>44</v>
      </c>
      <c r="O240" s="84"/>
      <c r="P240" s="221">
        <f>O240*H240</f>
        <v>0</v>
      </c>
      <c r="Q240" s="221">
        <v>0.0043299999999999996</v>
      </c>
      <c r="R240" s="221">
        <f>Q240*H240</f>
        <v>0.0043299999999999996</v>
      </c>
      <c r="S240" s="221">
        <v>0</v>
      </c>
      <c r="T240" s="222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23" t="s">
        <v>383</v>
      </c>
      <c r="AT240" s="223" t="s">
        <v>153</v>
      </c>
      <c r="AU240" s="223" t="s">
        <v>83</v>
      </c>
      <c r="AY240" s="17" t="s">
        <v>150</v>
      </c>
      <c r="BE240" s="224">
        <f>IF(N240="základní",J240,0)</f>
        <v>0</v>
      </c>
      <c r="BF240" s="224">
        <f>IF(N240="snížená",J240,0)</f>
        <v>0</v>
      </c>
      <c r="BG240" s="224">
        <f>IF(N240="zákl. přenesená",J240,0)</f>
        <v>0</v>
      </c>
      <c r="BH240" s="224">
        <f>IF(N240="sníž. přenesená",J240,0)</f>
        <v>0</v>
      </c>
      <c r="BI240" s="224">
        <f>IF(N240="nulová",J240,0)</f>
        <v>0</v>
      </c>
      <c r="BJ240" s="17" t="s">
        <v>81</v>
      </c>
      <c r="BK240" s="224">
        <f>ROUND(I240*H240,2)</f>
        <v>0</v>
      </c>
      <c r="BL240" s="17" t="s">
        <v>383</v>
      </c>
      <c r="BM240" s="223" t="s">
        <v>441</v>
      </c>
    </row>
    <row r="241" s="2" customFormat="1">
      <c r="A241" s="38"/>
      <c r="B241" s="39"/>
      <c r="C241" s="40"/>
      <c r="D241" s="225" t="s">
        <v>159</v>
      </c>
      <c r="E241" s="40"/>
      <c r="F241" s="226" t="s">
        <v>442</v>
      </c>
      <c r="G241" s="40"/>
      <c r="H241" s="40"/>
      <c r="I241" s="227"/>
      <c r="J241" s="40"/>
      <c r="K241" s="40"/>
      <c r="L241" s="44"/>
      <c r="M241" s="228"/>
      <c r="N241" s="229"/>
      <c r="O241" s="84"/>
      <c r="P241" s="84"/>
      <c r="Q241" s="84"/>
      <c r="R241" s="84"/>
      <c r="S241" s="84"/>
      <c r="T241" s="85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T241" s="17" t="s">
        <v>159</v>
      </c>
      <c r="AU241" s="17" t="s">
        <v>83</v>
      </c>
    </row>
    <row r="242" s="2" customFormat="1">
      <c r="A242" s="38"/>
      <c r="B242" s="39"/>
      <c r="C242" s="40"/>
      <c r="D242" s="230" t="s">
        <v>161</v>
      </c>
      <c r="E242" s="40"/>
      <c r="F242" s="231" t="s">
        <v>443</v>
      </c>
      <c r="G242" s="40"/>
      <c r="H242" s="40"/>
      <c r="I242" s="227"/>
      <c r="J242" s="40"/>
      <c r="K242" s="40"/>
      <c r="L242" s="44"/>
      <c r="M242" s="228"/>
      <c r="N242" s="229"/>
      <c r="O242" s="84"/>
      <c r="P242" s="84"/>
      <c r="Q242" s="84"/>
      <c r="R242" s="84"/>
      <c r="S242" s="84"/>
      <c r="T242" s="85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T242" s="17" t="s">
        <v>161</v>
      </c>
      <c r="AU242" s="17" t="s">
        <v>83</v>
      </c>
    </row>
    <row r="243" s="2" customFormat="1" ht="24.15" customHeight="1">
      <c r="A243" s="38"/>
      <c r="B243" s="39"/>
      <c r="C243" s="243" t="s">
        <v>444</v>
      </c>
      <c r="D243" s="243" t="s">
        <v>229</v>
      </c>
      <c r="E243" s="244" t="s">
        <v>445</v>
      </c>
      <c r="F243" s="245" t="s">
        <v>446</v>
      </c>
      <c r="G243" s="246" t="s">
        <v>19</v>
      </c>
      <c r="H243" s="247">
        <v>1</v>
      </c>
      <c r="I243" s="248"/>
      <c r="J243" s="249">
        <f>ROUND(I243*H243,2)</f>
        <v>0</v>
      </c>
      <c r="K243" s="245" t="s">
        <v>19</v>
      </c>
      <c r="L243" s="250"/>
      <c r="M243" s="251" t="s">
        <v>19</v>
      </c>
      <c r="N243" s="252" t="s">
        <v>44</v>
      </c>
      <c r="O243" s="84"/>
      <c r="P243" s="221">
        <f>O243*H243</f>
        <v>0</v>
      </c>
      <c r="Q243" s="221">
        <v>0</v>
      </c>
      <c r="R243" s="221">
        <f>Q243*H243</f>
        <v>0</v>
      </c>
      <c r="S243" s="221">
        <v>0</v>
      </c>
      <c r="T243" s="222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23" t="s">
        <v>390</v>
      </c>
      <c r="AT243" s="223" t="s">
        <v>229</v>
      </c>
      <c r="AU243" s="223" t="s">
        <v>83</v>
      </c>
      <c r="AY243" s="17" t="s">
        <v>150</v>
      </c>
      <c r="BE243" s="224">
        <f>IF(N243="základní",J243,0)</f>
        <v>0</v>
      </c>
      <c r="BF243" s="224">
        <f>IF(N243="snížená",J243,0)</f>
        <v>0</v>
      </c>
      <c r="BG243" s="224">
        <f>IF(N243="zákl. přenesená",J243,0)</f>
        <v>0</v>
      </c>
      <c r="BH243" s="224">
        <f>IF(N243="sníž. přenesená",J243,0)</f>
        <v>0</v>
      </c>
      <c r="BI243" s="224">
        <f>IF(N243="nulová",J243,0)</f>
        <v>0</v>
      </c>
      <c r="BJ243" s="17" t="s">
        <v>81</v>
      </c>
      <c r="BK243" s="224">
        <f>ROUND(I243*H243,2)</f>
        <v>0</v>
      </c>
      <c r="BL243" s="17" t="s">
        <v>390</v>
      </c>
      <c r="BM243" s="223" t="s">
        <v>447</v>
      </c>
    </row>
    <row r="244" s="2" customFormat="1">
      <c r="A244" s="38"/>
      <c r="B244" s="39"/>
      <c r="C244" s="40"/>
      <c r="D244" s="225" t="s">
        <v>159</v>
      </c>
      <c r="E244" s="40"/>
      <c r="F244" s="226" t="s">
        <v>446</v>
      </c>
      <c r="G244" s="40"/>
      <c r="H244" s="40"/>
      <c r="I244" s="227"/>
      <c r="J244" s="40"/>
      <c r="K244" s="40"/>
      <c r="L244" s="44"/>
      <c r="M244" s="228"/>
      <c r="N244" s="229"/>
      <c r="O244" s="84"/>
      <c r="P244" s="84"/>
      <c r="Q244" s="84"/>
      <c r="R244" s="84"/>
      <c r="S244" s="84"/>
      <c r="T244" s="85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T244" s="17" t="s">
        <v>159</v>
      </c>
      <c r="AU244" s="17" t="s">
        <v>83</v>
      </c>
    </row>
    <row r="245" s="2" customFormat="1" ht="16.5" customHeight="1">
      <c r="A245" s="38"/>
      <c r="B245" s="39"/>
      <c r="C245" s="212" t="s">
        <v>448</v>
      </c>
      <c r="D245" s="212" t="s">
        <v>153</v>
      </c>
      <c r="E245" s="213" t="s">
        <v>449</v>
      </c>
      <c r="F245" s="214" t="s">
        <v>450</v>
      </c>
      <c r="G245" s="215" t="s">
        <v>281</v>
      </c>
      <c r="H245" s="216">
        <v>1</v>
      </c>
      <c r="I245" s="217"/>
      <c r="J245" s="218">
        <f>ROUND(I245*H245,2)</f>
        <v>0</v>
      </c>
      <c r="K245" s="214" t="s">
        <v>157</v>
      </c>
      <c r="L245" s="44"/>
      <c r="M245" s="219" t="s">
        <v>19</v>
      </c>
      <c r="N245" s="220" t="s">
        <v>44</v>
      </c>
      <c r="O245" s="84"/>
      <c r="P245" s="221">
        <f>O245*H245</f>
        <v>0</v>
      </c>
      <c r="Q245" s="221">
        <v>0.0043299999999999996</v>
      </c>
      <c r="R245" s="221">
        <f>Q245*H245</f>
        <v>0.0043299999999999996</v>
      </c>
      <c r="S245" s="221">
        <v>0</v>
      </c>
      <c r="T245" s="222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23" t="s">
        <v>383</v>
      </c>
      <c r="AT245" s="223" t="s">
        <v>153</v>
      </c>
      <c r="AU245" s="223" t="s">
        <v>83</v>
      </c>
      <c r="AY245" s="17" t="s">
        <v>150</v>
      </c>
      <c r="BE245" s="224">
        <f>IF(N245="základní",J245,0)</f>
        <v>0</v>
      </c>
      <c r="BF245" s="224">
        <f>IF(N245="snížená",J245,0)</f>
        <v>0</v>
      </c>
      <c r="BG245" s="224">
        <f>IF(N245="zákl. přenesená",J245,0)</f>
        <v>0</v>
      </c>
      <c r="BH245" s="224">
        <f>IF(N245="sníž. přenesená",J245,0)</f>
        <v>0</v>
      </c>
      <c r="BI245" s="224">
        <f>IF(N245="nulová",J245,0)</f>
        <v>0</v>
      </c>
      <c r="BJ245" s="17" t="s">
        <v>81</v>
      </c>
      <c r="BK245" s="224">
        <f>ROUND(I245*H245,2)</f>
        <v>0</v>
      </c>
      <c r="BL245" s="17" t="s">
        <v>383</v>
      </c>
      <c r="BM245" s="223" t="s">
        <v>451</v>
      </c>
    </row>
    <row r="246" s="2" customFormat="1">
      <c r="A246" s="38"/>
      <c r="B246" s="39"/>
      <c r="C246" s="40"/>
      <c r="D246" s="225" t="s">
        <v>159</v>
      </c>
      <c r="E246" s="40"/>
      <c r="F246" s="226" t="s">
        <v>452</v>
      </c>
      <c r="G246" s="40"/>
      <c r="H246" s="40"/>
      <c r="I246" s="227"/>
      <c r="J246" s="40"/>
      <c r="K246" s="40"/>
      <c r="L246" s="44"/>
      <c r="M246" s="228"/>
      <c r="N246" s="229"/>
      <c r="O246" s="84"/>
      <c r="P246" s="84"/>
      <c r="Q246" s="84"/>
      <c r="R246" s="84"/>
      <c r="S246" s="84"/>
      <c r="T246" s="85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T246" s="17" t="s">
        <v>159</v>
      </c>
      <c r="AU246" s="17" t="s">
        <v>83</v>
      </c>
    </row>
    <row r="247" s="2" customFormat="1">
      <c r="A247" s="38"/>
      <c r="B247" s="39"/>
      <c r="C247" s="40"/>
      <c r="D247" s="230" t="s">
        <v>161</v>
      </c>
      <c r="E247" s="40"/>
      <c r="F247" s="231" t="s">
        <v>453</v>
      </c>
      <c r="G247" s="40"/>
      <c r="H247" s="40"/>
      <c r="I247" s="227"/>
      <c r="J247" s="40"/>
      <c r="K247" s="40"/>
      <c r="L247" s="44"/>
      <c r="M247" s="228"/>
      <c r="N247" s="229"/>
      <c r="O247" s="84"/>
      <c r="P247" s="84"/>
      <c r="Q247" s="84"/>
      <c r="R247" s="84"/>
      <c r="S247" s="84"/>
      <c r="T247" s="85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T247" s="17" t="s">
        <v>161</v>
      </c>
      <c r="AU247" s="17" t="s">
        <v>83</v>
      </c>
    </row>
    <row r="248" s="2" customFormat="1" ht="24.15" customHeight="1">
      <c r="A248" s="38"/>
      <c r="B248" s="39"/>
      <c r="C248" s="243" t="s">
        <v>454</v>
      </c>
      <c r="D248" s="243" t="s">
        <v>229</v>
      </c>
      <c r="E248" s="244" t="s">
        <v>455</v>
      </c>
      <c r="F248" s="245" t="s">
        <v>456</v>
      </c>
      <c r="G248" s="246" t="s">
        <v>281</v>
      </c>
      <c r="H248" s="247">
        <v>1</v>
      </c>
      <c r="I248" s="248"/>
      <c r="J248" s="249">
        <f>ROUND(I248*H248,2)</f>
        <v>0</v>
      </c>
      <c r="K248" s="245" t="s">
        <v>19</v>
      </c>
      <c r="L248" s="250"/>
      <c r="M248" s="251" t="s">
        <v>19</v>
      </c>
      <c r="N248" s="252" t="s">
        <v>44</v>
      </c>
      <c r="O248" s="84"/>
      <c r="P248" s="221">
        <f>O248*H248</f>
        <v>0</v>
      </c>
      <c r="Q248" s="221">
        <v>0.070000000000000007</v>
      </c>
      <c r="R248" s="221">
        <f>Q248*H248</f>
        <v>0.070000000000000007</v>
      </c>
      <c r="S248" s="221">
        <v>0</v>
      </c>
      <c r="T248" s="222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23" t="s">
        <v>390</v>
      </c>
      <c r="AT248" s="223" t="s">
        <v>229</v>
      </c>
      <c r="AU248" s="223" t="s">
        <v>83</v>
      </c>
      <c r="AY248" s="17" t="s">
        <v>150</v>
      </c>
      <c r="BE248" s="224">
        <f>IF(N248="základní",J248,0)</f>
        <v>0</v>
      </c>
      <c r="BF248" s="224">
        <f>IF(N248="snížená",J248,0)</f>
        <v>0</v>
      </c>
      <c r="BG248" s="224">
        <f>IF(N248="zákl. přenesená",J248,0)</f>
        <v>0</v>
      </c>
      <c r="BH248" s="224">
        <f>IF(N248="sníž. přenesená",J248,0)</f>
        <v>0</v>
      </c>
      <c r="BI248" s="224">
        <f>IF(N248="nulová",J248,0)</f>
        <v>0</v>
      </c>
      <c r="BJ248" s="17" t="s">
        <v>81</v>
      </c>
      <c r="BK248" s="224">
        <f>ROUND(I248*H248,2)</f>
        <v>0</v>
      </c>
      <c r="BL248" s="17" t="s">
        <v>390</v>
      </c>
      <c r="BM248" s="223" t="s">
        <v>457</v>
      </c>
    </row>
    <row r="249" s="2" customFormat="1">
      <c r="A249" s="38"/>
      <c r="B249" s="39"/>
      <c r="C249" s="40"/>
      <c r="D249" s="225" t="s">
        <v>159</v>
      </c>
      <c r="E249" s="40"/>
      <c r="F249" s="226" t="s">
        <v>456</v>
      </c>
      <c r="G249" s="40"/>
      <c r="H249" s="40"/>
      <c r="I249" s="227"/>
      <c r="J249" s="40"/>
      <c r="K249" s="40"/>
      <c r="L249" s="44"/>
      <c r="M249" s="228"/>
      <c r="N249" s="229"/>
      <c r="O249" s="84"/>
      <c r="P249" s="84"/>
      <c r="Q249" s="84"/>
      <c r="R249" s="84"/>
      <c r="S249" s="84"/>
      <c r="T249" s="85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T249" s="17" t="s">
        <v>159</v>
      </c>
      <c r="AU249" s="17" t="s">
        <v>83</v>
      </c>
    </row>
    <row r="250" s="2" customFormat="1" ht="16.5" customHeight="1">
      <c r="A250" s="38"/>
      <c r="B250" s="39"/>
      <c r="C250" s="212" t="s">
        <v>458</v>
      </c>
      <c r="D250" s="212" t="s">
        <v>153</v>
      </c>
      <c r="E250" s="213" t="s">
        <v>459</v>
      </c>
      <c r="F250" s="214" t="s">
        <v>460</v>
      </c>
      <c r="G250" s="215" t="s">
        <v>281</v>
      </c>
      <c r="H250" s="216">
        <v>4</v>
      </c>
      <c r="I250" s="217"/>
      <c r="J250" s="218">
        <f>ROUND(I250*H250,2)</f>
        <v>0</v>
      </c>
      <c r="K250" s="214" t="s">
        <v>157</v>
      </c>
      <c r="L250" s="44"/>
      <c r="M250" s="219" t="s">
        <v>19</v>
      </c>
      <c r="N250" s="220" t="s">
        <v>44</v>
      </c>
      <c r="O250" s="84"/>
      <c r="P250" s="221">
        <f>O250*H250</f>
        <v>0</v>
      </c>
      <c r="Q250" s="221">
        <v>0.0026800000000000001</v>
      </c>
      <c r="R250" s="221">
        <f>Q250*H250</f>
        <v>0.01072</v>
      </c>
      <c r="S250" s="221">
        <v>0</v>
      </c>
      <c r="T250" s="222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23" t="s">
        <v>383</v>
      </c>
      <c r="AT250" s="223" t="s">
        <v>153</v>
      </c>
      <c r="AU250" s="223" t="s">
        <v>83</v>
      </c>
      <c r="AY250" s="17" t="s">
        <v>150</v>
      </c>
      <c r="BE250" s="224">
        <f>IF(N250="základní",J250,0)</f>
        <v>0</v>
      </c>
      <c r="BF250" s="224">
        <f>IF(N250="snížená",J250,0)</f>
        <v>0</v>
      </c>
      <c r="BG250" s="224">
        <f>IF(N250="zákl. přenesená",J250,0)</f>
        <v>0</v>
      </c>
      <c r="BH250" s="224">
        <f>IF(N250="sníž. přenesená",J250,0)</f>
        <v>0</v>
      </c>
      <c r="BI250" s="224">
        <f>IF(N250="nulová",J250,0)</f>
        <v>0</v>
      </c>
      <c r="BJ250" s="17" t="s">
        <v>81</v>
      </c>
      <c r="BK250" s="224">
        <f>ROUND(I250*H250,2)</f>
        <v>0</v>
      </c>
      <c r="BL250" s="17" t="s">
        <v>383</v>
      </c>
      <c r="BM250" s="223" t="s">
        <v>461</v>
      </c>
    </row>
    <row r="251" s="2" customFormat="1">
      <c r="A251" s="38"/>
      <c r="B251" s="39"/>
      <c r="C251" s="40"/>
      <c r="D251" s="225" t="s">
        <v>159</v>
      </c>
      <c r="E251" s="40"/>
      <c r="F251" s="226" t="s">
        <v>462</v>
      </c>
      <c r="G251" s="40"/>
      <c r="H251" s="40"/>
      <c r="I251" s="227"/>
      <c r="J251" s="40"/>
      <c r="K251" s="40"/>
      <c r="L251" s="44"/>
      <c r="M251" s="228"/>
      <c r="N251" s="229"/>
      <c r="O251" s="84"/>
      <c r="P251" s="84"/>
      <c r="Q251" s="84"/>
      <c r="R251" s="84"/>
      <c r="S251" s="84"/>
      <c r="T251" s="85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T251" s="17" t="s">
        <v>159</v>
      </c>
      <c r="AU251" s="17" t="s">
        <v>83</v>
      </c>
    </row>
    <row r="252" s="2" customFormat="1">
      <c r="A252" s="38"/>
      <c r="B252" s="39"/>
      <c r="C252" s="40"/>
      <c r="D252" s="230" t="s">
        <v>161</v>
      </c>
      <c r="E252" s="40"/>
      <c r="F252" s="231" t="s">
        <v>463</v>
      </c>
      <c r="G252" s="40"/>
      <c r="H252" s="40"/>
      <c r="I252" s="227"/>
      <c r="J252" s="40"/>
      <c r="K252" s="40"/>
      <c r="L252" s="44"/>
      <c r="M252" s="228"/>
      <c r="N252" s="229"/>
      <c r="O252" s="84"/>
      <c r="P252" s="84"/>
      <c r="Q252" s="84"/>
      <c r="R252" s="84"/>
      <c r="S252" s="84"/>
      <c r="T252" s="85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T252" s="17" t="s">
        <v>161</v>
      </c>
      <c r="AU252" s="17" t="s">
        <v>83</v>
      </c>
    </row>
    <row r="253" s="2" customFormat="1" ht="16.5" customHeight="1">
      <c r="A253" s="38"/>
      <c r="B253" s="39"/>
      <c r="C253" s="243" t="s">
        <v>464</v>
      </c>
      <c r="D253" s="243" t="s">
        <v>229</v>
      </c>
      <c r="E253" s="244" t="s">
        <v>465</v>
      </c>
      <c r="F253" s="245" t="s">
        <v>466</v>
      </c>
      <c r="G253" s="246" t="s">
        <v>281</v>
      </c>
      <c r="H253" s="247">
        <v>4</v>
      </c>
      <c r="I253" s="248"/>
      <c r="J253" s="249">
        <f>ROUND(I253*H253,2)</f>
        <v>0</v>
      </c>
      <c r="K253" s="245" t="s">
        <v>19</v>
      </c>
      <c r="L253" s="250"/>
      <c r="M253" s="251" t="s">
        <v>19</v>
      </c>
      <c r="N253" s="252" t="s">
        <v>44</v>
      </c>
      <c r="O253" s="84"/>
      <c r="P253" s="221">
        <f>O253*H253</f>
        <v>0</v>
      </c>
      <c r="Q253" s="221">
        <v>0.11500000000000001</v>
      </c>
      <c r="R253" s="221">
        <f>Q253*H253</f>
        <v>0.46000000000000002</v>
      </c>
      <c r="S253" s="221">
        <v>0</v>
      </c>
      <c r="T253" s="222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23" t="s">
        <v>390</v>
      </c>
      <c r="AT253" s="223" t="s">
        <v>229</v>
      </c>
      <c r="AU253" s="223" t="s">
        <v>83</v>
      </c>
      <c r="AY253" s="17" t="s">
        <v>150</v>
      </c>
      <c r="BE253" s="224">
        <f>IF(N253="základní",J253,0)</f>
        <v>0</v>
      </c>
      <c r="BF253" s="224">
        <f>IF(N253="snížená",J253,0)</f>
        <v>0</v>
      </c>
      <c r="BG253" s="224">
        <f>IF(N253="zákl. přenesená",J253,0)</f>
        <v>0</v>
      </c>
      <c r="BH253" s="224">
        <f>IF(N253="sníž. přenesená",J253,0)</f>
        <v>0</v>
      </c>
      <c r="BI253" s="224">
        <f>IF(N253="nulová",J253,0)</f>
        <v>0</v>
      </c>
      <c r="BJ253" s="17" t="s">
        <v>81</v>
      </c>
      <c r="BK253" s="224">
        <f>ROUND(I253*H253,2)</f>
        <v>0</v>
      </c>
      <c r="BL253" s="17" t="s">
        <v>390</v>
      </c>
      <c r="BM253" s="223" t="s">
        <v>467</v>
      </c>
    </row>
    <row r="254" s="2" customFormat="1">
      <c r="A254" s="38"/>
      <c r="B254" s="39"/>
      <c r="C254" s="40"/>
      <c r="D254" s="225" t="s">
        <v>159</v>
      </c>
      <c r="E254" s="40"/>
      <c r="F254" s="226" t="s">
        <v>466</v>
      </c>
      <c r="G254" s="40"/>
      <c r="H254" s="40"/>
      <c r="I254" s="227"/>
      <c r="J254" s="40"/>
      <c r="K254" s="40"/>
      <c r="L254" s="44"/>
      <c r="M254" s="228"/>
      <c r="N254" s="229"/>
      <c r="O254" s="84"/>
      <c r="P254" s="84"/>
      <c r="Q254" s="84"/>
      <c r="R254" s="84"/>
      <c r="S254" s="84"/>
      <c r="T254" s="85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T254" s="17" t="s">
        <v>159</v>
      </c>
      <c r="AU254" s="17" t="s">
        <v>83</v>
      </c>
    </row>
    <row r="255" s="2" customFormat="1" ht="16.5" customHeight="1">
      <c r="A255" s="38"/>
      <c r="B255" s="39"/>
      <c r="C255" s="212" t="s">
        <v>468</v>
      </c>
      <c r="D255" s="212" t="s">
        <v>153</v>
      </c>
      <c r="E255" s="213" t="s">
        <v>469</v>
      </c>
      <c r="F255" s="214" t="s">
        <v>470</v>
      </c>
      <c r="G255" s="215" t="s">
        <v>281</v>
      </c>
      <c r="H255" s="216">
        <v>2</v>
      </c>
      <c r="I255" s="217"/>
      <c r="J255" s="218">
        <f>ROUND(I255*H255,2)</f>
        <v>0</v>
      </c>
      <c r="K255" s="214" t="s">
        <v>157</v>
      </c>
      <c r="L255" s="44"/>
      <c r="M255" s="219" t="s">
        <v>19</v>
      </c>
      <c r="N255" s="220" t="s">
        <v>44</v>
      </c>
      <c r="O255" s="84"/>
      <c r="P255" s="221">
        <f>O255*H255</f>
        <v>0</v>
      </c>
      <c r="Q255" s="221">
        <v>0.0026800000000000001</v>
      </c>
      <c r="R255" s="221">
        <f>Q255*H255</f>
        <v>0.0053600000000000002</v>
      </c>
      <c r="S255" s="221">
        <v>0</v>
      </c>
      <c r="T255" s="222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23" t="s">
        <v>383</v>
      </c>
      <c r="AT255" s="223" t="s">
        <v>153</v>
      </c>
      <c r="AU255" s="223" t="s">
        <v>83</v>
      </c>
      <c r="AY255" s="17" t="s">
        <v>150</v>
      </c>
      <c r="BE255" s="224">
        <f>IF(N255="základní",J255,0)</f>
        <v>0</v>
      </c>
      <c r="BF255" s="224">
        <f>IF(N255="snížená",J255,0)</f>
        <v>0</v>
      </c>
      <c r="BG255" s="224">
        <f>IF(N255="zákl. přenesená",J255,0)</f>
        <v>0</v>
      </c>
      <c r="BH255" s="224">
        <f>IF(N255="sníž. přenesená",J255,0)</f>
        <v>0</v>
      </c>
      <c r="BI255" s="224">
        <f>IF(N255="nulová",J255,0)</f>
        <v>0</v>
      </c>
      <c r="BJ255" s="17" t="s">
        <v>81</v>
      </c>
      <c r="BK255" s="224">
        <f>ROUND(I255*H255,2)</f>
        <v>0</v>
      </c>
      <c r="BL255" s="17" t="s">
        <v>383</v>
      </c>
      <c r="BM255" s="223" t="s">
        <v>471</v>
      </c>
    </row>
    <row r="256" s="2" customFormat="1">
      <c r="A256" s="38"/>
      <c r="B256" s="39"/>
      <c r="C256" s="40"/>
      <c r="D256" s="225" t="s">
        <v>159</v>
      </c>
      <c r="E256" s="40"/>
      <c r="F256" s="226" t="s">
        <v>472</v>
      </c>
      <c r="G256" s="40"/>
      <c r="H256" s="40"/>
      <c r="I256" s="227"/>
      <c r="J256" s="40"/>
      <c r="K256" s="40"/>
      <c r="L256" s="44"/>
      <c r="M256" s="228"/>
      <c r="N256" s="229"/>
      <c r="O256" s="84"/>
      <c r="P256" s="84"/>
      <c r="Q256" s="84"/>
      <c r="R256" s="84"/>
      <c r="S256" s="84"/>
      <c r="T256" s="85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T256" s="17" t="s">
        <v>159</v>
      </c>
      <c r="AU256" s="17" t="s">
        <v>83</v>
      </c>
    </row>
    <row r="257" s="2" customFormat="1">
      <c r="A257" s="38"/>
      <c r="B257" s="39"/>
      <c r="C257" s="40"/>
      <c r="D257" s="230" t="s">
        <v>161</v>
      </c>
      <c r="E257" s="40"/>
      <c r="F257" s="231" t="s">
        <v>473</v>
      </c>
      <c r="G257" s="40"/>
      <c r="H257" s="40"/>
      <c r="I257" s="227"/>
      <c r="J257" s="40"/>
      <c r="K257" s="40"/>
      <c r="L257" s="44"/>
      <c r="M257" s="228"/>
      <c r="N257" s="229"/>
      <c r="O257" s="84"/>
      <c r="P257" s="84"/>
      <c r="Q257" s="84"/>
      <c r="R257" s="84"/>
      <c r="S257" s="84"/>
      <c r="T257" s="85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T257" s="17" t="s">
        <v>161</v>
      </c>
      <c r="AU257" s="17" t="s">
        <v>83</v>
      </c>
    </row>
    <row r="258" s="2" customFormat="1" ht="16.5" customHeight="1">
      <c r="A258" s="38"/>
      <c r="B258" s="39"/>
      <c r="C258" s="243" t="s">
        <v>474</v>
      </c>
      <c r="D258" s="243" t="s">
        <v>229</v>
      </c>
      <c r="E258" s="244" t="s">
        <v>475</v>
      </c>
      <c r="F258" s="245" t="s">
        <v>476</v>
      </c>
      <c r="G258" s="246" t="s">
        <v>281</v>
      </c>
      <c r="H258" s="247">
        <v>1</v>
      </c>
      <c r="I258" s="248"/>
      <c r="J258" s="249">
        <f>ROUND(I258*H258,2)</f>
        <v>0</v>
      </c>
      <c r="K258" s="245" t="s">
        <v>157</v>
      </c>
      <c r="L258" s="250"/>
      <c r="M258" s="251" t="s">
        <v>19</v>
      </c>
      <c r="N258" s="252" t="s">
        <v>44</v>
      </c>
      <c r="O258" s="84"/>
      <c r="P258" s="221">
        <f>O258*H258</f>
        <v>0</v>
      </c>
      <c r="Q258" s="221">
        <v>0.0089999999999999993</v>
      </c>
      <c r="R258" s="221">
        <f>Q258*H258</f>
        <v>0.0089999999999999993</v>
      </c>
      <c r="S258" s="221">
        <v>0</v>
      </c>
      <c r="T258" s="222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23" t="s">
        <v>390</v>
      </c>
      <c r="AT258" s="223" t="s">
        <v>229</v>
      </c>
      <c r="AU258" s="223" t="s">
        <v>83</v>
      </c>
      <c r="AY258" s="17" t="s">
        <v>150</v>
      </c>
      <c r="BE258" s="224">
        <f>IF(N258="základní",J258,0)</f>
        <v>0</v>
      </c>
      <c r="BF258" s="224">
        <f>IF(N258="snížená",J258,0)</f>
        <v>0</v>
      </c>
      <c r="BG258" s="224">
        <f>IF(N258="zákl. přenesená",J258,0)</f>
        <v>0</v>
      </c>
      <c r="BH258" s="224">
        <f>IF(N258="sníž. přenesená",J258,0)</f>
        <v>0</v>
      </c>
      <c r="BI258" s="224">
        <f>IF(N258="nulová",J258,0)</f>
        <v>0</v>
      </c>
      <c r="BJ258" s="17" t="s">
        <v>81</v>
      </c>
      <c r="BK258" s="224">
        <f>ROUND(I258*H258,2)</f>
        <v>0</v>
      </c>
      <c r="BL258" s="17" t="s">
        <v>390</v>
      </c>
      <c r="BM258" s="223" t="s">
        <v>477</v>
      </c>
    </row>
    <row r="259" s="2" customFormat="1">
      <c r="A259" s="38"/>
      <c r="B259" s="39"/>
      <c r="C259" s="40"/>
      <c r="D259" s="225" t="s">
        <v>159</v>
      </c>
      <c r="E259" s="40"/>
      <c r="F259" s="226" t="s">
        <v>478</v>
      </c>
      <c r="G259" s="40"/>
      <c r="H259" s="40"/>
      <c r="I259" s="227"/>
      <c r="J259" s="40"/>
      <c r="K259" s="40"/>
      <c r="L259" s="44"/>
      <c r="M259" s="228"/>
      <c r="N259" s="229"/>
      <c r="O259" s="84"/>
      <c r="P259" s="84"/>
      <c r="Q259" s="84"/>
      <c r="R259" s="84"/>
      <c r="S259" s="84"/>
      <c r="T259" s="85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T259" s="17" t="s">
        <v>159</v>
      </c>
      <c r="AU259" s="17" t="s">
        <v>83</v>
      </c>
    </row>
    <row r="260" s="2" customFormat="1" ht="24.15" customHeight="1">
      <c r="A260" s="38"/>
      <c r="B260" s="39"/>
      <c r="C260" s="243" t="s">
        <v>479</v>
      </c>
      <c r="D260" s="243" t="s">
        <v>229</v>
      </c>
      <c r="E260" s="244" t="s">
        <v>480</v>
      </c>
      <c r="F260" s="245" t="s">
        <v>481</v>
      </c>
      <c r="G260" s="246" t="s">
        <v>281</v>
      </c>
      <c r="H260" s="247">
        <v>1</v>
      </c>
      <c r="I260" s="248"/>
      <c r="J260" s="249">
        <f>ROUND(I260*H260,2)</f>
        <v>0</v>
      </c>
      <c r="K260" s="245" t="s">
        <v>19</v>
      </c>
      <c r="L260" s="250"/>
      <c r="M260" s="251" t="s">
        <v>19</v>
      </c>
      <c r="N260" s="252" t="s">
        <v>44</v>
      </c>
      <c r="O260" s="84"/>
      <c r="P260" s="221">
        <f>O260*H260</f>
        <v>0</v>
      </c>
      <c r="Q260" s="221">
        <v>0.02</v>
      </c>
      <c r="R260" s="221">
        <f>Q260*H260</f>
        <v>0.02</v>
      </c>
      <c r="S260" s="221">
        <v>0</v>
      </c>
      <c r="T260" s="222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23" t="s">
        <v>390</v>
      </c>
      <c r="AT260" s="223" t="s">
        <v>229</v>
      </c>
      <c r="AU260" s="223" t="s">
        <v>83</v>
      </c>
      <c r="AY260" s="17" t="s">
        <v>150</v>
      </c>
      <c r="BE260" s="224">
        <f>IF(N260="základní",J260,0)</f>
        <v>0</v>
      </c>
      <c r="BF260" s="224">
        <f>IF(N260="snížená",J260,0)</f>
        <v>0</v>
      </c>
      <c r="BG260" s="224">
        <f>IF(N260="zákl. přenesená",J260,0)</f>
        <v>0</v>
      </c>
      <c r="BH260" s="224">
        <f>IF(N260="sníž. přenesená",J260,0)</f>
        <v>0</v>
      </c>
      <c r="BI260" s="224">
        <f>IF(N260="nulová",J260,0)</f>
        <v>0</v>
      </c>
      <c r="BJ260" s="17" t="s">
        <v>81</v>
      </c>
      <c r="BK260" s="224">
        <f>ROUND(I260*H260,2)</f>
        <v>0</v>
      </c>
      <c r="BL260" s="17" t="s">
        <v>390</v>
      </c>
      <c r="BM260" s="223" t="s">
        <v>482</v>
      </c>
    </row>
    <row r="261" s="2" customFormat="1">
      <c r="A261" s="38"/>
      <c r="B261" s="39"/>
      <c r="C261" s="40"/>
      <c r="D261" s="225" t="s">
        <v>159</v>
      </c>
      <c r="E261" s="40"/>
      <c r="F261" s="226" t="s">
        <v>478</v>
      </c>
      <c r="G261" s="40"/>
      <c r="H261" s="40"/>
      <c r="I261" s="227"/>
      <c r="J261" s="40"/>
      <c r="K261" s="40"/>
      <c r="L261" s="44"/>
      <c r="M261" s="254"/>
      <c r="N261" s="255"/>
      <c r="O261" s="256"/>
      <c r="P261" s="256"/>
      <c r="Q261" s="256"/>
      <c r="R261" s="256"/>
      <c r="S261" s="256"/>
      <c r="T261" s="257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T261" s="17" t="s">
        <v>159</v>
      </c>
      <c r="AU261" s="17" t="s">
        <v>83</v>
      </c>
    </row>
    <row r="262" s="2" customFormat="1" ht="6.96" customHeight="1">
      <c r="A262" s="38"/>
      <c r="B262" s="59"/>
      <c r="C262" s="60"/>
      <c r="D262" s="60"/>
      <c r="E262" s="60"/>
      <c r="F262" s="60"/>
      <c r="G262" s="60"/>
      <c r="H262" s="60"/>
      <c r="I262" s="60"/>
      <c r="J262" s="60"/>
      <c r="K262" s="60"/>
      <c r="L262" s="44"/>
      <c r="M262" s="38"/>
      <c r="O262" s="38"/>
      <c r="P262" s="38"/>
      <c r="Q262" s="38"/>
      <c r="R262" s="38"/>
      <c r="S262" s="38"/>
      <c r="T262" s="38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</row>
  </sheetData>
  <sheetProtection sheet="1" autoFilter="0" formatColumns="0" formatRows="0" objects="1" scenarios="1" spinCount="100000" saltValue="csMGMsPgksJye37ORYihkEpqhPOarBFbc1oWmGHEWWipcexdyrALHAgU7tJ41O2VINoeMo1fA1/bc6X6Dufjhg==" hashValue="RgBDQ+2fjqnIC5wpGKQBVnP6e8bGPlnukM1O8U8nBkZbH22hyBv1GpZv6M+aEonUqV+ejT+3tRotmew2cVsUUQ==" algorithmName="SHA-512" password="CC35"/>
  <autoFilter ref="C89:K261"/>
  <mergeCells count="9">
    <mergeCell ref="E7:H7"/>
    <mergeCell ref="E9:H9"/>
    <mergeCell ref="E18:H18"/>
    <mergeCell ref="E27:H27"/>
    <mergeCell ref="E48:H48"/>
    <mergeCell ref="E50:H50"/>
    <mergeCell ref="E80:H80"/>
    <mergeCell ref="E82:H82"/>
    <mergeCell ref="L2:V2"/>
  </mergeCells>
  <hyperlinks>
    <hyperlink ref="F95" r:id="rId1" display="https://podminky.urs.cz/item/CS_URS_2024_01/941321111"/>
    <hyperlink ref="F99" r:id="rId2" display="https://podminky.urs.cz/item/CS_URS_2024_01/941321211"/>
    <hyperlink ref="F104" r:id="rId3" display="https://podminky.urs.cz/item/CS_URS_2024_01/941321811"/>
    <hyperlink ref="F109" r:id="rId4" display="https://podminky.urs.cz/item/CS_URS_2024_01/997013111"/>
    <hyperlink ref="F112" r:id="rId5" display="https://podminky.urs.cz/item/CS_URS_2024_01/997013501"/>
    <hyperlink ref="F115" r:id="rId6" display="https://podminky.urs.cz/item/CS_URS_2024_01/997013509"/>
    <hyperlink ref="F118" r:id="rId7" display="https://podminky.urs.cz/item/CS_URS_2024_01/997013511"/>
    <hyperlink ref="F121" r:id="rId8" display="https://podminky.urs.cz/item/CS_URS_2024_01/997013814"/>
    <hyperlink ref="F126" r:id="rId9" display="https://podminky.urs.cz/item/CS_URS_2024_01/713420813"/>
    <hyperlink ref="F130" r:id="rId10" display="https://podminky.urs.cz/item/CS_URS_2024_01/713421112"/>
    <hyperlink ref="F136" r:id="rId11" display="https://podminky.urs.cz/item/CS_URS_2024_01/713421116"/>
    <hyperlink ref="F143" r:id="rId12" display="https://podminky.urs.cz/item/CS_URS_2024_01/713490821"/>
    <hyperlink ref="F147" r:id="rId13" display="https://podminky.urs.cz/item/CS_URS_2024_01/713491211"/>
    <hyperlink ref="F155" r:id="rId14" display="https://podminky.urs.cz/item/CS_URS_2024_01/998713101"/>
    <hyperlink ref="F163" r:id="rId15" display="https://podminky.urs.cz/item/CS_URS_2024_01/733191844"/>
    <hyperlink ref="F167" r:id="rId16" display="https://podminky.urs.cz/item/CS_URS_2024_01/734100814"/>
    <hyperlink ref="F172" r:id="rId17" display="https://podminky.urs.cz/item/CS_URS_2024_01/734109320"/>
    <hyperlink ref="F179" r:id="rId18" display="https://podminky.urs.cz/item/CS_URS_2024_01/734109312"/>
    <hyperlink ref="F186" r:id="rId19" display="https://podminky.urs.cz/item/CS_URS_2024_01/734169412"/>
    <hyperlink ref="F191" r:id="rId20" display="https://podminky.urs.cz/item/CS_URS_2024_01/734173612"/>
    <hyperlink ref="F198" r:id="rId21" display="https://podminky.urs.cz/item/CS_URS_2024_01/998734101"/>
    <hyperlink ref="F202" r:id="rId22" display="https://podminky.urs.cz/item/CS_URS_2024_01/767996701"/>
    <hyperlink ref="F206" r:id="rId23" display="https://podminky.urs.cz/item/CS_URS_2024_01/783604590"/>
    <hyperlink ref="F214" r:id="rId24" display="https://podminky.urs.cz/item/CS_URS_2024_01/230011024"/>
    <hyperlink ref="F219" r:id="rId25" display="https://podminky.urs.cz/item/CS_URS_2024_01/230011091"/>
    <hyperlink ref="F224" r:id="rId26" display="https://podminky.urs.cz/item/CS_URS_2024_01/230011135"/>
    <hyperlink ref="F230" r:id="rId27" display="https://podminky.urs.cz/item/CS_URS_2024_01/230021024"/>
    <hyperlink ref="F237" r:id="rId28" display="https://podminky.urs.cz/item/CS_URS_2024_01/230022020"/>
    <hyperlink ref="F242" r:id="rId29" display="https://podminky.urs.cz/item/CS_URS_2024_01/230024167"/>
    <hyperlink ref="F247" r:id="rId30" display="https://podminky.urs.cz/item/CS_URS_2024_01/230025167"/>
    <hyperlink ref="F252" r:id="rId31" display="https://podminky.urs.cz/item/CS_URS_2024_01/230025135"/>
    <hyperlink ref="F257" r:id="rId32" display="https://podminky.urs.cz/item/CS_URS_2024_01/230024135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3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90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83</v>
      </c>
    </row>
    <row r="4" s="1" customFormat="1" ht="24.96" customHeight="1">
      <c r="B4" s="20"/>
      <c r="D4" s="140" t="s">
        <v>117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Revitalizace CZT Liberec - GreenNet III- D10 Úprava zdroje</v>
      </c>
      <c r="F7" s="142"/>
      <c r="G7" s="142"/>
      <c r="H7" s="142"/>
      <c r="L7" s="20"/>
    </row>
    <row r="8" s="1" customFormat="1" ht="12" customHeight="1">
      <c r="B8" s="20"/>
      <c r="D8" s="142" t="s">
        <v>118</v>
      </c>
      <c r="L8" s="20"/>
    </row>
    <row r="9" s="2" customFormat="1" ht="16.5" customHeight="1">
      <c r="A9" s="38"/>
      <c r="B9" s="44"/>
      <c r="C9" s="38"/>
      <c r="D9" s="38"/>
      <c r="E9" s="143" t="s">
        <v>483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2" t="s">
        <v>484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45" t="s">
        <v>485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21</v>
      </c>
      <c r="E14" s="38"/>
      <c r="F14" s="133" t="s">
        <v>22</v>
      </c>
      <c r="G14" s="38"/>
      <c r="H14" s="38"/>
      <c r="I14" s="142" t="s">
        <v>23</v>
      </c>
      <c r="J14" s="146" t="str">
        <f>'Rekapitulace stavby'!AN8</f>
        <v>21. 6. 2024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">
        <v>27</v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">
        <v>28</v>
      </c>
      <c r="F17" s="38"/>
      <c r="G17" s="38"/>
      <c r="H17" s="38"/>
      <c r="I17" s="142" t="s">
        <v>29</v>
      </c>
      <c r="J17" s="133" t="s">
        <v>19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2" t="s">
        <v>30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29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2" t="s">
        <v>32</v>
      </c>
      <c r="E22" s="38"/>
      <c r="F22" s="38"/>
      <c r="G22" s="38"/>
      <c r="H22" s="38"/>
      <c r="I22" s="142" t="s">
        <v>26</v>
      </c>
      <c r="J22" s="133" t="s">
        <v>33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">
        <v>34</v>
      </c>
      <c r="F23" s="38"/>
      <c r="G23" s="38"/>
      <c r="H23" s="38"/>
      <c r="I23" s="142" t="s">
        <v>29</v>
      </c>
      <c r="J23" s="133" t="s">
        <v>19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2" t="s">
        <v>36</v>
      </c>
      <c r="E25" s="38"/>
      <c r="F25" s="38"/>
      <c r="G25" s="38"/>
      <c r="H25" s="38"/>
      <c r="I25" s="142" t="s">
        <v>26</v>
      </c>
      <c r="J25" s="133" t="s">
        <v>33</v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">
        <v>34</v>
      </c>
      <c r="F26" s="38"/>
      <c r="G26" s="38"/>
      <c r="H26" s="38"/>
      <c r="I26" s="142" t="s">
        <v>29</v>
      </c>
      <c r="J26" s="133" t="s">
        <v>19</v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2" t="s">
        <v>37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47"/>
      <c r="B29" s="148"/>
      <c r="C29" s="147"/>
      <c r="D29" s="147"/>
      <c r="E29" s="149" t="s">
        <v>19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39</v>
      </c>
      <c r="E32" s="38"/>
      <c r="F32" s="38"/>
      <c r="G32" s="38"/>
      <c r="H32" s="38"/>
      <c r="I32" s="38"/>
      <c r="J32" s="153">
        <f>ROUND(J101,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41</v>
      </c>
      <c r="G34" s="38"/>
      <c r="H34" s="38"/>
      <c r="I34" s="154" t="s">
        <v>40</v>
      </c>
      <c r="J34" s="154" t="s">
        <v>42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43</v>
      </c>
      <c r="E35" s="142" t="s">
        <v>44</v>
      </c>
      <c r="F35" s="156">
        <f>ROUND((SUM(BE101:BE881)),  2)</f>
        <v>0</v>
      </c>
      <c r="G35" s="38"/>
      <c r="H35" s="38"/>
      <c r="I35" s="157">
        <v>0.20999999999999999</v>
      </c>
      <c r="J35" s="156">
        <f>ROUND(((SUM(BE101:BE881))*I35),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2" t="s">
        <v>45</v>
      </c>
      <c r="F36" s="156">
        <f>ROUND((SUM(BF101:BF881)),  2)</f>
        <v>0</v>
      </c>
      <c r="G36" s="38"/>
      <c r="H36" s="38"/>
      <c r="I36" s="157">
        <v>0.12</v>
      </c>
      <c r="J36" s="156">
        <f>ROUND(((SUM(BF101:BF881))*I36),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46</v>
      </c>
      <c r="F37" s="156">
        <f>ROUND((SUM(BG101:BG881)),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47</v>
      </c>
      <c r="F38" s="156">
        <f>ROUND((SUM(BH101:BH881)),  2)</f>
        <v>0</v>
      </c>
      <c r="G38" s="38"/>
      <c r="H38" s="38"/>
      <c r="I38" s="157">
        <v>0.12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48</v>
      </c>
      <c r="F39" s="156">
        <f>ROUND((SUM(BI101:BI881)),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8"/>
      <c r="D41" s="159" t="s">
        <v>49</v>
      </c>
      <c r="E41" s="160"/>
      <c r="F41" s="160"/>
      <c r="G41" s="161" t="s">
        <v>50</v>
      </c>
      <c r="H41" s="162" t="s">
        <v>51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120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169" t="str">
        <f>E7</f>
        <v>Revitalizace CZT Liberec - GreenNet III- D10 Úprava zdroje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118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69" t="s">
        <v>483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484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6.5" customHeight="1">
      <c r="A54" s="38"/>
      <c r="B54" s="39"/>
      <c r="C54" s="40"/>
      <c r="D54" s="40"/>
      <c r="E54" s="69" t="str">
        <f>E11</f>
        <v>D10.2.1 - PS371 - Úprava vnitřní technologie - Technologie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40"/>
      <c r="E56" s="40"/>
      <c r="F56" s="27" t="str">
        <f>F14</f>
        <v>Liberec</v>
      </c>
      <c r="G56" s="40"/>
      <c r="H56" s="40"/>
      <c r="I56" s="32" t="s">
        <v>23</v>
      </c>
      <c r="J56" s="72" t="str">
        <f>IF(J14="","",J14)</f>
        <v>21. 6. 2024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5.15" customHeight="1">
      <c r="A58" s="38"/>
      <c r="B58" s="39"/>
      <c r="C58" s="32" t="s">
        <v>25</v>
      </c>
      <c r="D58" s="40"/>
      <c r="E58" s="40"/>
      <c r="F58" s="27" t="str">
        <f>E17</f>
        <v>Teplárna Liberec, a.s.</v>
      </c>
      <c r="G58" s="40"/>
      <c r="H58" s="40"/>
      <c r="I58" s="32" t="s">
        <v>32</v>
      </c>
      <c r="J58" s="36" t="str">
        <f>E23</f>
        <v>SITEZ s.r.o.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15.15" customHeight="1">
      <c r="A59" s="38"/>
      <c r="B59" s="39"/>
      <c r="C59" s="32" t="s">
        <v>30</v>
      </c>
      <c r="D59" s="40"/>
      <c r="E59" s="40"/>
      <c r="F59" s="27" t="str">
        <f>IF(E20="","",E20)</f>
        <v>Vyplň údaj</v>
      </c>
      <c r="G59" s="40"/>
      <c r="H59" s="40"/>
      <c r="I59" s="32" t="s">
        <v>36</v>
      </c>
      <c r="J59" s="36" t="str">
        <f>E26</f>
        <v>SITEZ s.r.o.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0" t="s">
        <v>121</v>
      </c>
      <c r="D61" s="171"/>
      <c r="E61" s="171"/>
      <c r="F61" s="171"/>
      <c r="G61" s="171"/>
      <c r="H61" s="171"/>
      <c r="I61" s="171"/>
      <c r="J61" s="172" t="s">
        <v>122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3" t="s">
        <v>71</v>
      </c>
      <c r="D63" s="40"/>
      <c r="E63" s="40"/>
      <c r="F63" s="40"/>
      <c r="G63" s="40"/>
      <c r="H63" s="40"/>
      <c r="I63" s="40"/>
      <c r="J63" s="102">
        <f>J101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123</v>
      </c>
    </row>
    <row r="64" s="9" customFormat="1" ht="24.96" customHeight="1">
      <c r="A64" s="9"/>
      <c r="B64" s="174"/>
      <c r="C64" s="175"/>
      <c r="D64" s="176" t="s">
        <v>124</v>
      </c>
      <c r="E64" s="177"/>
      <c r="F64" s="177"/>
      <c r="G64" s="177"/>
      <c r="H64" s="177"/>
      <c r="I64" s="177"/>
      <c r="J64" s="178">
        <f>J102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0"/>
      <c r="C65" s="125"/>
      <c r="D65" s="181" t="s">
        <v>125</v>
      </c>
      <c r="E65" s="182"/>
      <c r="F65" s="182"/>
      <c r="G65" s="182"/>
      <c r="H65" s="182"/>
      <c r="I65" s="182"/>
      <c r="J65" s="183">
        <f>J103</f>
        <v>0</v>
      </c>
      <c r="K65" s="125"/>
      <c r="L65" s="18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0"/>
      <c r="C66" s="125"/>
      <c r="D66" s="181" t="s">
        <v>126</v>
      </c>
      <c r="E66" s="182"/>
      <c r="F66" s="182"/>
      <c r="G66" s="182"/>
      <c r="H66" s="182"/>
      <c r="I66" s="182"/>
      <c r="J66" s="183">
        <f>J107</f>
        <v>0</v>
      </c>
      <c r="K66" s="125"/>
      <c r="L66" s="184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74"/>
      <c r="C67" s="175"/>
      <c r="D67" s="176" t="s">
        <v>127</v>
      </c>
      <c r="E67" s="177"/>
      <c r="F67" s="177"/>
      <c r="G67" s="177"/>
      <c r="H67" s="177"/>
      <c r="I67" s="177"/>
      <c r="J67" s="178">
        <f>J111</f>
        <v>0</v>
      </c>
      <c r="K67" s="175"/>
      <c r="L67" s="17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80"/>
      <c r="C68" s="125"/>
      <c r="D68" s="181" t="s">
        <v>128</v>
      </c>
      <c r="E68" s="182"/>
      <c r="F68" s="182"/>
      <c r="G68" s="182"/>
      <c r="H68" s="182"/>
      <c r="I68" s="182"/>
      <c r="J68" s="183">
        <f>J112</f>
        <v>0</v>
      </c>
      <c r="K68" s="125"/>
      <c r="L68" s="184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0"/>
      <c r="C69" s="125"/>
      <c r="D69" s="181" t="s">
        <v>486</v>
      </c>
      <c r="E69" s="182"/>
      <c r="F69" s="182"/>
      <c r="G69" s="182"/>
      <c r="H69" s="182"/>
      <c r="I69" s="182"/>
      <c r="J69" s="183">
        <f>J202</f>
        <v>0</v>
      </c>
      <c r="K69" s="125"/>
      <c r="L69" s="184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0"/>
      <c r="C70" s="125"/>
      <c r="D70" s="181" t="s">
        <v>129</v>
      </c>
      <c r="E70" s="182"/>
      <c r="F70" s="182"/>
      <c r="G70" s="182"/>
      <c r="H70" s="182"/>
      <c r="I70" s="182"/>
      <c r="J70" s="183">
        <f>J247</f>
        <v>0</v>
      </c>
      <c r="K70" s="125"/>
      <c r="L70" s="184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0"/>
      <c r="C71" s="125"/>
      <c r="D71" s="181" t="s">
        <v>487</v>
      </c>
      <c r="E71" s="182"/>
      <c r="F71" s="182"/>
      <c r="G71" s="182"/>
      <c r="H71" s="182"/>
      <c r="I71" s="182"/>
      <c r="J71" s="183">
        <f>J320</f>
        <v>0</v>
      </c>
      <c r="K71" s="125"/>
      <c r="L71" s="184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0"/>
      <c r="C72" s="125"/>
      <c r="D72" s="181" t="s">
        <v>131</v>
      </c>
      <c r="E72" s="182"/>
      <c r="F72" s="182"/>
      <c r="G72" s="182"/>
      <c r="H72" s="182"/>
      <c r="I72" s="182"/>
      <c r="J72" s="183">
        <f>J446</f>
        <v>0</v>
      </c>
      <c r="K72" s="125"/>
      <c r="L72" s="184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0"/>
      <c r="C73" s="125"/>
      <c r="D73" s="181" t="s">
        <v>132</v>
      </c>
      <c r="E73" s="182"/>
      <c r="F73" s="182"/>
      <c r="G73" s="182"/>
      <c r="H73" s="182"/>
      <c r="I73" s="182"/>
      <c r="J73" s="183">
        <f>J453</f>
        <v>0</v>
      </c>
      <c r="K73" s="125"/>
      <c r="L73" s="184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9" customFormat="1" ht="24.96" customHeight="1">
      <c r="A74" s="9"/>
      <c r="B74" s="174"/>
      <c r="C74" s="175"/>
      <c r="D74" s="176" t="s">
        <v>133</v>
      </c>
      <c r="E74" s="177"/>
      <c r="F74" s="177"/>
      <c r="G74" s="177"/>
      <c r="H74" s="177"/>
      <c r="I74" s="177"/>
      <c r="J74" s="178">
        <f>J465</f>
        <v>0</v>
      </c>
      <c r="K74" s="175"/>
      <c r="L74" s="17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10" customFormat="1" ht="19.92" customHeight="1">
      <c r="A75" s="10"/>
      <c r="B75" s="180"/>
      <c r="C75" s="125"/>
      <c r="D75" s="181" t="s">
        <v>488</v>
      </c>
      <c r="E75" s="182"/>
      <c r="F75" s="182"/>
      <c r="G75" s="182"/>
      <c r="H75" s="182"/>
      <c r="I75" s="182"/>
      <c r="J75" s="183">
        <f>J466</f>
        <v>0</v>
      </c>
      <c r="K75" s="125"/>
      <c r="L75" s="184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0"/>
      <c r="C76" s="125"/>
      <c r="D76" s="181" t="s">
        <v>489</v>
      </c>
      <c r="E76" s="182"/>
      <c r="F76" s="182"/>
      <c r="G76" s="182"/>
      <c r="H76" s="182"/>
      <c r="I76" s="182"/>
      <c r="J76" s="183">
        <f>J856</f>
        <v>0</v>
      </c>
      <c r="K76" s="125"/>
      <c r="L76" s="184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9" customFormat="1" ht="24.96" customHeight="1">
      <c r="A77" s="9"/>
      <c r="B77" s="174"/>
      <c r="C77" s="175"/>
      <c r="D77" s="176" t="s">
        <v>490</v>
      </c>
      <c r="E77" s="177"/>
      <c r="F77" s="177"/>
      <c r="G77" s="177"/>
      <c r="H77" s="177"/>
      <c r="I77" s="177"/>
      <c r="J77" s="178">
        <f>J863</f>
        <v>0</v>
      </c>
      <c r="K77" s="175"/>
      <c r="L77" s="17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="9" customFormat="1" ht="24.96" customHeight="1">
      <c r="A78" s="9"/>
      <c r="B78" s="174"/>
      <c r="C78" s="175"/>
      <c r="D78" s="176" t="s">
        <v>491</v>
      </c>
      <c r="E78" s="177"/>
      <c r="F78" s="177"/>
      <c r="G78" s="177"/>
      <c r="H78" s="177"/>
      <c r="I78" s="177"/>
      <c r="J78" s="178">
        <f>J873</f>
        <v>0</v>
      </c>
      <c r="K78" s="175"/>
      <c r="L78" s="17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="10" customFormat="1" ht="19.92" customHeight="1">
      <c r="A79" s="10"/>
      <c r="B79" s="180"/>
      <c r="C79" s="125"/>
      <c r="D79" s="181" t="s">
        <v>492</v>
      </c>
      <c r="E79" s="182"/>
      <c r="F79" s="182"/>
      <c r="G79" s="182"/>
      <c r="H79" s="182"/>
      <c r="I79" s="182"/>
      <c r="J79" s="183">
        <f>J874</f>
        <v>0</v>
      </c>
      <c r="K79" s="125"/>
      <c r="L79" s="184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2" customFormat="1" ht="21.84" customHeight="1">
      <c r="A80" s="38"/>
      <c r="B80" s="39"/>
      <c r="C80" s="40"/>
      <c r="D80" s="40"/>
      <c r="E80" s="40"/>
      <c r="F80" s="40"/>
      <c r="G80" s="40"/>
      <c r="H80" s="40"/>
      <c r="I80" s="40"/>
      <c r="J80" s="40"/>
      <c r="K80" s="4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6.96" customHeight="1">
      <c r="A81" s="38"/>
      <c r="B81" s="59"/>
      <c r="C81" s="60"/>
      <c r="D81" s="60"/>
      <c r="E81" s="60"/>
      <c r="F81" s="60"/>
      <c r="G81" s="60"/>
      <c r="H81" s="60"/>
      <c r="I81" s="60"/>
      <c r="J81" s="60"/>
      <c r="K81" s="6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5" s="2" customFormat="1" ht="6.96" customHeight="1">
      <c r="A85" s="38"/>
      <c r="B85" s="61"/>
      <c r="C85" s="62"/>
      <c r="D85" s="62"/>
      <c r="E85" s="62"/>
      <c r="F85" s="62"/>
      <c r="G85" s="62"/>
      <c r="H85" s="62"/>
      <c r="I85" s="62"/>
      <c r="J85" s="62"/>
      <c r="K85" s="62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24.96" customHeight="1">
      <c r="A86" s="38"/>
      <c r="B86" s="39"/>
      <c r="C86" s="23" t="s">
        <v>135</v>
      </c>
      <c r="D86" s="40"/>
      <c r="E86" s="40"/>
      <c r="F86" s="40"/>
      <c r="G86" s="40"/>
      <c r="H86" s="40"/>
      <c r="I86" s="40"/>
      <c r="J86" s="40"/>
      <c r="K86" s="40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6.96" customHeight="1">
      <c r="A87" s="38"/>
      <c r="B87" s="39"/>
      <c r="C87" s="40"/>
      <c r="D87" s="40"/>
      <c r="E87" s="40"/>
      <c r="F87" s="40"/>
      <c r="G87" s="40"/>
      <c r="H87" s="40"/>
      <c r="I87" s="40"/>
      <c r="J87" s="40"/>
      <c r="K87" s="40"/>
      <c r="L87" s="14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16</v>
      </c>
      <c r="D88" s="40"/>
      <c r="E88" s="40"/>
      <c r="F88" s="40"/>
      <c r="G88" s="40"/>
      <c r="H88" s="40"/>
      <c r="I88" s="40"/>
      <c r="J88" s="40"/>
      <c r="K88" s="40"/>
      <c r="L88" s="14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169" t="str">
        <f>E7</f>
        <v>Revitalizace CZT Liberec - GreenNet III- D10 Úprava zdroje</v>
      </c>
      <c r="F89" s="32"/>
      <c r="G89" s="32"/>
      <c r="H89" s="32"/>
      <c r="I89" s="40"/>
      <c r="J89" s="40"/>
      <c r="K89" s="40"/>
      <c r="L89" s="144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1" customFormat="1" ht="12" customHeight="1">
      <c r="B90" s="21"/>
      <c r="C90" s="32" t="s">
        <v>118</v>
      </c>
      <c r="D90" s="22"/>
      <c r="E90" s="22"/>
      <c r="F90" s="22"/>
      <c r="G90" s="22"/>
      <c r="H90" s="22"/>
      <c r="I90" s="22"/>
      <c r="J90" s="22"/>
      <c r="K90" s="22"/>
      <c r="L90" s="20"/>
    </row>
    <row r="91" s="2" customFormat="1" ht="16.5" customHeight="1">
      <c r="A91" s="38"/>
      <c r="B91" s="39"/>
      <c r="C91" s="40"/>
      <c r="D91" s="40"/>
      <c r="E91" s="169" t="s">
        <v>483</v>
      </c>
      <c r="F91" s="40"/>
      <c r="G91" s="40"/>
      <c r="H91" s="40"/>
      <c r="I91" s="40"/>
      <c r="J91" s="40"/>
      <c r="K91" s="40"/>
      <c r="L91" s="144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2" customHeight="1">
      <c r="A92" s="38"/>
      <c r="B92" s="39"/>
      <c r="C92" s="32" t="s">
        <v>484</v>
      </c>
      <c r="D92" s="40"/>
      <c r="E92" s="40"/>
      <c r="F92" s="40"/>
      <c r="G92" s="40"/>
      <c r="H92" s="40"/>
      <c r="I92" s="40"/>
      <c r="J92" s="40"/>
      <c r="K92" s="40"/>
      <c r="L92" s="144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6.5" customHeight="1">
      <c r="A93" s="38"/>
      <c r="B93" s="39"/>
      <c r="C93" s="40"/>
      <c r="D93" s="40"/>
      <c r="E93" s="69" t="str">
        <f>E11</f>
        <v>D10.2.1 - PS371 - Úprava vnitřní technologie - Technologie</v>
      </c>
      <c r="F93" s="40"/>
      <c r="G93" s="40"/>
      <c r="H93" s="40"/>
      <c r="I93" s="40"/>
      <c r="J93" s="40"/>
      <c r="K93" s="40"/>
      <c r="L93" s="144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40"/>
      <c r="D94" s="40"/>
      <c r="E94" s="40"/>
      <c r="F94" s="40"/>
      <c r="G94" s="40"/>
      <c r="H94" s="40"/>
      <c r="I94" s="40"/>
      <c r="J94" s="40"/>
      <c r="K94" s="40"/>
      <c r="L94" s="144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2" customHeight="1">
      <c r="A95" s="38"/>
      <c r="B95" s="39"/>
      <c r="C95" s="32" t="s">
        <v>21</v>
      </c>
      <c r="D95" s="40"/>
      <c r="E95" s="40"/>
      <c r="F95" s="27" t="str">
        <f>F14</f>
        <v>Liberec</v>
      </c>
      <c r="G95" s="40"/>
      <c r="H95" s="40"/>
      <c r="I95" s="32" t="s">
        <v>23</v>
      </c>
      <c r="J95" s="72" t="str">
        <f>IF(J14="","",J14)</f>
        <v>21. 6. 2024</v>
      </c>
      <c r="K95" s="40"/>
      <c r="L95" s="144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6.96" customHeight="1">
      <c r="A96" s="38"/>
      <c r="B96" s="39"/>
      <c r="C96" s="40"/>
      <c r="D96" s="40"/>
      <c r="E96" s="40"/>
      <c r="F96" s="40"/>
      <c r="G96" s="40"/>
      <c r="H96" s="40"/>
      <c r="I96" s="40"/>
      <c r="J96" s="40"/>
      <c r="K96" s="40"/>
      <c r="L96" s="144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5.15" customHeight="1">
      <c r="A97" s="38"/>
      <c r="B97" s="39"/>
      <c r="C97" s="32" t="s">
        <v>25</v>
      </c>
      <c r="D97" s="40"/>
      <c r="E97" s="40"/>
      <c r="F97" s="27" t="str">
        <f>E17</f>
        <v>Teplárna Liberec, a.s.</v>
      </c>
      <c r="G97" s="40"/>
      <c r="H97" s="40"/>
      <c r="I97" s="32" t="s">
        <v>32</v>
      </c>
      <c r="J97" s="36" t="str">
        <f>E23</f>
        <v>SITEZ s.r.o.</v>
      </c>
      <c r="K97" s="40"/>
      <c r="L97" s="144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15.15" customHeight="1">
      <c r="A98" s="38"/>
      <c r="B98" s="39"/>
      <c r="C98" s="32" t="s">
        <v>30</v>
      </c>
      <c r="D98" s="40"/>
      <c r="E98" s="40"/>
      <c r="F98" s="27" t="str">
        <f>IF(E20="","",E20)</f>
        <v>Vyplň údaj</v>
      </c>
      <c r="G98" s="40"/>
      <c r="H98" s="40"/>
      <c r="I98" s="32" t="s">
        <v>36</v>
      </c>
      <c r="J98" s="36" t="str">
        <f>E26</f>
        <v>SITEZ s.r.o.</v>
      </c>
      <c r="K98" s="40"/>
      <c r="L98" s="144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144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11" customFormat="1" ht="29.28" customHeight="1">
      <c r="A100" s="185"/>
      <c r="B100" s="186"/>
      <c r="C100" s="187" t="s">
        <v>136</v>
      </c>
      <c r="D100" s="188" t="s">
        <v>58</v>
      </c>
      <c r="E100" s="188" t="s">
        <v>54</v>
      </c>
      <c r="F100" s="188" t="s">
        <v>55</v>
      </c>
      <c r="G100" s="188" t="s">
        <v>137</v>
      </c>
      <c r="H100" s="188" t="s">
        <v>138</v>
      </c>
      <c r="I100" s="188" t="s">
        <v>139</v>
      </c>
      <c r="J100" s="188" t="s">
        <v>122</v>
      </c>
      <c r="K100" s="189" t="s">
        <v>140</v>
      </c>
      <c r="L100" s="190"/>
      <c r="M100" s="92" t="s">
        <v>19</v>
      </c>
      <c r="N100" s="93" t="s">
        <v>43</v>
      </c>
      <c r="O100" s="93" t="s">
        <v>141</v>
      </c>
      <c r="P100" s="93" t="s">
        <v>142</v>
      </c>
      <c r="Q100" s="93" t="s">
        <v>143</v>
      </c>
      <c r="R100" s="93" t="s">
        <v>144</v>
      </c>
      <c r="S100" s="93" t="s">
        <v>145</v>
      </c>
      <c r="T100" s="94" t="s">
        <v>146</v>
      </c>
      <c r="U100" s="185"/>
      <c r="V100" s="185"/>
      <c r="W100" s="185"/>
      <c r="X100" s="185"/>
      <c r="Y100" s="185"/>
      <c r="Z100" s="185"/>
      <c r="AA100" s="185"/>
      <c r="AB100" s="185"/>
      <c r="AC100" s="185"/>
      <c r="AD100" s="185"/>
      <c r="AE100" s="185"/>
    </row>
    <row r="101" s="2" customFormat="1" ht="22.8" customHeight="1">
      <c r="A101" s="38"/>
      <c r="B101" s="39"/>
      <c r="C101" s="99" t="s">
        <v>147</v>
      </c>
      <c r="D101" s="40"/>
      <c r="E101" s="40"/>
      <c r="F101" s="40"/>
      <c r="G101" s="40"/>
      <c r="H101" s="40"/>
      <c r="I101" s="40"/>
      <c r="J101" s="191">
        <f>BK101</f>
        <v>0</v>
      </c>
      <c r="K101" s="40"/>
      <c r="L101" s="44"/>
      <c r="M101" s="95"/>
      <c r="N101" s="192"/>
      <c r="O101" s="96"/>
      <c r="P101" s="193">
        <f>P102+P111+P465+P863+P873</f>
        <v>0</v>
      </c>
      <c r="Q101" s="96"/>
      <c r="R101" s="193">
        <f>R102+R111+R465+R863+R873</f>
        <v>270.42106560000002</v>
      </c>
      <c r="S101" s="96"/>
      <c r="T101" s="194">
        <f>T102+T111+T465+T863+T873</f>
        <v>22.966349999999998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7" t="s">
        <v>72</v>
      </c>
      <c r="AU101" s="17" t="s">
        <v>123</v>
      </c>
      <c r="BK101" s="195">
        <f>BK102+BK111+BK465+BK863+BK873</f>
        <v>0</v>
      </c>
    </row>
    <row r="102" s="12" customFormat="1" ht="25.92" customHeight="1">
      <c r="A102" s="12"/>
      <c r="B102" s="196"/>
      <c r="C102" s="197"/>
      <c r="D102" s="198" t="s">
        <v>72</v>
      </c>
      <c r="E102" s="199" t="s">
        <v>148</v>
      </c>
      <c r="F102" s="199" t="s">
        <v>149</v>
      </c>
      <c r="G102" s="197"/>
      <c r="H102" s="197"/>
      <c r="I102" s="200"/>
      <c r="J102" s="201">
        <f>BK102</f>
        <v>0</v>
      </c>
      <c r="K102" s="197"/>
      <c r="L102" s="202"/>
      <c r="M102" s="203"/>
      <c r="N102" s="204"/>
      <c r="O102" s="204"/>
      <c r="P102" s="205">
        <f>P103+P107</f>
        <v>0</v>
      </c>
      <c r="Q102" s="204"/>
      <c r="R102" s="205">
        <f>R103+R107</f>
        <v>0</v>
      </c>
      <c r="S102" s="204"/>
      <c r="T102" s="206">
        <f>T103+T107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7" t="s">
        <v>81</v>
      </c>
      <c r="AT102" s="208" t="s">
        <v>72</v>
      </c>
      <c r="AU102" s="208" t="s">
        <v>73</v>
      </c>
      <c r="AY102" s="207" t="s">
        <v>150</v>
      </c>
      <c r="BK102" s="209">
        <f>BK103+BK107</f>
        <v>0</v>
      </c>
    </row>
    <row r="103" s="12" customFormat="1" ht="22.8" customHeight="1">
      <c r="A103" s="12"/>
      <c r="B103" s="196"/>
      <c r="C103" s="197"/>
      <c r="D103" s="198" t="s">
        <v>72</v>
      </c>
      <c r="E103" s="210" t="s">
        <v>151</v>
      </c>
      <c r="F103" s="210" t="s">
        <v>152</v>
      </c>
      <c r="G103" s="197"/>
      <c r="H103" s="197"/>
      <c r="I103" s="200"/>
      <c r="J103" s="211">
        <f>BK103</f>
        <v>0</v>
      </c>
      <c r="K103" s="197"/>
      <c r="L103" s="202"/>
      <c r="M103" s="203"/>
      <c r="N103" s="204"/>
      <c r="O103" s="204"/>
      <c r="P103" s="205">
        <f>SUM(P104:P106)</f>
        <v>0</v>
      </c>
      <c r="Q103" s="204"/>
      <c r="R103" s="205">
        <f>SUM(R104:R106)</f>
        <v>0</v>
      </c>
      <c r="S103" s="204"/>
      <c r="T103" s="206">
        <f>SUM(T104:T106)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7" t="s">
        <v>81</v>
      </c>
      <c r="AT103" s="208" t="s">
        <v>72</v>
      </c>
      <c r="AU103" s="208" t="s">
        <v>81</v>
      </c>
      <c r="AY103" s="207" t="s">
        <v>150</v>
      </c>
      <c r="BK103" s="209">
        <f>SUM(BK104:BK106)</f>
        <v>0</v>
      </c>
    </row>
    <row r="104" s="2" customFormat="1" ht="16.5" customHeight="1">
      <c r="A104" s="38"/>
      <c r="B104" s="39"/>
      <c r="C104" s="212" t="s">
        <v>81</v>
      </c>
      <c r="D104" s="212" t="s">
        <v>153</v>
      </c>
      <c r="E104" s="213" t="s">
        <v>493</v>
      </c>
      <c r="F104" s="214" t="s">
        <v>494</v>
      </c>
      <c r="G104" s="215" t="s">
        <v>495</v>
      </c>
      <c r="H104" s="216">
        <v>120</v>
      </c>
      <c r="I104" s="217"/>
      <c r="J104" s="218">
        <f>ROUND(I104*H104,2)</f>
        <v>0</v>
      </c>
      <c r="K104" s="214" t="s">
        <v>157</v>
      </c>
      <c r="L104" s="44"/>
      <c r="M104" s="219" t="s">
        <v>19</v>
      </c>
      <c r="N104" s="220" t="s">
        <v>44</v>
      </c>
      <c r="O104" s="84"/>
      <c r="P104" s="221">
        <f>O104*H104</f>
        <v>0</v>
      </c>
      <c r="Q104" s="221">
        <v>0</v>
      </c>
      <c r="R104" s="221">
        <f>Q104*H104</f>
        <v>0</v>
      </c>
      <c r="S104" s="221">
        <v>0</v>
      </c>
      <c r="T104" s="222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23" t="s">
        <v>179</v>
      </c>
      <c r="AT104" s="223" t="s">
        <v>153</v>
      </c>
      <c r="AU104" s="223" t="s">
        <v>83</v>
      </c>
      <c r="AY104" s="17" t="s">
        <v>150</v>
      </c>
      <c r="BE104" s="224">
        <f>IF(N104="základní",J104,0)</f>
        <v>0</v>
      </c>
      <c r="BF104" s="224">
        <f>IF(N104="snížená",J104,0)</f>
        <v>0</v>
      </c>
      <c r="BG104" s="224">
        <f>IF(N104="zákl. přenesená",J104,0)</f>
        <v>0</v>
      </c>
      <c r="BH104" s="224">
        <f>IF(N104="sníž. přenesená",J104,0)</f>
        <v>0</v>
      </c>
      <c r="BI104" s="224">
        <f>IF(N104="nulová",J104,0)</f>
        <v>0</v>
      </c>
      <c r="BJ104" s="17" t="s">
        <v>81</v>
      </c>
      <c r="BK104" s="224">
        <f>ROUND(I104*H104,2)</f>
        <v>0</v>
      </c>
      <c r="BL104" s="17" t="s">
        <v>179</v>
      </c>
      <c r="BM104" s="223" t="s">
        <v>496</v>
      </c>
    </row>
    <row r="105" s="2" customFormat="1">
      <c r="A105" s="38"/>
      <c r="B105" s="39"/>
      <c r="C105" s="40"/>
      <c r="D105" s="225" t="s">
        <v>159</v>
      </c>
      <c r="E105" s="40"/>
      <c r="F105" s="226" t="s">
        <v>497</v>
      </c>
      <c r="G105" s="40"/>
      <c r="H105" s="40"/>
      <c r="I105" s="227"/>
      <c r="J105" s="40"/>
      <c r="K105" s="40"/>
      <c r="L105" s="44"/>
      <c r="M105" s="228"/>
      <c r="N105" s="229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159</v>
      </c>
      <c r="AU105" s="17" t="s">
        <v>83</v>
      </c>
    </row>
    <row r="106" s="2" customFormat="1">
      <c r="A106" s="38"/>
      <c r="B106" s="39"/>
      <c r="C106" s="40"/>
      <c r="D106" s="230" t="s">
        <v>161</v>
      </c>
      <c r="E106" s="40"/>
      <c r="F106" s="231" t="s">
        <v>498</v>
      </c>
      <c r="G106" s="40"/>
      <c r="H106" s="40"/>
      <c r="I106" s="227"/>
      <c r="J106" s="40"/>
      <c r="K106" s="40"/>
      <c r="L106" s="44"/>
      <c r="M106" s="228"/>
      <c r="N106" s="229"/>
      <c r="O106" s="84"/>
      <c r="P106" s="84"/>
      <c r="Q106" s="84"/>
      <c r="R106" s="84"/>
      <c r="S106" s="84"/>
      <c r="T106" s="85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17" t="s">
        <v>161</v>
      </c>
      <c r="AU106" s="17" t="s">
        <v>83</v>
      </c>
    </row>
    <row r="107" s="12" customFormat="1" ht="22.8" customHeight="1">
      <c r="A107" s="12"/>
      <c r="B107" s="196"/>
      <c r="C107" s="197"/>
      <c r="D107" s="198" t="s">
        <v>72</v>
      </c>
      <c r="E107" s="210" t="s">
        <v>177</v>
      </c>
      <c r="F107" s="210" t="s">
        <v>178</v>
      </c>
      <c r="G107" s="197"/>
      <c r="H107" s="197"/>
      <c r="I107" s="200"/>
      <c r="J107" s="211">
        <f>BK107</f>
        <v>0</v>
      </c>
      <c r="K107" s="197"/>
      <c r="L107" s="202"/>
      <c r="M107" s="203"/>
      <c r="N107" s="204"/>
      <c r="O107" s="204"/>
      <c r="P107" s="205">
        <f>SUM(P108:P110)</f>
        <v>0</v>
      </c>
      <c r="Q107" s="204"/>
      <c r="R107" s="205">
        <f>SUM(R108:R110)</f>
        <v>0</v>
      </c>
      <c r="S107" s="204"/>
      <c r="T107" s="206">
        <f>SUM(T108:T110)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07" t="s">
        <v>81</v>
      </c>
      <c r="AT107" s="208" t="s">
        <v>72</v>
      </c>
      <c r="AU107" s="208" t="s">
        <v>81</v>
      </c>
      <c r="AY107" s="207" t="s">
        <v>150</v>
      </c>
      <c r="BK107" s="209">
        <f>SUM(BK108:BK110)</f>
        <v>0</v>
      </c>
    </row>
    <row r="108" s="2" customFormat="1" ht="16.5" customHeight="1">
      <c r="A108" s="38"/>
      <c r="B108" s="39"/>
      <c r="C108" s="212" t="s">
        <v>83</v>
      </c>
      <c r="D108" s="212" t="s">
        <v>153</v>
      </c>
      <c r="E108" s="213" t="s">
        <v>205</v>
      </c>
      <c r="F108" s="214" t="s">
        <v>206</v>
      </c>
      <c r="G108" s="215" t="s">
        <v>182</v>
      </c>
      <c r="H108" s="216">
        <v>1.698</v>
      </c>
      <c r="I108" s="217"/>
      <c r="J108" s="218">
        <f>ROUND(I108*H108,2)</f>
        <v>0</v>
      </c>
      <c r="K108" s="214" t="s">
        <v>157</v>
      </c>
      <c r="L108" s="44"/>
      <c r="M108" s="219" t="s">
        <v>19</v>
      </c>
      <c r="N108" s="220" t="s">
        <v>44</v>
      </c>
      <c r="O108" s="84"/>
      <c r="P108" s="221">
        <f>O108*H108</f>
        <v>0</v>
      </c>
      <c r="Q108" s="221">
        <v>0</v>
      </c>
      <c r="R108" s="221">
        <f>Q108*H108</f>
        <v>0</v>
      </c>
      <c r="S108" s="221">
        <v>0</v>
      </c>
      <c r="T108" s="222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23" t="s">
        <v>179</v>
      </c>
      <c r="AT108" s="223" t="s">
        <v>153</v>
      </c>
      <c r="AU108" s="223" t="s">
        <v>83</v>
      </c>
      <c r="AY108" s="17" t="s">
        <v>150</v>
      </c>
      <c r="BE108" s="224">
        <f>IF(N108="základní",J108,0)</f>
        <v>0</v>
      </c>
      <c r="BF108" s="224">
        <f>IF(N108="snížená",J108,0)</f>
        <v>0</v>
      </c>
      <c r="BG108" s="224">
        <f>IF(N108="zákl. přenesená",J108,0)</f>
        <v>0</v>
      </c>
      <c r="BH108" s="224">
        <f>IF(N108="sníž. přenesená",J108,0)</f>
        <v>0</v>
      </c>
      <c r="BI108" s="224">
        <f>IF(N108="nulová",J108,0)</f>
        <v>0</v>
      </c>
      <c r="BJ108" s="17" t="s">
        <v>81</v>
      </c>
      <c r="BK108" s="224">
        <f>ROUND(I108*H108,2)</f>
        <v>0</v>
      </c>
      <c r="BL108" s="17" t="s">
        <v>179</v>
      </c>
      <c r="BM108" s="223" t="s">
        <v>499</v>
      </c>
    </row>
    <row r="109" s="2" customFormat="1">
      <c r="A109" s="38"/>
      <c r="B109" s="39"/>
      <c r="C109" s="40"/>
      <c r="D109" s="225" t="s">
        <v>159</v>
      </c>
      <c r="E109" s="40"/>
      <c r="F109" s="226" t="s">
        <v>208</v>
      </c>
      <c r="G109" s="40"/>
      <c r="H109" s="40"/>
      <c r="I109" s="227"/>
      <c r="J109" s="40"/>
      <c r="K109" s="40"/>
      <c r="L109" s="44"/>
      <c r="M109" s="228"/>
      <c r="N109" s="229"/>
      <c r="O109" s="84"/>
      <c r="P109" s="84"/>
      <c r="Q109" s="84"/>
      <c r="R109" s="84"/>
      <c r="S109" s="84"/>
      <c r="T109" s="85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T109" s="17" t="s">
        <v>159</v>
      </c>
      <c r="AU109" s="17" t="s">
        <v>83</v>
      </c>
    </row>
    <row r="110" s="2" customFormat="1">
      <c r="A110" s="38"/>
      <c r="B110" s="39"/>
      <c r="C110" s="40"/>
      <c r="D110" s="230" t="s">
        <v>161</v>
      </c>
      <c r="E110" s="40"/>
      <c r="F110" s="231" t="s">
        <v>209</v>
      </c>
      <c r="G110" s="40"/>
      <c r="H110" s="40"/>
      <c r="I110" s="227"/>
      <c r="J110" s="40"/>
      <c r="K110" s="40"/>
      <c r="L110" s="44"/>
      <c r="M110" s="228"/>
      <c r="N110" s="229"/>
      <c r="O110" s="84"/>
      <c r="P110" s="84"/>
      <c r="Q110" s="84"/>
      <c r="R110" s="84"/>
      <c r="S110" s="84"/>
      <c r="T110" s="85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T110" s="17" t="s">
        <v>161</v>
      </c>
      <c r="AU110" s="17" t="s">
        <v>83</v>
      </c>
    </row>
    <row r="111" s="12" customFormat="1" ht="25.92" customHeight="1">
      <c r="A111" s="12"/>
      <c r="B111" s="196"/>
      <c r="C111" s="197"/>
      <c r="D111" s="198" t="s">
        <v>72</v>
      </c>
      <c r="E111" s="199" t="s">
        <v>210</v>
      </c>
      <c r="F111" s="199" t="s">
        <v>211</v>
      </c>
      <c r="G111" s="197"/>
      <c r="H111" s="197"/>
      <c r="I111" s="200"/>
      <c r="J111" s="201">
        <f>BK111</f>
        <v>0</v>
      </c>
      <c r="K111" s="197"/>
      <c r="L111" s="202"/>
      <c r="M111" s="203"/>
      <c r="N111" s="204"/>
      <c r="O111" s="204"/>
      <c r="P111" s="205">
        <f>P112+P202+P247+P320+P446+P453</f>
        <v>0</v>
      </c>
      <c r="Q111" s="204"/>
      <c r="R111" s="205">
        <f>R112+R202+R247+R320+R446+R453</f>
        <v>223.2792896</v>
      </c>
      <c r="S111" s="204"/>
      <c r="T111" s="206">
        <f>T112+T202+T247+T320+T446+T453</f>
        <v>22.966349999999998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07" t="s">
        <v>83</v>
      </c>
      <c r="AT111" s="208" t="s">
        <v>72</v>
      </c>
      <c r="AU111" s="208" t="s">
        <v>73</v>
      </c>
      <c r="AY111" s="207" t="s">
        <v>150</v>
      </c>
      <c r="BK111" s="209">
        <f>BK112+BK202+BK247+BK320+BK446+BK453</f>
        <v>0</v>
      </c>
    </row>
    <row r="112" s="12" customFormat="1" ht="22.8" customHeight="1">
      <c r="A112" s="12"/>
      <c r="B112" s="196"/>
      <c r="C112" s="197"/>
      <c r="D112" s="198" t="s">
        <v>72</v>
      </c>
      <c r="E112" s="210" t="s">
        <v>212</v>
      </c>
      <c r="F112" s="210" t="s">
        <v>213</v>
      </c>
      <c r="G112" s="197"/>
      <c r="H112" s="197"/>
      <c r="I112" s="200"/>
      <c r="J112" s="211">
        <f>BK112</f>
        <v>0</v>
      </c>
      <c r="K112" s="197"/>
      <c r="L112" s="202"/>
      <c r="M112" s="203"/>
      <c r="N112" s="204"/>
      <c r="O112" s="204"/>
      <c r="P112" s="205">
        <f>SUM(P113:P201)</f>
        <v>0</v>
      </c>
      <c r="Q112" s="204"/>
      <c r="R112" s="205">
        <f>SUM(R113:R201)</f>
        <v>46.355837600000015</v>
      </c>
      <c r="S112" s="204"/>
      <c r="T112" s="206">
        <f>SUM(T113:T201)</f>
        <v>1.82951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07" t="s">
        <v>83</v>
      </c>
      <c r="AT112" s="208" t="s">
        <v>72</v>
      </c>
      <c r="AU112" s="208" t="s">
        <v>81</v>
      </c>
      <c r="AY112" s="207" t="s">
        <v>150</v>
      </c>
      <c r="BK112" s="209">
        <f>SUM(BK113:BK201)</f>
        <v>0</v>
      </c>
    </row>
    <row r="113" s="2" customFormat="1" ht="21.75" customHeight="1">
      <c r="A113" s="38"/>
      <c r="B113" s="39"/>
      <c r="C113" s="212" t="s">
        <v>171</v>
      </c>
      <c r="D113" s="212" t="s">
        <v>153</v>
      </c>
      <c r="E113" s="213" t="s">
        <v>500</v>
      </c>
      <c r="F113" s="214" t="s">
        <v>501</v>
      </c>
      <c r="G113" s="215" t="s">
        <v>156</v>
      </c>
      <c r="H113" s="216">
        <v>2060</v>
      </c>
      <c r="I113" s="217"/>
      <c r="J113" s="218">
        <f>ROUND(I113*H113,2)</f>
        <v>0</v>
      </c>
      <c r="K113" s="214" t="s">
        <v>157</v>
      </c>
      <c r="L113" s="44"/>
      <c r="M113" s="219" t="s">
        <v>19</v>
      </c>
      <c r="N113" s="220" t="s">
        <v>44</v>
      </c>
      <c r="O113" s="84"/>
      <c r="P113" s="221">
        <f>O113*H113</f>
        <v>0</v>
      </c>
      <c r="Q113" s="221">
        <v>0.0053600000000000002</v>
      </c>
      <c r="R113" s="221">
        <f>Q113*H113</f>
        <v>11.041600000000001</v>
      </c>
      <c r="S113" s="221">
        <v>0</v>
      </c>
      <c r="T113" s="222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23" t="s">
        <v>217</v>
      </c>
      <c r="AT113" s="223" t="s">
        <v>153</v>
      </c>
      <c r="AU113" s="223" t="s">
        <v>83</v>
      </c>
      <c r="AY113" s="17" t="s">
        <v>150</v>
      </c>
      <c r="BE113" s="224">
        <f>IF(N113="základní",J113,0)</f>
        <v>0</v>
      </c>
      <c r="BF113" s="224">
        <f>IF(N113="snížená",J113,0)</f>
        <v>0</v>
      </c>
      <c r="BG113" s="224">
        <f>IF(N113="zákl. přenesená",J113,0)</f>
        <v>0</v>
      </c>
      <c r="BH113" s="224">
        <f>IF(N113="sníž. přenesená",J113,0)</f>
        <v>0</v>
      </c>
      <c r="BI113" s="224">
        <f>IF(N113="nulová",J113,0)</f>
        <v>0</v>
      </c>
      <c r="BJ113" s="17" t="s">
        <v>81</v>
      </c>
      <c r="BK113" s="224">
        <f>ROUND(I113*H113,2)</f>
        <v>0</v>
      </c>
      <c r="BL113" s="17" t="s">
        <v>217</v>
      </c>
      <c r="BM113" s="223" t="s">
        <v>502</v>
      </c>
    </row>
    <row r="114" s="2" customFormat="1">
      <c r="A114" s="38"/>
      <c r="B114" s="39"/>
      <c r="C114" s="40"/>
      <c r="D114" s="225" t="s">
        <v>159</v>
      </c>
      <c r="E114" s="40"/>
      <c r="F114" s="226" t="s">
        <v>503</v>
      </c>
      <c r="G114" s="40"/>
      <c r="H114" s="40"/>
      <c r="I114" s="227"/>
      <c r="J114" s="40"/>
      <c r="K114" s="40"/>
      <c r="L114" s="44"/>
      <c r="M114" s="228"/>
      <c r="N114" s="229"/>
      <c r="O114" s="84"/>
      <c r="P114" s="84"/>
      <c r="Q114" s="84"/>
      <c r="R114" s="84"/>
      <c r="S114" s="84"/>
      <c r="T114" s="85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T114" s="17" t="s">
        <v>159</v>
      </c>
      <c r="AU114" s="17" t="s">
        <v>83</v>
      </c>
    </row>
    <row r="115" s="2" customFormat="1">
      <c r="A115" s="38"/>
      <c r="B115" s="39"/>
      <c r="C115" s="40"/>
      <c r="D115" s="230" t="s">
        <v>161</v>
      </c>
      <c r="E115" s="40"/>
      <c r="F115" s="231" t="s">
        <v>504</v>
      </c>
      <c r="G115" s="40"/>
      <c r="H115" s="40"/>
      <c r="I115" s="227"/>
      <c r="J115" s="40"/>
      <c r="K115" s="40"/>
      <c r="L115" s="44"/>
      <c r="M115" s="228"/>
      <c r="N115" s="229"/>
      <c r="O115" s="84"/>
      <c r="P115" s="84"/>
      <c r="Q115" s="84"/>
      <c r="R115" s="84"/>
      <c r="S115" s="84"/>
      <c r="T115" s="85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7" t="s">
        <v>161</v>
      </c>
      <c r="AU115" s="17" t="s">
        <v>83</v>
      </c>
    </row>
    <row r="116" s="2" customFormat="1" ht="16.5" customHeight="1">
      <c r="A116" s="38"/>
      <c r="B116" s="39"/>
      <c r="C116" s="243" t="s">
        <v>179</v>
      </c>
      <c r="D116" s="243" t="s">
        <v>229</v>
      </c>
      <c r="E116" s="244" t="s">
        <v>505</v>
      </c>
      <c r="F116" s="245" t="s">
        <v>506</v>
      </c>
      <c r="G116" s="246" t="s">
        <v>156</v>
      </c>
      <c r="H116" s="247">
        <v>2369</v>
      </c>
      <c r="I116" s="248"/>
      <c r="J116" s="249">
        <f>ROUND(I116*H116,2)</f>
        <v>0</v>
      </c>
      <c r="K116" s="245" t="s">
        <v>157</v>
      </c>
      <c r="L116" s="250"/>
      <c r="M116" s="251" t="s">
        <v>19</v>
      </c>
      <c r="N116" s="252" t="s">
        <v>44</v>
      </c>
      <c r="O116" s="84"/>
      <c r="P116" s="221">
        <f>O116*H116</f>
        <v>0</v>
      </c>
      <c r="Q116" s="221">
        <v>0.0064000000000000003</v>
      </c>
      <c r="R116" s="221">
        <f>Q116*H116</f>
        <v>15.1616</v>
      </c>
      <c r="S116" s="221">
        <v>0</v>
      </c>
      <c r="T116" s="222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23" t="s">
        <v>232</v>
      </c>
      <c r="AT116" s="223" t="s">
        <v>229</v>
      </c>
      <c r="AU116" s="223" t="s">
        <v>83</v>
      </c>
      <c r="AY116" s="17" t="s">
        <v>150</v>
      </c>
      <c r="BE116" s="224">
        <f>IF(N116="základní",J116,0)</f>
        <v>0</v>
      </c>
      <c r="BF116" s="224">
        <f>IF(N116="snížená",J116,0)</f>
        <v>0</v>
      </c>
      <c r="BG116" s="224">
        <f>IF(N116="zákl. přenesená",J116,0)</f>
        <v>0</v>
      </c>
      <c r="BH116" s="224">
        <f>IF(N116="sníž. přenesená",J116,0)</f>
        <v>0</v>
      </c>
      <c r="BI116" s="224">
        <f>IF(N116="nulová",J116,0)</f>
        <v>0</v>
      </c>
      <c r="BJ116" s="17" t="s">
        <v>81</v>
      </c>
      <c r="BK116" s="224">
        <f>ROUND(I116*H116,2)</f>
        <v>0</v>
      </c>
      <c r="BL116" s="17" t="s">
        <v>217</v>
      </c>
      <c r="BM116" s="223" t="s">
        <v>507</v>
      </c>
    </row>
    <row r="117" s="2" customFormat="1">
      <c r="A117" s="38"/>
      <c r="B117" s="39"/>
      <c r="C117" s="40"/>
      <c r="D117" s="225" t="s">
        <v>159</v>
      </c>
      <c r="E117" s="40"/>
      <c r="F117" s="226" t="s">
        <v>506</v>
      </c>
      <c r="G117" s="40"/>
      <c r="H117" s="40"/>
      <c r="I117" s="227"/>
      <c r="J117" s="40"/>
      <c r="K117" s="40"/>
      <c r="L117" s="44"/>
      <c r="M117" s="228"/>
      <c r="N117" s="229"/>
      <c r="O117" s="84"/>
      <c r="P117" s="84"/>
      <c r="Q117" s="84"/>
      <c r="R117" s="84"/>
      <c r="S117" s="84"/>
      <c r="T117" s="85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159</v>
      </c>
      <c r="AU117" s="17" t="s">
        <v>83</v>
      </c>
    </row>
    <row r="118" s="2" customFormat="1">
      <c r="A118" s="38"/>
      <c r="B118" s="39"/>
      <c r="C118" s="40"/>
      <c r="D118" s="225" t="s">
        <v>260</v>
      </c>
      <c r="E118" s="40"/>
      <c r="F118" s="253" t="s">
        <v>508</v>
      </c>
      <c r="G118" s="40"/>
      <c r="H118" s="40"/>
      <c r="I118" s="227"/>
      <c r="J118" s="40"/>
      <c r="K118" s="40"/>
      <c r="L118" s="44"/>
      <c r="M118" s="228"/>
      <c r="N118" s="229"/>
      <c r="O118" s="84"/>
      <c r="P118" s="84"/>
      <c r="Q118" s="84"/>
      <c r="R118" s="84"/>
      <c r="S118" s="84"/>
      <c r="T118" s="85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260</v>
      </c>
      <c r="AU118" s="17" t="s">
        <v>83</v>
      </c>
    </row>
    <row r="119" s="13" customFormat="1">
      <c r="A119" s="13"/>
      <c r="B119" s="232"/>
      <c r="C119" s="233"/>
      <c r="D119" s="225" t="s">
        <v>163</v>
      </c>
      <c r="E119" s="233"/>
      <c r="F119" s="235" t="s">
        <v>509</v>
      </c>
      <c r="G119" s="233"/>
      <c r="H119" s="236">
        <v>2369</v>
      </c>
      <c r="I119" s="237"/>
      <c r="J119" s="233"/>
      <c r="K119" s="233"/>
      <c r="L119" s="238"/>
      <c r="M119" s="239"/>
      <c r="N119" s="240"/>
      <c r="O119" s="240"/>
      <c r="P119" s="240"/>
      <c r="Q119" s="240"/>
      <c r="R119" s="240"/>
      <c r="S119" s="240"/>
      <c r="T119" s="241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2" t="s">
        <v>163</v>
      </c>
      <c r="AU119" s="242" t="s">
        <v>83</v>
      </c>
      <c r="AV119" s="13" t="s">
        <v>83</v>
      </c>
      <c r="AW119" s="13" t="s">
        <v>4</v>
      </c>
      <c r="AX119" s="13" t="s">
        <v>81</v>
      </c>
      <c r="AY119" s="242" t="s">
        <v>150</v>
      </c>
    </row>
    <row r="120" s="2" customFormat="1" ht="16.5" customHeight="1">
      <c r="A120" s="38"/>
      <c r="B120" s="39"/>
      <c r="C120" s="212" t="s">
        <v>186</v>
      </c>
      <c r="D120" s="212" t="s">
        <v>153</v>
      </c>
      <c r="E120" s="213" t="s">
        <v>510</v>
      </c>
      <c r="F120" s="214" t="s">
        <v>511</v>
      </c>
      <c r="G120" s="215" t="s">
        <v>156</v>
      </c>
      <c r="H120" s="216">
        <v>950</v>
      </c>
      <c r="I120" s="217"/>
      <c r="J120" s="218">
        <f>ROUND(I120*H120,2)</f>
        <v>0</v>
      </c>
      <c r="K120" s="214" t="s">
        <v>157</v>
      </c>
      <c r="L120" s="44"/>
      <c r="M120" s="219" t="s">
        <v>19</v>
      </c>
      <c r="N120" s="220" t="s">
        <v>44</v>
      </c>
      <c r="O120" s="84"/>
      <c r="P120" s="221">
        <f>O120*H120</f>
        <v>0</v>
      </c>
      <c r="Q120" s="221">
        <v>0.00016000000000000001</v>
      </c>
      <c r="R120" s="221">
        <f>Q120*H120</f>
        <v>0.15200000000000002</v>
      </c>
      <c r="S120" s="221">
        <v>0</v>
      </c>
      <c r="T120" s="222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23" t="s">
        <v>217</v>
      </c>
      <c r="AT120" s="223" t="s">
        <v>153</v>
      </c>
      <c r="AU120" s="223" t="s">
        <v>83</v>
      </c>
      <c r="AY120" s="17" t="s">
        <v>150</v>
      </c>
      <c r="BE120" s="224">
        <f>IF(N120="základní",J120,0)</f>
        <v>0</v>
      </c>
      <c r="BF120" s="224">
        <f>IF(N120="snížená",J120,0)</f>
        <v>0</v>
      </c>
      <c r="BG120" s="224">
        <f>IF(N120="zákl. přenesená",J120,0)</f>
        <v>0</v>
      </c>
      <c r="BH120" s="224">
        <f>IF(N120="sníž. přenesená",J120,0)</f>
        <v>0</v>
      </c>
      <c r="BI120" s="224">
        <f>IF(N120="nulová",J120,0)</f>
        <v>0</v>
      </c>
      <c r="BJ120" s="17" t="s">
        <v>81</v>
      </c>
      <c r="BK120" s="224">
        <f>ROUND(I120*H120,2)</f>
        <v>0</v>
      </c>
      <c r="BL120" s="17" t="s">
        <v>217</v>
      </c>
      <c r="BM120" s="223" t="s">
        <v>512</v>
      </c>
    </row>
    <row r="121" s="2" customFormat="1">
      <c r="A121" s="38"/>
      <c r="B121" s="39"/>
      <c r="C121" s="40"/>
      <c r="D121" s="225" t="s">
        <v>159</v>
      </c>
      <c r="E121" s="40"/>
      <c r="F121" s="226" t="s">
        <v>513</v>
      </c>
      <c r="G121" s="40"/>
      <c r="H121" s="40"/>
      <c r="I121" s="227"/>
      <c r="J121" s="40"/>
      <c r="K121" s="40"/>
      <c r="L121" s="44"/>
      <c r="M121" s="228"/>
      <c r="N121" s="229"/>
      <c r="O121" s="84"/>
      <c r="P121" s="84"/>
      <c r="Q121" s="84"/>
      <c r="R121" s="84"/>
      <c r="S121" s="84"/>
      <c r="T121" s="85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159</v>
      </c>
      <c r="AU121" s="17" t="s">
        <v>83</v>
      </c>
    </row>
    <row r="122" s="2" customFormat="1">
      <c r="A122" s="38"/>
      <c r="B122" s="39"/>
      <c r="C122" s="40"/>
      <c r="D122" s="230" t="s">
        <v>161</v>
      </c>
      <c r="E122" s="40"/>
      <c r="F122" s="231" t="s">
        <v>514</v>
      </c>
      <c r="G122" s="40"/>
      <c r="H122" s="40"/>
      <c r="I122" s="227"/>
      <c r="J122" s="40"/>
      <c r="K122" s="40"/>
      <c r="L122" s="44"/>
      <c r="M122" s="228"/>
      <c r="N122" s="229"/>
      <c r="O122" s="84"/>
      <c r="P122" s="84"/>
      <c r="Q122" s="84"/>
      <c r="R122" s="84"/>
      <c r="S122" s="84"/>
      <c r="T122" s="85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161</v>
      </c>
      <c r="AU122" s="17" t="s">
        <v>83</v>
      </c>
    </row>
    <row r="123" s="2" customFormat="1" ht="16.5" customHeight="1">
      <c r="A123" s="38"/>
      <c r="B123" s="39"/>
      <c r="C123" s="243" t="s">
        <v>192</v>
      </c>
      <c r="D123" s="243" t="s">
        <v>229</v>
      </c>
      <c r="E123" s="244" t="s">
        <v>515</v>
      </c>
      <c r="F123" s="245" t="s">
        <v>516</v>
      </c>
      <c r="G123" s="246" t="s">
        <v>360</v>
      </c>
      <c r="H123" s="247">
        <v>3850</v>
      </c>
      <c r="I123" s="248"/>
      <c r="J123" s="249">
        <f>ROUND(I123*H123,2)</f>
        <v>0</v>
      </c>
      <c r="K123" s="245" t="s">
        <v>19</v>
      </c>
      <c r="L123" s="250"/>
      <c r="M123" s="251" t="s">
        <v>19</v>
      </c>
      <c r="N123" s="252" t="s">
        <v>44</v>
      </c>
      <c r="O123" s="84"/>
      <c r="P123" s="221">
        <f>O123*H123</f>
        <v>0</v>
      </c>
      <c r="Q123" s="221">
        <v>0</v>
      </c>
      <c r="R123" s="221">
        <f>Q123*H123</f>
        <v>0</v>
      </c>
      <c r="S123" s="221">
        <v>0</v>
      </c>
      <c r="T123" s="222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23" t="s">
        <v>83</v>
      </c>
      <c r="AT123" s="223" t="s">
        <v>229</v>
      </c>
      <c r="AU123" s="223" t="s">
        <v>83</v>
      </c>
      <c r="AY123" s="17" t="s">
        <v>150</v>
      </c>
      <c r="BE123" s="224">
        <f>IF(N123="základní",J123,0)</f>
        <v>0</v>
      </c>
      <c r="BF123" s="224">
        <f>IF(N123="snížená",J123,0)</f>
        <v>0</v>
      </c>
      <c r="BG123" s="224">
        <f>IF(N123="zákl. přenesená",J123,0)</f>
        <v>0</v>
      </c>
      <c r="BH123" s="224">
        <f>IF(N123="sníž. přenesená",J123,0)</f>
        <v>0</v>
      </c>
      <c r="BI123" s="224">
        <f>IF(N123="nulová",J123,0)</f>
        <v>0</v>
      </c>
      <c r="BJ123" s="17" t="s">
        <v>81</v>
      </c>
      <c r="BK123" s="224">
        <f>ROUND(I123*H123,2)</f>
        <v>0</v>
      </c>
      <c r="BL123" s="17" t="s">
        <v>81</v>
      </c>
      <c r="BM123" s="223" t="s">
        <v>517</v>
      </c>
    </row>
    <row r="124" s="2" customFormat="1">
      <c r="A124" s="38"/>
      <c r="B124" s="39"/>
      <c r="C124" s="40"/>
      <c r="D124" s="225" t="s">
        <v>159</v>
      </c>
      <c r="E124" s="40"/>
      <c r="F124" s="226" t="s">
        <v>516</v>
      </c>
      <c r="G124" s="40"/>
      <c r="H124" s="40"/>
      <c r="I124" s="227"/>
      <c r="J124" s="40"/>
      <c r="K124" s="40"/>
      <c r="L124" s="44"/>
      <c r="M124" s="228"/>
      <c r="N124" s="229"/>
      <c r="O124" s="84"/>
      <c r="P124" s="84"/>
      <c r="Q124" s="84"/>
      <c r="R124" s="84"/>
      <c r="S124" s="84"/>
      <c r="T124" s="85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159</v>
      </c>
      <c r="AU124" s="17" t="s">
        <v>83</v>
      </c>
    </row>
    <row r="125" s="2" customFormat="1">
      <c r="A125" s="38"/>
      <c r="B125" s="39"/>
      <c r="C125" s="40"/>
      <c r="D125" s="225" t="s">
        <v>260</v>
      </c>
      <c r="E125" s="40"/>
      <c r="F125" s="253" t="s">
        <v>518</v>
      </c>
      <c r="G125" s="40"/>
      <c r="H125" s="40"/>
      <c r="I125" s="227"/>
      <c r="J125" s="40"/>
      <c r="K125" s="40"/>
      <c r="L125" s="44"/>
      <c r="M125" s="228"/>
      <c r="N125" s="229"/>
      <c r="O125" s="84"/>
      <c r="P125" s="84"/>
      <c r="Q125" s="84"/>
      <c r="R125" s="84"/>
      <c r="S125" s="84"/>
      <c r="T125" s="85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260</v>
      </c>
      <c r="AU125" s="17" t="s">
        <v>83</v>
      </c>
    </row>
    <row r="126" s="2" customFormat="1" ht="16.5" customHeight="1">
      <c r="A126" s="38"/>
      <c r="B126" s="39"/>
      <c r="C126" s="212" t="s">
        <v>198</v>
      </c>
      <c r="D126" s="212" t="s">
        <v>153</v>
      </c>
      <c r="E126" s="213" t="s">
        <v>519</v>
      </c>
      <c r="F126" s="214" t="s">
        <v>520</v>
      </c>
      <c r="G126" s="215" t="s">
        <v>156</v>
      </c>
      <c r="H126" s="216">
        <v>1260</v>
      </c>
      <c r="I126" s="217"/>
      <c r="J126" s="218">
        <f>ROUND(I126*H126,2)</f>
        <v>0</v>
      </c>
      <c r="K126" s="214" t="s">
        <v>157</v>
      </c>
      <c r="L126" s="44"/>
      <c r="M126" s="219" t="s">
        <v>19</v>
      </c>
      <c r="N126" s="220" t="s">
        <v>44</v>
      </c>
      <c r="O126" s="84"/>
      <c r="P126" s="221">
        <f>O126*H126</f>
        <v>0</v>
      </c>
      <c r="Q126" s="221">
        <v>6.9999999999999994E-05</v>
      </c>
      <c r="R126" s="221">
        <f>Q126*H126</f>
        <v>0.088199999999999987</v>
      </c>
      <c r="S126" s="221">
        <v>0</v>
      </c>
      <c r="T126" s="222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23" t="s">
        <v>217</v>
      </c>
      <c r="AT126" s="223" t="s">
        <v>153</v>
      </c>
      <c r="AU126" s="223" t="s">
        <v>83</v>
      </c>
      <c r="AY126" s="17" t="s">
        <v>150</v>
      </c>
      <c r="BE126" s="224">
        <f>IF(N126="základní",J126,0)</f>
        <v>0</v>
      </c>
      <c r="BF126" s="224">
        <f>IF(N126="snížená",J126,0)</f>
        <v>0</v>
      </c>
      <c r="BG126" s="224">
        <f>IF(N126="zákl. přenesená",J126,0)</f>
        <v>0</v>
      </c>
      <c r="BH126" s="224">
        <f>IF(N126="sníž. přenesená",J126,0)</f>
        <v>0</v>
      </c>
      <c r="BI126" s="224">
        <f>IF(N126="nulová",J126,0)</f>
        <v>0</v>
      </c>
      <c r="BJ126" s="17" t="s">
        <v>81</v>
      </c>
      <c r="BK126" s="224">
        <f>ROUND(I126*H126,2)</f>
        <v>0</v>
      </c>
      <c r="BL126" s="17" t="s">
        <v>217</v>
      </c>
      <c r="BM126" s="223" t="s">
        <v>521</v>
      </c>
    </row>
    <row r="127" s="2" customFormat="1">
      <c r="A127" s="38"/>
      <c r="B127" s="39"/>
      <c r="C127" s="40"/>
      <c r="D127" s="225" t="s">
        <v>159</v>
      </c>
      <c r="E127" s="40"/>
      <c r="F127" s="226" t="s">
        <v>522</v>
      </c>
      <c r="G127" s="40"/>
      <c r="H127" s="40"/>
      <c r="I127" s="227"/>
      <c r="J127" s="40"/>
      <c r="K127" s="40"/>
      <c r="L127" s="44"/>
      <c r="M127" s="228"/>
      <c r="N127" s="229"/>
      <c r="O127" s="84"/>
      <c r="P127" s="84"/>
      <c r="Q127" s="84"/>
      <c r="R127" s="84"/>
      <c r="S127" s="84"/>
      <c r="T127" s="85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159</v>
      </c>
      <c r="AU127" s="17" t="s">
        <v>83</v>
      </c>
    </row>
    <row r="128" s="2" customFormat="1">
      <c r="A128" s="38"/>
      <c r="B128" s="39"/>
      <c r="C128" s="40"/>
      <c r="D128" s="230" t="s">
        <v>161</v>
      </c>
      <c r="E128" s="40"/>
      <c r="F128" s="231" t="s">
        <v>523</v>
      </c>
      <c r="G128" s="40"/>
      <c r="H128" s="40"/>
      <c r="I128" s="227"/>
      <c r="J128" s="40"/>
      <c r="K128" s="40"/>
      <c r="L128" s="44"/>
      <c r="M128" s="228"/>
      <c r="N128" s="229"/>
      <c r="O128" s="84"/>
      <c r="P128" s="84"/>
      <c r="Q128" s="84"/>
      <c r="R128" s="84"/>
      <c r="S128" s="84"/>
      <c r="T128" s="85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161</v>
      </c>
      <c r="AU128" s="17" t="s">
        <v>83</v>
      </c>
    </row>
    <row r="129" s="2" customFormat="1">
      <c r="A129" s="38"/>
      <c r="B129" s="39"/>
      <c r="C129" s="40"/>
      <c r="D129" s="225" t="s">
        <v>260</v>
      </c>
      <c r="E129" s="40"/>
      <c r="F129" s="253" t="s">
        <v>524</v>
      </c>
      <c r="G129" s="40"/>
      <c r="H129" s="40"/>
      <c r="I129" s="227"/>
      <c r="J129" s="40"/>
      <c r="K129" s="40"/>
      <c r="L129" s="44"/>
      <c r="M129" s="228"/>
      <c r="N129" s="229"/>
      <c r="O129" s="84"/>
      <c r="P129" s="84"/>
      <c r="Q129" s="84"/>
      <c r="R129" s="84"/>
      <c r="S129" s="84"/>
      <c r="T129" s="85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260</v>
      </c>
      <c r="AU129" s="17" t="s">
        <v>83</v>
      </c>
    </row>
    <row r="130" s="13" customFormat="1">
      <c r="A130" s="13"/>
      <c r="B130" s="232"/>
      <c r="C130" s="233"/>
      <c r="D130" s="225" t="s">
        <v>163</v>
      </c>
      <c r="E130" s="234" t="s">
        <v>19</v>
      </c>
      <c r="F130" s="235" t="s">
        <v>525</v>
      </c>
      <c r="G130" s="233"/>
      <c r="H130" s="236">
        <v>1260</v>
      </c>
      <c r="I130" s="237"/>
      <c r="J130" s="233"/>
      <c r="K130" s="233"/>
      <c r="L130" s="238"/>
      <c r="M130" s="239"/>
      <c r="N130" s="240"/>
      <c r="O130" s="240"/>
      <c r="P130" s="240"/>
      <c r="Q130" s="240"/>
      <c r="R130" s="240"/>
      <c r="S130" s="240"/>
      <c r="T130" s="241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2" t="s">
        <v>163</v>
      </c>
      <c r="AU130" s="242" t="s">
        <v>83</v>
      </c>
      <c r="AV130" s="13" t="s">
        <v>83</v>
      </c>
      <c r="AW130" s="13" t="s">
        <v>35</v>
      </c>
      <c r="AX130" s="13" t="s">
        <v>81</v>
      </c>
      <c r="AY130" s="242" t="s">
        <v>150</v>
      </c>
    </row>
    <row r="131" s="2" customFormat="1" ht="16.5" customHeight="1">
      <c r="A131" s="38"/>
      <c r="B131" s="39"/>
      <c r="C131" s="243" t="s">
        <v>204</v>
      </c>
      <c r="D131" s="243" t="s">
        <v>229</v>
      </c>
      <c r="E131" s="244" t="s">
        <v>526</v>
      </c>
      <c r="F131" s="245" t="s">
        <v>527</v>
      </c>
      <c r="G131" s="246" t="s">
        <v>182</v>
      </c>
      <c r="H131" s="247">
        <v>6.9550000000000001</v>
      </c>
      <c r="I131" s="248"/>
      <c r="J131" s="249">
        <f>ROUND(I131*H131,2)</f>
        <v>0</v>
      </c>
      <c r="K131" s="245" t="s">
        <v>157</v>
      </c>
      <c r="L131" s="250"/>
      <c r="M131" s="251" t="s">
        <v>19</v>
      </c>
      <c r="N131" s="252" t="s">
        <v>44</v>
      </c>
      <c r="O131" s="84"/>
      <c r="P131" s="221">
        <f>O131*H131</f>
        <v>0</v>
      </c>
      <c r="Q131" s="221">
        <v>1</v>
      </c>
      <c r="R131" s="221">
        <f>Q131*H131</f>
        <v>6.9550000000000001</v>
      </c>
      <c r="S131" s="221">
        <v>0</v>
      </c>
      <c r="T131" s="222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3" t="s">
        <v>232</v>
      </c>
      <c r="AT131" s="223" t="s">
        <v>229</v>
      </c>
      <c r="AU131" s="223" t="s">
        <v>83</v>
      </c>
      <c r="AY131" s="17" t="s">
        <v>150</v>
      </c>
      <c r="BE131" s="224">
        <f>IF(N131="základní",J131,0)</f>
        <v>0</v>
      </c>
      <c r="BF131" s="224">
        <f>IF(N131="snížená",J131,0)</f>
        <v>0</v>
      </c>
      <c r="BG131" s="224">
        <f>IF(N131="zákl. přenesená",J131,0)</f>
        <v>0</v>
      </c>
      <c r="BH131" s="224">
        <f>IF(N131="sníž. přenesená",J131,0)</f>
        <v>0</v>
      </c>
      <c r="BI131" s="224">
        <f>IF(N131="nulová",J131,0)</f>
        <v>0</v>
      </c>
      <c r="BJ131" s="17" t="s">
        <v>81</v>
      </c>
      <c r="BK131" s="224">
        <f>ROUND(I131*H131,2)</f>
        <v>0</v>
      </c>
      <c r="BL131" s="17" t="s">
        <v>217</v>
      </c>
      <c r="BM131" s="223" t="s">
        <v>528</v>
      </c>
    </row>
    <row r="132" s="2" customFormat="1">
      <c r="A132" s="38"/>
      <c r="B132" s="39"/>
      <c r="C132" s="40"/>
      <c r="D132" s="225" t="s">
        <v>159</v>
      </c>
      <c r="E132" s="40"/>
      <c r="F132" s="226" t="s">
        <v>527</v>
      </c>
      <c r="G132" s="40"/>
      <c r="H132" s="40"/>
      <c r="I132" s="227"/>
      <c r="J132" s="40"/>
      <c r="K132" s="40"/>
      <c r="L132" s="44"/>
      <c r="M132" s="228"/>
      <c r="N132" s="229"/>
      <c r="O132" s="84"/>
      <c r="P132" s="84"/>
      <c r="Q132" s="84"/>
      <c r="R132" s="84"/>
      <c r="S132" s="84"/>
      <c r="T132" s="85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159</v>
      </c>
      <c r="AU132" s="17" t="s">
        <v>83</v>
      </c>
    </row>
    <row r="133" s="2" customFormat="1">
      <c r="A133" s="38"/>
      <c r="B133" s="39"/>
      <c r="C133" s="40"/>
      <c r="D133" s="225" t="s">
        <v>260</v>
      </c>
      <c r="E133" s="40"/>
      <c r="F133" s="253" t="s">
        <v>529</v>
      </c>
      <c r="G133" s="40"/>
      <c r="H133" s="40"/>
      <c r="I133" s="227"/>
      <c r="J133" s="40"/>
      <c r="K133" s="40"/>
      <c r="L133" s="44"/>
      <c r="M133" s="228"/>
      <c r="N133" s="229"/>
      <c r="O133" s="84"/>
      <c r="P133" s="84"/>
      <c r="Q133" s="84"/>
      <c r="R133" s="84"/>
      <c r="S133" s="84"/>
      <c r="T133" s="85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260</v>
      </c>
      <c r="AU133" s="17" t="s">
        <v>83</v>
      </c>
    </row>
    <row r="134" s="13" customFormat="1">
      <c r="A134" s="13"/>
      <c r="B134" s="232"/>
      <c r="C134" s="233"/>
      <c r="D134" s="225" t="s">
        <v>163</v>
      </c>
      <c r="E134" s="234" t="s">
        <v>19</v>
      </c>
      <c r="F134" s="235" t="s">
        <v>530</v>
      </c>
      <c r="G134" s="233"/>
      <c r="H134" s="236">
        <v>6.048</v>
      </c>
      <c r="I134" s="237"/>
      <c r="J134" s="233"/>
      <c r="K134" s="233"/>
      <c r="L134" s="238"/>
      <c r="M134" s="239"/>
      <c r="N134" s="240"/>
      <c r="O134" s="240"/>
      <c r="P134" s="240"/>
      <c r="Q134" s="240"/>
      <c r="R134" s="240"/>
      <c r="S134" s="240"/>
      <c r="T134" s="241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2" t="s">
        <v>163</v>
      </c>
      <c r="AU134" s="242" t="s">
        <v>83</v>
      </c>
      <c r="AV134" s="13" t="s">
        <v>83</v>
      </c>
      <c r="AW134" s="13" t="s">
        <v>35</v>
      </c>
      <c r="AX134" s="13" t="s">
        <v>81</v>
      </c>
      <c r="AY134" s="242" t="s">
        <v>150</v>
      </c>
    </row>
    <row r="135" s="13" customFormat="1">
      <c r="A135" s="13"/>
      <c r="B135" s="232"/>
      <c r="C135" s="233"/>
      <c r="D135" s="225" t="s">
        <v>163</v>
      </c>
      <c r="E135" s="233"/>
      <c r="F135" s="235" t="s">
        <v>531</v>
      </c>
      <c r="G135" s="233"/>
      <c r="H135" s="236">
        <v>6.9550000000000001</v>
      </c>
      <c r="I135" s="237"/>
      <c r="J135" s="233"/>
      <c r="K135" s="233"/>
      <c r="L135" s="238"/>
      <c r="M135" s="239"/>
      <c r="N135" s="240"/>
      <c r="O135" s="240"/>
      <c r="P135" s="240"/>
      <c r="Q135" s="240"/>
      <c r="R135" s="240"/>
      <c r="S135" s="240"/>
      <c r="T135" s="241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2" t="s">
        <v>163</v>
      </c>
      <c r="AU135" s="242" t="s">
        <v>83</v>
      </c>
      <c r="AV135" s="13" t="s">
        <v>83</v>
      </c>
      <c r="AW135" s="13" t="s">
        <v>4</v>
      </c>
      <c r="AX135" s="13" t="s">
        <v>81</v>
      </c>
      <c r="AY135" s="242" t="s">
        <v>150</v>
      </c>
    </row>
    <row r="136" s="2" customFormat="1" ht="16.5" customHeight="1">
      <c r="A136" s="38"/>
      <c r="B136" s="39"/>
      <c r="C136" s="212" t="s">
        <v>151</v>
      </c>
      <c r="D136" s="212" t="s">
        <v>153</v>
      </c>
      <c r="E136" s="213" t="s">
        <v>532</v>
      </c>
      <c r="F136" s="214" t="s">
        <v>533</v>
      </c>
      <c r="G136" s="215" t="s">
        <v>156</v>
      </c>
      <c r="H136" s="216">
        <v>1593.9459999999999</v>
      </c>
      <c r="I136" s="217"/>
      <c r="J136" s="218">
        <f>ROUND(I136*H136,2)</f>
        <v>0</v>
      </c>
      <c r="K136" s="214" t="s">
        <v>157</v>
      </c>
      <c r="L136" s="44"/>
      <c r="M136" s="219" t="s">
        <v>19</v>
      </c>
      <c r="N136" s="220" t="s">
        <v>44</v>
      </c>
      <c r="O136" s="84"/>
      <c r="P136" s="221">
        <f>O136*H136</f>
        <v>0</v>
      </c>
      <c r="Q136" s="221">
        <v>0.00020000000000000001</v>
      </c>
      <c r="R136" s="221">
        <f>Q136*H136</f>
        <v>0.31878919999999999</v>
      </c>
      <c r="S136" s="221">
        <v>0</v>
      </c>
      <c r="T136" s="22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3" t="s">
        <v>217</v>
      </c>
      <c r="AT136" s="223" t="s">
        <v>153</v>
      </c>
      <c r="AU136" s="223" t="s">
        <v>83</v>
      </c>
      <c r="AY136" s="17" t="s">
        <v>150</v>
      </c>
      <c r="BE136" s="224">
        <f>IF(N136="základní",J136,0)</f>
        <v>0</v>
      </c>
      <c r="BF136" s="224">
        <f>IF(N136="snížená",J136,0)</f>
        <v>0</v>
      </c>
      <c r="BG136" s="224">
        <f>IF(N136="zákl. přenesená",J136,0)</f>
        <v>0</v>
      </c>
      <c r="BH136" s="224">
        <f>IF(N136="sníž. přenesená",J136,0)</f>
        <v>0</v>
      </c>
      <c r="BI136" s="224">
        <f>IF(N136="nulová",J136,0)</f>
        <v>0</v>
      </c>
      <c r="BJ136" s="17" t="s">
        <v>81</v>
      </c>
      <c r="BK136" s="224">
        <f>ROUND(I136*H136,2)</f>
        <v>0</v>
      </c>
      <c r="BL136" s="17" t="s">
        <v>217</v>
      </c>
      <c r="BM136" s="223" t="s">
        <v>534</v>
      </c>
    </row>
    <row r="137" s="2" customFormat="1">
      <c r="A137" s="38"/>
      <c r="B137" s="39"/>
      <c r="C137" s="40"/>
      <c r="D137" s="225" t="s">
        <v>159</v>
      </c>
      <c r="E137" s="40"/>
      <c r="F137" s="226" t="s">
        <v>535</v>
      </c>
      <c r="G137" s="40"/>
      <c r="H137" s="40"/>
      <c r="I137" s="227"/>
      <c r="J137" s="40"/>
      <c r="K137" s="40"/>
      <c r="L137" s="44"/>
      <c r="M137" s="228"/>
      <c r="N137" s="229"/>
      <c r="O137" s="84"/>
      <c r="P137" s="84"/>
      <c r="Q137" s="84"/>
      <c r="R137" s="84"/>
      <c r="S137" s="84"/>
      <c r="T137" s="85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159</v>
      </c>
      <c r="AU137" s="17" t="s">
        <v>83</v>
      </c>
    </row>
    <row r="138" s="2" customFormat="1">
      <c r="A138" s="38"/>
      <c r="B138" s="39"/>
      <c r="C138" s="40"/>
      <c r="D138" s="230" t="s">
        <v>161</v>
      </c>
      <c r="E138" s="40"/>
      <c r="F138" s="231" t="s">
        <v>536</v>
      </c>
      <c r="G138" s="40"/>
      <c r="H138" s="40"/>
      <c r="I138" s="227"/>
      <c r="J138" s="40"/>
      <c r="K138" s="40"/>
      <c r="L138" s="44"/>
      <c r="M138" s="228"/>
      <c r="N138" s="229"/>
      <c r="O138" s="84"/>
      <c r="P138" s="84"/>
      <c r="Q138" s="84"/>
      <c r="R138" s="84"/>
      <c r="S138" s="84"/>
      <c r="T138" s="85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161</v>
      </c>
      <c r="AU138" s="17" t="s">
        <v>83</v>
      </c>
    </row>
    <row r="139" s="2" customFormat="1" ht="37.8" customHeight="1">
      <c r="A139" s="38"/>
      <c r="B139" s="39"/>
      <c r="C139" s="243" t="s">
        <v>222</v>
      </c>
      <c r="D139" s="243" t="s">
        <v>229</v>
      </c>
      <c r="E139" s="244" t="s">
        <v>537</v>
      </c>
      <c r="F139" s="245" t="s">
        <v>538</v>
      </c>
      <c r="G139" s="246" t="s">
        <v>156</v>
      </c>
      <c r="H139" s="247">
        <v>555.5</v>
      </c>
      <c r="I139" s="248"/>
      <c r="J139" s="249">
        <f>ROUND(I139*H139,2)</f>
        <v>0</v>
      </c>
      <c r="K139" s="245" t="s">
        <v>19</v>
      </c>
      <c r="L139" s="250"/>
      <c r="M139" s="251" t="s">
        <v>19</v>
      </c>
      <c r="N139" s="252" t="s">
        <v>44</v>
      </c>
      <c r="O139" s="84"/>
      <c r="P139" s="221">
        <f>O139*H139</f>
        <v>0</v>
      </c>
      <c r="Q139" s="221">
        <v>0.0055999999999999999</v>
      </c>
      <c r="R139" s="221">
        <f>Q139*H139</f>
        <v>3.1107999999999998</v>
      </c>
      <c r="S139" s="221">
        <v>0</v>
      </c>
      <c r="T139" s="22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3" t="s">
        <v>232</v>
      </c>
      <c r="AT139" s="223" t="s">
        <v>229</v>
      </c>
      <c r="AU139" s="223" t="s">
        <v>83</v>
      </c>
      <c r="AY139" s="17" t="s">
        <v>150</v>
      </c>
      <c r="BE139" s="224">
        <f>IF(N139="základní",J139,0)</f>
        <v>0</v>
      </c>
      <c r="BF139" s="224">
        <f>IF(N139="snížená",J139,0)</f>
        <v>0</v>
      </c>
      <c r="BG139" s="224">
        <f>IF(N139="zákl. přenesená",J139,0)</f>
        <v>0</v>
      </c>
      <c r="BH139" s="224">
        <f>IF(N139="sníž. přenesená",J139,0)</f>
        <v>0</v>
      </c>
      <c r="BI139" s="224">
        <f>IF(N139="nulová",J139,0)</f>
        <v>0</v>
      </c>
      <c r="BJ139" s="17" t="s">
        <v>81</v>
      </c>
      <c r="BK139" s="224">
        <f>ROUND(I139*H139,2)</f>
        <v>0</v>
      </c>
      <c r="BL139" s="17" t="s">
        <v>217</v>
      </c>
      <c r="BM139" s="223" t="s">
        <v>539</v>
      </c>
    </row>
    <row r="140" s="2" customFormat="1">
      <c r="A140" s="38"/>
      <c r="B140" s="39"/>
      <c r="C140" s="40"/>
      <c r="D140" s="225" t="s">
        <v>159</v>
      </c>
      <c r="E140" s="40"/>
      <c r="F140" s="226" t="s">
        <v>538</v>
      </c>
      <c r="G140" s="40"/>
      <c r="H140" s="40"/>
      <c r="I140" s="227"/>
      <c r="J140" s="40"/>
      <c r="K140" s="40"/>
      <c r="L140" s="44"/>
      <c r="M140" s="228"/>
      <c r="N140" s="229"/>
      <c r="O140" s="84"/>
      <c r="P140" s="84"/>
      <c r="Q140" s="84"/>
      <c r="R140" s="84"/>
      <c r="S140" s="84"/>
      <c r="T140" s="85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159</v>
      </c>
      <c r="AU140" s="17" t="s">
        <v>83</v>
      </c>
    </row>
    <row r="141" s="13" customFormat="1">
      <c r="A141" s="13"/>
      <c r="B141" s="232"/>
      <c r="C141" s="233"/>
      <c r="D141" s="225" t="s">
        <v>163</v>
      </c>
      <c r="E141" s="234" t="s">
        <v>19</v>
      </c>
      <c r="F141" s="235" t="s">
        <v>540</v>
      </c>
      <c r="G141" s="233"/>
      <c r="H141" s="236">
        <v>505</v>
      </c>
      <c r="I141" s="237"/>
      <c r="J141" s="233"/>
      <c r="K141" s="233"/>
      <c r="L141" s="238"/>
      <c r="M141" s="239"/>
      <c r="N141" s="240"/>
      <c r="O141" s="240"/>
      <c r="P141" s="240"/>
      <c r="Q141" s="240"/>
      <c r="R141" s="240"/>
      <c r="S141" s="240"/>
      <c r="T141" s="241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2" t="s">
        <v>163</v>
      </c>
      <c r="AU141" s="242" t="s">
        <v>83</v>
      </c>
      <c r="AV141" s="13" t="s">
        <v>83</v>
      </c>
      <c r="AW141" s="13" t="s">
        <v>35</v>
      </c>
      <c r="AX141" s="13" t="s">
        <v>81</v>
      </c>
      <c r="AY141" s="242" t="s">
        <v>150</v>
      </c>
    </row>
    <row r="142" s="13" customFormat="1">
      <c r="A142" s="13"/>
      <c r="B142" s="232"/>
      <c r="C142" s="233"/>
      <c r="D142" s="225" t="s">
        <v>163</v>
      </c>
      <c r="E142" s="233"/>
      <c r="F142" s="235" t="s">
        <v>541</v>
      </c>
      <c r="G142" s="233"/>
      <c r="H142" s="236">
        <v>555.5</v>
      </c>
      <c r="I142" s="237"/>
      <c r="J142" s="233"/>
      <c r="K142" s="233"/>
      <c r="L142" s="238"/>
      <c r="M142" s="239"/>
      <c r="N142" s="240"/>
      <c r="O142" s="240"/>
      <c r="P142" s="240"/>
      <c r="Q142" s="240"/>
      <c r="R142" s="240"/>
      <c r="S142" s="240"/>
      <c r="T142" s="241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2" t="s">
        <v>163</v>
      </c>
      <c r="AU142" s="242" t="s">
        <v>83</v>
      </c>
      <c r="AV142" s="13" t="s">
        <v>83</v>
      </c>
      <c r="AW142" s="13" t="s">
        <v>4</v>
      </c>
      <c r="AX142" s="13" t="s">
        <v>81</v>
      </c>
      <c r="AY142" s="242" t="s">
        <v>150</v>
      </c>
    </row>
    <row r="143" s="2" customFormat="1" ht="37.8" customHeight="1">
      <c r="A143" s="38"/>
      <c r="B143" s="39"/>
      <c r="C143" s="243" t="s">
        <v>228</v>
      </c>
      <c r="D143" s="243" t="s">
        <v>229</v>
      </c>
      <c r="E143" s="244" t="s">
        <v>542</v>
      </c>
      <c r="F143" s="245" t="s">
        <v>543</v>
      </c>
      <c r="G143" s="246" t="s">
        <v>156</v>
      </c>
      <c r="H143" s="247">
        <v>57.140999999999998</v>
      </c>
      <c r="I143" s="248"/>
      <c r="J143" s="249">
        <f>ROUND(I143*H143,2)</f>
        <v>0</v>
      </c>
      <c r="K143" s="245" t="s">
        <v>19</v>
      </c>
      <c r="L143" s="250"/>
      <c r="M143" s="251" t="s">
        <v>19</v>
      </c>
      <c r="N143" s="252" t="s">
        <v>44</v>
      </c>
      <c r="O143" s="84"/>
      <c r="P143" s="221">
        <f>O143*H143</f>
        <v>0</v>
      </c>
      <c r="Q143" s="221">
        <v>0.0071999999999999998</v>
      </c>
      <c r="R143" s="221">
        <f>Q143*H143</f>
        <v>0.41141519999999998</v>
      </c>
      <c r="S143" s="221">
        <v>0</v>
      </c>
      <c r="T143" s="22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3" t="s">
        <v>232</v>
      </c>
      <c r="AT143" s="223" t="s">
        <v>229</v>
      </c>
      <c r="AU143" s="223" t="s">
        <v>83</v>
      </c>
      <c r="AY143" s="17" t="s">
        <v>150</v>
      </c>
      <c r="BE143" s="224">
        <f>IF(N143="základní",J143,0)</f>
        <v>0</v>
      </c>
      <c r="BF143" s="224">
        <f>IF(N143="snížená",J143,0)</f>
        <v>0</v>
      </c>
      <c r="BG143" s="224">
        <f>IF(N143="zákl. přenesená",J143,0)</f>
        <v>0</v>
      </c>
      <c r="BH143" s="224">
        <f>IF(N143="sníž. přenesená",J143,0)</f>
        <v>0</v>
      </c>
      <c r="BI143" s="224">
        <f>IF(N143="nulová",J143,0)</f>
        <v>0</v>
      </c>
      <c r="BJ143" s="17" t="s">
        <v>81</v>
      </c>
      <c r="BK143" s="224">
        <f>ROUND(I143*H143,2)</f>
        <v>0</v>
      </c>
      <c r="BL143" s="17" t="s">
        <v>217</v>
      </c>
      <c r="BM143" s="223" t="s">
        <v>544</v>
      </c>
    </row>
    <row r="144" s="2" customFormat="1">
      <c r="A144" s="38"/>
      <c r="B144" s="39"/>
      <c r="C144" s="40"/>
      <c r="D144" s="225" t="s">
        <v>159</v>
      </c>
      <c r="E144" s="40"/>
      <c r="F144" s="226" t="s">
        <v>543</v>
      </c>
      <c r="G144" s="40"/>
      <c r="H144" s="40"/>
      <c r="I144" s="227"/>
      <c r="J144" s="40"/>
      <c r="K144" s="40"/>
      <c r="L144" s="44"/>
      <c r="M144" s="228"/>
      <c r="N144" s="229"/>
      <c r="O144" s="84"/>
      <c r="P144" s="84"/>
      <c r="Q144" s="84"/>
      <c r="R144" s="84"/>
      <c r="S144" s="84"/>
      <c r="T144" s="85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159</v>
      </c>
      <c r="AU144" s="17" t="s">
        <v>83</v>
      </c>
    </row>
    <row r="145" s="13" customFormat="1">
      <c r="A145" s="13"/>
      <c r="B145" s="232"/>
      <c r="C145" s="233"/>
      <c r="D145" s="225" t="s">
        <v>163</v>
      </c>
      <c r="E145" s="233"/>
      <c r="F145" s="235" t="s">
        <v>545</v>
      </c>
      <c r="G145" s="233"/>
      <c r="H145" s="236">
        <v>57.140999999999998</v>
      </c>
      <c r="I145" s="237"/>
      <c r="J145" s="233"/>
      <c r="K145" s="233"/>
      <c r="L145" s="238"/>
      <c r="M145" s="239"/>
      <c r="N145" s="240"/>
      <c r="O145" s="240"/>
      <c r="P145" s="240"/>
      <c r="Q145" s="240"/>
      <c r="R145" s="240"/>
      <c r="S145" s="240"/>
      <c r="T145" s="241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2" t="s">
        <v>163</v>
      </c>
      <c r="AU145" s="242" t="s">
        <v>83</v>
      </c>
      <c r="AV145" s="13" t="s">
        <v>83</v>
      </c>
      <c r="AW145" s="13" t="s">
        <v>4</v>
      </c>
      <c r="AX145" s="13" t="s">
        <v>81</v>
      </c>
      <c r="AY145" s="242" t="s">
        <v>150</v>
      </c>
    </row>
    <row r="146" s="2" customFormat="1" ht="37.8" customHeight="1">
      <c r="A146" s="38"/>
      <c r="B146" s="39"/>
      <c r="C146" s="243" t="s">
        <v>8</v>
      </c>
      <c r="D146" s="243" t="s">
        <v>229</v>
      </c>
      <c r="E146" s="244" t="s">
        <v>546</v>
      </c>
      <c r="F146" s="245" t="s">
        <v>547</v>
      </c>
      <c r="G146" s="246" t="s">
        <v>156</v>
      </c>
      <c r="H146" s="247">
        <v>27.5</v>
      </c>
      <c r="I146" s="248"/>
      <c r="J146" s="249">
        <f>ROUND(I146*H146,2)</f>
        <v>0</v>
      </c>
      <c r="K146" s="245" t="s">
        <v>19</v>
      </c>
      <c r="L146" s="250"/>
      <c r="M146" s="251" t="s">
        <v>19</v>
      </c>
      <c r="N146" s="252" t="s">
        <v>44</v>
      </c>
      <c r="O146" s="84"/>
      <c r="P146" s="221">
        <f>O146*H146</f>
        <v>0</v>
      </c>
      <c r="Q146" s="221">
        <v>0.0064000000000000003</v>
      </c>
      <c r="R146" s="221">
        <f>Q146*H146</f>
        <v>0.17600000000000002</v>
      </c>
      <c r="S146" s="221">
        <v>0</v>
      </c>
      <c r="T146" s="222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3" t="s">
        <v>232</v>
      </c>
      <c r="AT146" s="223" t="s">
        <v>229</v>
      </c>
      <c r="AU146" s="223" t="s">
        <v>83</v>
      </c>
      <c r="AY146" s="17" t="s">
        <v>150</v>
      </c>
      <c r="BE146" s="224">
        <f>IF(N146="základní",J146,0)</f>
        <v>0</v>
      </c>
      <c r="BF146" s="224">
        <f>IF(N146="snížená",J146,0)</f>
        <v>0</v>
      </c>
      <c r="BG146" s="224">
        <f>IF(N146="zákl. přenesená",J146,0)</f>
        <v>0</v>
      </c>
      <c r="BH146" s="224">
        <f>IF(N146="sníž. přenesená",J146,0)</f>
        <v>0</v>
      </c>
      <c r="BI146" s="224">
        <f>IF(N146="nulová",J146,0)</f>
        <v>0</v>
      </c>
      <c r="BJ146" s="17" t="s">
        <v>81</v>
      </c>
      <c r="BK146" s="224">
        <f>ROUND(I146*H146,2)</f>
        <v>0</v>
      </c>
      <c r="BL146" s="17" t="s">
        <v>217</v>
      </c>
      <c r="BM146" s="223" t="s">
        <v>548</v>
      </c>
    </row>
    <row r="147" s="2" customFormat="1">
      <c r="A147" s="38"/>
      <c r="B147" s="39"/>
      <c r="C147" s="40"/>
      <c r="D147" s="225" t="s">
        <v>159</v>
      </c>
      <c r="E147" s="40"/>
      <c r="F147" s="226" t="s">
        <v>547</v>
      </c>
      <c r="G147" s="40"/>
      <c r="H147" s="40"/>
      <c r="I147" s="227"/>
      <c r="J147" s="40"/>
      <c r="K147" s="40"/>
      <c r="L147" s="44"/>
      <c r="M147" s="228"/>
      <c r="N147" s="229"/>
      <c r="O147" s="84"/>
      <c r="P147" s="84"/>
      <c r="Q147" s="84"/>
      <c r="R147" s="84"/>
      <c r="S147" s="84"/>
      <c r="T147" s="85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159</v>
      </c>
      <c r="AU147" s="17" t="s">
        <v>83</v>
      </c>
    </row>
    <row r="148" s="13" customFormat="1">
      <c r="A148" s="13"/>
      <c r="B148" s="232"/>
      <c r="C148" s="233"/>
      <c r="D148" s="225" t="s">
        <v>163</v>
      </c>
      <c r="E148" s="234" t="s">
        <v>19</v>
      </c>
      <c r="F148" s="235" t="s">
        <v>549</v>
      </c>
      <c r="G148" s="233"/>
      <c r="H148" s="236">
        <v>25</v>
      </c>
      <c r="I148" s="237"/>
      <c r="J148" s="233"/>
      <c r="K148" s="233"/>
      <c r="L148" s="238"/>
      <c r="M148" s="239"/>
      <c r="N148" s="240"/>
      <c r="O148" s="240"/>
      <c r="P148" s="240"/>
      <c r="Q148" s="240"/>
      <c r="R148" s="240"/>
      <c r="S148" s="240"/>
      <c r="T148" s="241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2" t="s">
        <v>163</v>
      </c>
      <c r="AU148" s="242" t="s">
        <v>83</v>
      </c>
      <c r="AV148" s="13" t="s">
        <v>83</v>
      </c>
      <c r="AW148" s="13" t="s">
        <v>35</v>
      </c>
      <c r="AX148" s="13" t="s">
        <v>81</v>
      </c>
      <c r="AY148" s="242" t="s">
        <v>150</v>
      </c>
    </row>
    <row r="149" s="13" customFormat="1">
      <c r="A149" s="13"/>
      <c r="B149" s="232"/>
      <c r="C149" s="233"/>
      <c r="D149" s="225" t="s">
        <v>163</v>
      </c>
      <c r="E149" s="233"/>
      <c r="F149" s="235" t="s">
        <v>550</v>
      </c>
      <c r="G149" s="233"/>
      <c r="H149" s="236">
        <v>27.5</v>
      </c>
      <c r="I149" s="237"/>
      <c r="J149" s="233"/>
      <c r="K149" s="233"/>
      <c r="L149" s="238"/>
      <c r="M149" s="239"/>
      <c r="N149" s="240"/>
      <c r="O149" s="240"/>
      <c r="P149" s="240"/>
      <c r="Q149" s="240"/>
      <c r="R149" s="240"/>
      <c r="S149" s="240"/>
      <c r="T149" s="241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2" t="s">
        <v>163</v>
      </c>
      <c r="AU149" s="242" t="s">
        <v>83</v>
      </c>
      <c r="AV149" s="13" t="s">
        <v>83</v>
      </c>
      <c r="AW149" s="13" t="s">
        <v>4</v>
      </c>
      <c r="AX149" s="13" t="s">
        <v>81</v>
      </c>
      <c r="AY149" s="242" t="s">
        <v>150</v>
      </c>
    </row>
    <row r="150" s="2" customFormat="1" ht="37.8" customHeight="1">
      <c r="A150" s="38"/>
      <c r="B150" s="39"/>
      <c r="C150" s="243" t="s">
        <v>241</v>
      </c>
      <c r="D150" s="243" t="s">
        <v>229</v>
      </c>
      <c r="E150" s="244" t="s">
        <v>551</v>
      </c>
      <c r="F150" s="245" t="s">
        <v>552</v>
      </c>
      <c r="G150" s="246" t="s">
        <v>156</v>
      </c>
      <c r="H150" s="247">
        <v>282.69999999999999</v>
      </c>
      <c r="I150" s="248"/>
      <c r="J150" s="249">
        <f>ROUND(I150*H150,2)</f>
        <v>0</v>
      </c>
      <c r="K150" s="245" t="s">
        <v>19</v>
      </c>
      <c r="L150" s="250"/>
      <c r="M150" s="251" t="s">
        <v>19</v>
      </c>
      <c r="N150" s="252" t="s">
        <v>44</v>
      </c>
      <c r="O150" s="84"/>
      <c r="P150" s="221">
        <f>O150*H150</f>
        <v>0</v>
      </c>
      <c r="Q150" s="221">
        <v>0.0047999999999999996</v>
      </c>
      <c r="R150" s="221">
        <f>Q150*H150</f>
        <v>1.3569599999999997</v>
      </c>
      <c r="S150" s="221">
        <v>0</v>
      </c>
      <c r="T150" s="222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3" t="s">
        <v>232</v>
      </c>
      <c r="AT150" s="223" t="s">
        <v>229</v>
      </c>
      <c r="AU150" s="223" t="s">
        <v>83</v>
      </c>
      <c r="AY150" s="17" t="s">
        <v>150</v>
      </c>
      <c r="BE150" s="224">
        <f>IF(N150="základní",J150,0)</f>
        <v>0</v>
      </c>
      <c r="BF150" s="224">
        <f>IF(N150="snížená",J150,0)</f>
        <v>0</v>
      </c>
      <c r="BG150" s="224">
        <f>IF(N150="zákl. přenesená",J150,0)</f>
        <v>0</v>
      </c>
      <c r="BH150" s="224">
        <f>IF(N150="sníž. přenesená",J150,0)</f>
        <v>0</v>
      </c>
      <c r="BI150" s="224">
        <f>IF(N150="nulová",J150,0)</f>
        <v>0</v>
      </c>
      <c r="BJ150" s="17" t="s">
        <v>81</v>
      </c>
      <c r="BK150" s="224">
        <f>ROUND(I150*H150,2)</f>
        <v>0</v>
      </c>
      <c r="BL150" s="17" t="s">
        <v>217</v>
      </c>
      <c r="BM150" s="223" t="s">
        <v>553</v>
      </c>
    </row>
    <row r="151" s="2" customFormat="1">
      <c r="A151" s="38"/>
      <c r="B151" s="39"/>
      <c r="C151" s="40"/>
      <c r="D151" s="225" t="s">
        <v>159</v>
      </c>
      <c r="E151" s="40"/>
      <c r="F151" s="226" t="s">
        <v>552</v>
      </c>
      <c r="G151" s="40"/>
      <c r="H151" s="40"/>
      <c r="I151" s="227"/>
      <c r="J151" s="40"/>
      <c r="K151" s="40"/>
      <c r="L151" s="44"/>
      <c r="M151" s="228"/>
      <c r="N151" s="229"/>
      <c r="O151" s="84"/>
      <c r="P151" s="84"/>
      <c r="Q151" s="84"/>
      <c r="R151" s="84"/>
      <c r="S151" s="84"/>
      <c r="T151" s="85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159</v>
      </c>
      <c r="AU151" s="17" t="s">
        <v>83</v>
      </c>
    </row>
    <row r="152" s="13" customFormat="1">
      <c r="A152" s="13"/>
      <c r="B152" s="232"/>
      <c r="C152" s="233"/>
      <c r="D152" s="225" t="s">
        <v>163</v>
      </c>
      <c r="E152" s="234" t="s">
        <v>19</v>
      </c>
      <c r="F152" s="235" t="s">
        <v>554</v>
      </c>
      <c r="G152" s="233"/>
      <c r="H152" s="236">
        <v>257</v>
      </c>
      <c r="I152" s="237"/>
      <c r="J152" s="233"/>
      <c r="K152" s="233"/>
      <c r="L152" s="238"/>
      <c r="M152" s="239"/>
      <c r="N152" s="240"/>
      <c r="O152" s="240"/>
      <c r="P152" s="240"/>
      <c r="Q152" s="240"/>
      <c r="R152" s="240"/>
      <c r="S152" s="240"/>
      <c r="T152" s="241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2" t="s">
        <v>163</v>
      </c>
      <c r="AU152" s="242" t="s">
        <v>83</v>
      </c>
      <c r="AV152" s="13" t="s">
        <v>83</v>
      </c>
      <c r="AW152" s="13" t="s">
        <v>35</v>
      </c>
      <c r="AX152" s="13" t="s">
        <v>81</v>
      </c>
      <c r="AY152" s="242" t="s">
        <v>150</v>
      </c>
    </row>
    <row r="153" s="13" customFormat="1">
      <c r="A153" s="13"/>
      <c r="B153" s="232"/>
      <c r="C153" s="233"/>
      <c r="D153" s="225" t="s">
        <v>163</v>
      </c>
      <c r="E153" s="233"/>
      <c r="F153" s="235" t="s">
        <v>555</v>
      </c>
      <c r="G153" s="233"/>
      <c r="H153" s="236">
        <v>282.69999999999999</v>
      </c>
      <c r="I153" s="237"/>
      <c r="J153" s="233"/>
      <c r="K153" s="233"/>
      <c r="L153" s="238"/>
      <c r="M153" s="239"/>
      <c r="N153" s="240"/>
      <c r="O153" s="240"/>
      <c r="P153" s="240"/>
      <c r="Q153" s="240"/>
      <c r="R153" s="240"/>
      <c r="S153" s="240"/>
      <c r="T153" s="241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2" t="s">
        <v>163</v>
      </c>
      <c r="AU153" s="242" t="s">
        <v>83</v>
      </c>
      <c r="AV153" s="13" t="s">
        <v>83</v>
      </c>
      <c r="AW153" s="13" t="s">
        <v>4</v>
      </c>
      <c r="AX153" s="13" t="s">
        <v>81</v>
      </c>
      <c r="AY153" s="242" t="s">
        <v>150</v>
      </c>
    </row>
    <row r="154" s="2" customFormat="1" ht="37.8" customHeight="1">
      <c r="A154" s="38"/>
      <c r="B154" s="39"/>
      <c r="C154" s="243" t="s">
        <v>244</v>
      </c>
      <c r="D154" s="243" t="s">
        <v>229</v>
      </c>
      <c r="E154" s="244" t="s">
        <v>556</v>
      </c>
      <c r="F154" s="245" t="s">
        <v>557</v>
      </c>
      <c r="G154" s="246" t="s">
        <v>156</v>
      </c>
      <c r="H154" s="247">
        <v>165</v>
      </c>
      <c r="I154" s="248"/>
      <c r="J154" s="249">
        <f>ROUND(I154*H154,2)</f>
        <v>0</v>
      </c>
      <c r="K154" s="245" t="s">
        <v>19</v>
      </c>
      <c r="L154" s="250"/>
      <c r="M154" s="251" t="s">
        <v>19</v>
      </c>
      <c r="N154" s="252" t="s">
        <v>44</v>
      </c>
      <c r="O154" s="84"/>
      <c r="P154" s="221">
        <f>O154*H154</f>
        <v>0</v>
      </c>
      <c r="Q154" s="221">
        <v>0.0095999999999999992</v>
      </c>
      <c r="R154" s="221">
        <f>Q154*H154</f>
        <v>1.5839999999999999</v>
      </c>
      <c r="S154" s="221">
        <v>0</v>
      </c>
      <c r="T154" s="222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23" t="s">
        <v>232</v>
      </c>
      <c r="AT154" s="223" t="s">
        <v>229</v>
      </c>
      <c r="AU154" s="223" t="s">
        <v>83</v>
      </c>
      <c r="AY154" s="17" t="s">
        <v>150</v>
      </c>
      <c r="BE154" s="224">
        <f>IF(N154="základní",J154,0)</f>
        <v>0</v>
      </c>
      <c r="BF154" s="224">
        <f>IF(N154="snížená",J154,0)</f>
        <v>0</v>
      </c>
      <c r="BG154" s="224">
        <f>IF(N154="zákl. přenesená",J154,0)</f>
        <v>0</v>
      </c>
      <c r="BH154" s="224">
        <f>IF(N154="sníž. přenesená",J154,0)</f>
        <v>0</v>
      </c>
      <c r="BI154" s="224">
        <f>IF(N154="nulová",J154,0)</f>
        <v>0</v>
      </c>
      <c r="BJ154" s="17" t="s">
        <v>81</v>
      </c>
      <c r="BK154" s="224">
        <f>ROUND(I154*H154,2)</f>
        <v>0</v>
      </c>
      <c r="BL154" s="17" t="s">
        <v>217</v>
      </c>
      <c r="BM154" s="223" t="s">
        <v>558</v>
      </c>
    </row>
    <row r="155" s="2" customFormat="1">
      <c r="A155" s="38"/>
      <c r="B155" s="39"/>
      <c r="C155" s="40"/>
      <c r="D155" s="225" t="s">
        <v>159</v>
      </c>
      <c r="E155" s="40"/>
      <c r="F155" s="226" t="s">
        <v>557</v>
      </c>
      <c r="G155" s="40"/>
      <c r="H155" s="40"/>
      <c r="I155" s="227"/>
      <c r="J155" s="40"/>
      <c r="K155" s="40"/>
      <c r="L155" s="44"/>
      <c r="M155" s="228"/>
      <c r="N155" s="229"/>
      <c r="O155" s="84"/>
      <c r="P155" s="84"/>
      <c r="Q155" s="84"/>
      <c r="R155" s="84"/>
      <c r="S155" s="84"/>
      <c r="T155" s="85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159</v>
      </c>
      <c r="AU155" s="17" t="s">
        <v>83</v>
      </c>
    </row>
    <row r="156" s="2" customFormat="1" ht="37.8" customHeight="1">
      <c r="A156" s="38"/>
      <c r="B156" s="39"/>
      <c r="C156" s="243" t="s">
        <v>251</v>
      </c>
      <c r="D156" s="243" t="s">
        <v>229</v>
      </c>
      <c r="E156" s="244" t="s">
        <v>559</v>
      </c>
      <c r="F156" s="245" t="s">
        <v>560</v>
      </c>
      <c r="G156" s="246" t="s">
        <v>156</v>
      </c>
      <c r="H156" s="247">
        <v>545.60000000000002</v>
      </c>
      <c r="I156" s="248"/>
      <c r="J156" s="249">
        <f>ROUND(I156*H156,2)</f>
        <v>0</v>
      </c>
      <c r="K156" s="245" t="s">
        <v>19</v>
      </c>
      <c r="L156" s="250"/>
      <c r="M156" s="251" t="s">
        <v>19</v>
      </c>
      <c r="N156" s="252" t="s">
        <v>44</v>
      </c>
      <c r="O156" s="84"/>
      <c r="P156" s="221">
        <f>O156*H156</f>
        <v>0</v>
      </c>
      <c r="Q156" s="221">
        <v>0.0080000000000000002</v>
      </c>
      <c r="R156" s="221">
        <f>Q156*H156</f>
        <v>4.3648000000000007</v>
      </c>
      <c r="S156" s="221">
        <v>0</v>
      </c>
      <c r="T156" s="222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23" t="s">
        <v>232</v>
      </c>
      <c r="AT156" s="223" t="s">
        <v>229</v>
      </c>
      <c r="AU156" s="223" t="s">
        <v>83</v>
      </c>
      <c r="AY156" s="17" t="s">
        <v>150</v>
      </c>
      <c r="BE156" s="224">
        <f>IF(N156="základní",J156,0)</f>
        <v>0</v>
      </c>
      <c r="BF156" s="224">
        <f>IF(N156="snížená",J156,0)</f>
        <v>0</v>
      </c>
      <c r="BG156" s="224">
        <f>IF(N156="zákl. přenesená",J156,0)</f>
        <v>0</v>
      </c>
      <c r="BH156" s="224">
        <f>IF(N156="sníž. přenesená",J156,0)</f>
        <v>0</v>
      </c>
      <c r="BI156" s="224">
        <f>IF(N156="nulová",J156,0)</f>
        <v>0</v>
      </c>
      <c r="BJ156" s="17" t="s">
        <v>81</v>
      </c>
      <c r="BK156" s="224">
        <f>ROUND(I156*H156,2)</f>
        <v>0</v>
      </c>
      <c r="BL156" s="17" t="s">
        <v>217</v>
      </c>
      <c r="BM156" s="223" t="s">
        <v>561</v>
      </c>
    </row>
    <row r="157" s="2" customFormat="1">
      <c r="A157" s="38"/>
      <c r="B157" s="39"/>
      <c r="C157" s="40"/>
      <c r="D157" s="225" t="s">
        <v>159</v>
      </c>
      <c r="E157" s="40"/>
      <c r="F157" s="226" t="s">
        <v>560</v>
      </c>
      <c r="G157" s="40"/>
      <c r="H157" s="40"/>
      <c r="I157" s="227"/>
      <c r="J157" s="40"/>
      <c r="K157" s="40"/>
      <c r="L157" s="44"/>
      <c r="M157" s="228"/>
      <c r="N157" s="229"/>
      <c r="O157" s="84"/>
      <c r="P157" s="84"/>
      <c r="Q157" s="84"/>
      <c r="R157" s="84"/>
      <c r="S157" s="84"/>
      <c r="T157" s="85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159</v>
      </c>
      <c r="AU157" s="17" t="s">
        <v>83</v>
      </c>
    </row>
    <row r="158" s="13" customFormat="1">
      <c r="A158" s="13"/>
      <c r="B158" s="232"/>
      <c r="C158" s="233"/>
      <c r="D158" s="225" t="s">
        <v>163</v>
      </c>
      <c r="E158" s="234" t="s">
        <v>19</v>
      </c>
      <c r="F158" s="235" t="s">
        <v>562</v>
      </c>
      <c r="G158" s="233"/>
      <c r="H158" s="236">
        <v>496</v>
      </c>
      <c r="I158" s="237"/>
      <c r="J158" s="233"/>
      <c r="K158" s="233"/>
      <c r="L158" s="238"/>
      <c r="M158" s="239"/>
      <c r="N158" s="240"/>
      <c r="O158" s="240"/>
      <c r="P158" s="240"/>
      <c r="Q158" s="240"/>
      <c r="R158" s="240"/>
      <c r="S158" s="240"/>
      <c r="T158" s="241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2" t="s">
        <v>163</v>
      </c>
      <c r="AU158" s="242" t="s">
        <v>83</v>
      </c>
      <c r="AV158" s="13" t="s">
        <v>83</v>
      </c>
      <c r="AW158" s="13" t="s">
        <v>35</v>
      </c>
      <c r="AX158" s="13" t="s">
        <v>81</v>
      </c>
      <c r="AY158" s="242" t="s">
        <v>150</v>
      </c>
    </row>
    <row r="159" s="13" customFormat="1">
      <c r="A159" s="13"/>
      <c r="B159" s="232"/>
      <c r="C159" s="233"/>
      <c r="D159" s="225" t="s">
        <v>163</v>
      </c>
      <c r="E159" s="233"/>
      <c r="F159" s="235" t="s">
        <v>563</v>
      </c>
      <c r="G159" s="233"/>
      <c r="H159" s="236">
        <v>545.60000000000002</v>
      </c>
      <c r="I159" s="237"/>
      <c r="J159" s="233"/>
      <c r="K159" s="233"/>
      <c r="L159" s="238"/>
      <c r="M159" s="239"/>
      <c r="N159" s="240"/>
      <c r="O159" s="240"/>
      <c r="P159" s="240"/>
      <c r="Q159" s="240"/>
      <c r="R159" s="240"/>
      <c r="S159" s="240"/>
      <c r="T159" s="241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2" t="s">
        <v>163</v>
      </c>
      <c r="AU159" s="242" t="s">
        <v>83</v>
      </c>
      <c r="AV159" s="13" t="s">
        <v>83</v>
      </c>
      <c r="AW159" s="13" t="s">
        <v>4</v>
      </c>
      <c r="AX159" s="13" t="s">
        <v>81</v>
      </c>
      <c r="AY159" s="242" t="s">
        <v>150</v>
      </c>
    </row>
    <row r="160" s="2" customFormat="1" ht="37.8" customHeight="1">
      <c r="A160" s="38"/>
      <c r="B160" s="39"/>
      <c r="C160" s="243" t="s">
        <v>217</v>
      </c>
      <c r="D160" s="243" t="s">
        <v>229</v>
      </c>
      <c r="E160" s="244" t="s">
        <v>564</v>
      </c>
      <c r="F160" s="245" t="s">
        <v>565</v>
      </c>
      <c r="G160" s="246" t="s">
        <v>156</v>
      </c>
      <c r="H160" s="247">
        <v>103.40000000000001</v>
      </c>
      <c r="I160" s="248"/>
      <c r="J160" s="249">
        <f>ROUND(I160*H160,2)</f>
        <v>0</v>
      </c>
      <c r="K160" s="245" t="s">
        <v>19</v>
      </c>
      <c r="L160" s="250"/>
      <c r="M160" s="251" t="s">
        <v>19</v>
      </c>
      <c r="N160" s="252" t="s">
        <v>44</v>
      </c>
      <c r="O160" s="84"/>
      <c r="P160" s="221">
        <f>O160*H160</f>
        <v>0</v>
      </c>
      <c r="Q160" s="221">
        <v>0.0095999999999999992</v>
      </c>
      <c r="R160" s="221">
        <f>Q160*H160</f>
        <v>0.99263999999999997</v>
      </c>
      <c r="S160" s="221">
        <v>0</v>
      </c>
      <c r="T160" s="222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23" t="s">
        <v>232</v>
      </c>
      <c r="AT160" s="223" t="s">
        <v>229</v>
      </c>
      <c r="AU160" s="223" t="s">
        <v>83</v>
      </c>
      <c r="AY160" s="17" t="s">
        <v>150</v>
      </c>
      <c r="BE160" s="224">
        <f>IF(N160="základní",J160,0)</f>
        <v>0</v>
      </c>
      <c r="BF160" s="224">
        <f>IF(N160="snížená",J160,0)</f>
        <v>0</v>
      </c>
      <c r="BG160" s="224">
        <f>IF(N160="zákl. přenesená",J160,0)</f>
        <v>0</v>
      </c>
      <c r="BH160" s="224">
        <f>IF(N160="sníž. přenesená",J160,0)</f>
        <v>0</v>
      </c>
      <c r="BI160" s="224">
        <f>IF(N160="nulová",J160,0)</f>
        <v>0</v>
      </c>
      <c r="BJ160" s="17" t="s">
        <v>81</v>
      </c>
      <c r="BK160" s="224">
        <f>ROUND(I160*H160,2)</f>
        <v>0</v>
      </c>
      <c r="BL160" s="17" t="s">
        <v>217</v>
      </c>
      <c r="BM160" s="223" t="s">
        <v>566</v>
      </c>
    </row>
    <row r="161" s="2" customFormat="1">
      <c r="A161" s="38"/>
      <c r="B161" s="39"/>
      <c r="C161" s="40"/>
      <c r="D161" s="225" t="s">
        <v>159</v>
      </c>
      <c r="E161" s="40"/>
      <c r="F161" s="226" t="s">
        <v>565</v>
      </c>
      <c r="G161" s="40"/>
      <c r="H161" s="40"/>
      <c r="I161" s="227"/>
      <c r="J161" s="40"/>
      <c r="K161" s="40"/>
      <c r="L161" s="44"/>
      <c r="M161" s="228"/>
      <c r="N161" s="229"/>
      <c r="O161" s="84"/>
      <c r="P161" s="84"/>
      <c r="Q161" s="84"/>
      <c r="R161" s="84"/>
      <c r="S161" s="84"/>
      <c r="T161" s="85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159</v>
      </c>
      <c r="AU161" s="17" t="s">
        <v>83</v>
      </c>
    </row>
    <row r="162" s="13" customFormat="1">
      <c r="A162" s="13"/>
      <c r="B162" s="232"/>
      <c r="C162" s="233"/>
      <c r="D162" s="225" t="s">
        <v>163</v>
      </c>
      <c r="E162" s="234" t="s">
        <v>19</v>
      </c>
      <c r="F162" s="235" t="s">
        <v>567</v>
      </c>
      <c r="G162" s="233"/>
      <c r="H162" s="236">
        <v>94</v>
      </c>
      <c r="I162" s="237"/>
      <c r="J162" s="233"/>
      <c r="K162" s="233"/>
      <c r="L162" s="238"/>
      <c r="M162" s="239"/>
      <c r="N162" s="240"/>
      <c r="O162" s="240"/>
      <c r="P162" s="240"/>
      <c r="Q162" s="240"/>
      <c r="R162" s="240"/>
      <c r="S162" s="240"/>
      <c r="T162" s="241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2" t="s">
        <v>163</v>
      </c>
      <c r="AU162" s="242" t="s">
        <v>83</v>
      </c>
      <c r="AV162" s="13" t="s">
        <v>83</v>
      </c>
      <c r="AW162" s="13" t="s">
        <v>35</v>
      </c>
      <c r="AX162" s="13" t="s">
        <v>81</v>
      </c>
      <c r="AY162" s="242" t="s">
        <v>150</v>
      </c>
    </row>
    <row r="163" s="13" customFormat="1">
      <c r="A163" s="13"/>
      <c r="B163" s="232"/>
      <c r="C163" s="233"/>
      <c r="D163" s="225" t="s">
        <v>163</v>
      </c>
      <c r="E163" s="233"/>
      <c r="F163" s="235" t="s">
        <v>568</v>
      </c>
      <c r="G163" s="233"/>
      <c r="H163" s="236">
        <v>103.40000000000001</v>
      </c>
      <c r="I163" s="237"/>
      <c r="J163" s="233"/>
      <c r="K163" s="233"/>
      <c r="L163" s="238"/>
      <c r="M163" s="239"/>
      <c r="N163" s="240"/>
      <c r="O163" s="240"/>
      <c r="P163" s="240"/>
      <c r="Q163" s="240"/>
      <c r="R163" s="240"/>
      <c r="S163" s="240"/>
      <c r="T163" s="241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2" t="s">
        <v>163</v>
      </c>
      <c r="AU163" s="242" t="s">
        <v>83</v>
      </c>
      <c r="AV163" s="13" t="s">
        <v>83</v>
      </c>
      <c r="AW163" s="13" t="s">
        <v>4</v>
      </c>
      <c r="AX163" s="13" t="s">
        <v>81</v>
      </c>
      <c r="AY163" s="242" t="s">
        <v>150</v>
      </c>
    </row>
    <row r="164" s="2" customFormat="1" ht="21.75" customHeight="1">
      <c r="A164" s="38"/>
      <c r="B164" s="39"/>
      <c r="C164" s="212" t="s">
        <v>264</v>
      </c>
      <c r="D164" s="212" t="s">
        <v>153</v>
      </c>
      <c r="E164" s="213" t="s">
        <v>214</v>
      </c>
      <c r="F164" s="214" t="s">
        <v>215</v>
      </c>
      <c r="G164" s="215" t="s">
        <v>216</v>
      </c>
      <c r="H164" s="216">
        <v>23</v>
      </c>
      <c r="I164" s="217"/>
      <c r="J164" s="218">
        <f>ROUND(I164*H164,2)</f>
        <v>0</v>
      </c>
      <c r="K164" s="214" t="s">
        <v>157</v>
      </c>
      <c r="L164" s="44"/>
      <c r="M164" s="219" t="s">
        <v>19</v>
      </c>
      <c r="N164" s="220" t="s">
        <v>44</v>
      </c>
      <c r="O164" s="84"/>
      <c r="P164" s="221">
        <f>O164*H164</f>
        <v>0</v>
      </c>
      <c r="Q164" s="221">
        <v>0.02</v>
      </c>
      <c r="R164" s="221">
        <f>Q164*H164</f>
        <v>0.46000000000000002</v>
      </c>
      <c r="S164" s="221">
        <v>0.01193</v>
      </c>
      <c r="T164" s="222">
        <f>S164*H164</f>
        <v>0.27438999999999997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23" t="s">
        <v>217</v>
      </c>
      <c r="AT164" s="223" t="s">
        <v>153</v>
      </c>
      <c r="AU164" s="223" t="s">
        <v>83</v>
      </c>
      <c r="AY164" s="17" t="s">
        <v>150</v>
      </c>
      <c r="BE164" s="224">
        <f>IF(N164="základní",J164,0)</f>
        <v>0</v>
      </c>
      <c r="BF164" s="224">
        <f>IF(N164="snížená",J164,0)</f>
        <v>0</v>
      </c>
      <c r="BG164" s="224">
        <f>IF(N164="zákl. přenesená",J164,0)</f>
        <v>0</v>
      </c>
      <c r="BH164" s="224">
        <f>IF(N164="sníž. přenesená",J164,0)</f>
        <v>0</v>
      </c>
      <c r="BI164" s="224">
        <f>IF(N164="nulová",J164,0)</f>
        <v>0</v>
      </c>
      <c r="BJ164" s="17" t="s">
        <v>81</v>
      </c>
      <c r="BK164" s="224">
        <f>ROUND(I164*H164,2)</f>
        <v>0</v>
      </c>
      <c r="BL164" s="17" t="s">
        <v>217</v>
      </c>
      <c r="BM164" s="223" t="s">
        <v>569</v>
      </c>
    </row>
    <row r="165" s="2" customFormat="1">
      <c r="A165" s="38"/>
      <c r="B165" s="39"/>
      <c r="C165" s="40"/>
      <c r="D165" s="225" t="s">
        <v>159</v>
      </c>
      <c r="E165" s="40"/>
      <c r="F165" s="226" t="s">
        <v>219</v>
      </c>
      <c r="G165" s="40"/>
      <c r="H165" s="40"/>
      <c r="I165" s="227"/>
      <c r="J165" s="40"/>
      <c r="K165" s="40"/>
      <c r="L165" s="44"/>
      <c r="M165" s="228"/>
      <c r="N165" s="229"/>
      <c r="O165" s="84"/>
      <c r="P165" s="84"/>
      <c r="Q165" s="84"/>
      <c r="R165" s="84"/>
      <c r="S165" s="84"/>
      <c r="T165" s="85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159</v>
      </c>
      <c r="AU165" s="17" t="s">
        <v>83</v>
      </c>
    </row>
    <row r="166" s="2" customFormat="1">
      <c r="A166" s="38"/>
      <c r="B166" s="39"/>
      <c r="C166" s="40"/>
      <c r="D166" s="230" t="s">
        <v>161</v>
      </c>
      <c r="E166" s="40"/>
      <c r="F166" s="231" t="s">
        <v>220</v>
      </c>
      <c r="G166" s="40"/>
      <c r="H166" s="40"/>
      <c r="I166" s="227"/>
      <c r="J166" s="40"/>
      <c r="K166" s="40"/>
      <c r="L166" s="44"/>
      <c r="M166" s="228"/>
      <c r="N166" s="229"/>
      <c r="O166" s="84"/>
      <c r="P166" s="84"/>
      <c r="Q166" s="84"/>
      <c r="R166" s="84"/>
      <c r="S166" s="84"/>
      <c r="T166" s="85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161</v>
      </c>
      <c r="AU166" s="17" t="s">
        <v>83</v>
      </c>
    </row>
    <row r="167" s="2" customFormat="1" ht="16.5" customHeight="1">
      <c r="A167" s="38"/>
      <c r="B167" s="39"/>
      <c r="C167" s="212" t="s">
        <v>272</v>
      </c>
      <c r="D167" s="212" t="s">
        <v>153</v>
      </c>
      <c r="E167" s="213" t="s">
        <v>570</v>
      </c>
      <c r="F167" s="214" t="s">
        <v>571</v>
      </c>
      <c r="G167" s="215" t="s">
        <v>216</v>
      </c>
      <c r="H167" s="216">
        <v>126</v>
      </c>
      <c r="I167" s="217"/>
      <c r="J167" s="218">
        <f>ROUND(I167*H167,2)</f>
        <v>0</v>
      </c>
      <c r="K167" s="214" t="s">
        <v>157</v>
      </c>
      <c r="L167" s="44"/>
      <c r="M167" s="219" t="s">
        <v>19</v>
      </c>
      <c r="N167" s="220" t="s">
        <v>44</v>
      </c>
      <c r="O167" s="84"/>
      <c r="P167" s="221">
        <f>O167*H167</f>
        <v>0</v>
      </c>
      <c r="Q167" s="221">
        <v>0</v>
      </c>
      <c r="R167" s="221">
        <f>Q167*H167</f>
        <v>0</v>
      </c>
      <c r="S167" s="221">
        <v>0.011299999999999999</v>
      </c>
      <c r="T167" s="222">
        <f>S167*H167</f>
        <v>1.4238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23" t="s">
        <v>217</v>
      </c>
      <c r="AT167" s="223" t="s">
        <v>153</v>
      </c>
      <c r="AU167" s="223" t="s">
        <v>83</v>
      </c>
      <c r="AY167" s="17" t="s">
        <v>150</v>
      </c>
      <c r="BE167" s="224">
        <f>IF(N167="základní",J167,0)</f>
        <v>0</v>
      </c>
      <c r="BF167" s="224">
        <f>IF(N167="snížená",J167,0)</f>
        <v>0</v>
      </c>
      <c r="BG167" s="224">
        <f>IF(N167="zákl. přenesená",J167,0)</f>
        <v>0</v>
      </c>
      <c r="BH167" s="224">
        <f>IF(N167="sníž. přenesená",J167,0)</f>
        <v>0</v>
      </c>
      <c r="BI167" s="224">
        <f>IF(N167="nulová",J167,0)</f>
        <v>0</v>
      </c>
      <c r="BJ167" s="17" t="s">
        <v>81</v>
      </c>
      <c r="BK167" s="224">
        <f>ROUND(I167*H167,2)</f>
        <v>0</v>
      </c>
      <c r="BL167" s="17" t="s">
        <v>217</v>
      </c>
      <c r="BM167" s="223" t="s">
        <v>572</v>
      </c>
    </row>
    <row r="168" s="2" customFormat="1">
      <c r="A168" s="38"/>
      <c r="B168" s="39"/>
      <c r="C168" s="40"/>
      <c r="D168" s="225" t="s">
        <v>159</v>
      </c>
      <c r="E168" s="40"/>
      <c r="F168" s="226" t="s">
        <v>573</v>
      </c>
      <c r="G168" s="40"/>
      <c r="H168" s="40"/>
      <c r="I168" s="227"/>
      <c r="J168" s="40"/>
      <c r="K168" s="40"/>
      <c r="L168" s="44"/>
      <c r="M168" s="228"/>
      <c r="N168" s="229"/>
      <c r="O168" s="84"/>
      <c r="P168" s="84"/>
      <c r="Q168" s="84"/>
      <c r="R168" s="84"/>
      <c r="S168" s="84"/>
      <c r="T168" s="85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159</v>
      </c>
      <c r="AU168" s="17" t="s">
        <v>83</v>
      </c>
    </row>
    <row r="169" s="2" customFormat="1">
      <c r="A169" s="38"/>
      <c r="B169" s="39"/>
      <c r="C169" s="40"/>
      <c r="D169" s="230" t="s">
        <v>161</v>
      </c>
      <c r="E169" s="40"/>
      <c r="F169" s="231" t="s">
        <v>574</v>
      </c>
      <c r="G169" s="40"/>
      <c r="H169" s="40"/>
      <c r="I169" s="227"/>
      <c r="J169" s="40"/>
      <c r="K169" s="40"/>
      <c r="L169" s="44"/>
      <c r="M169" s="228"/>
      <c r="N169" s="229"/>
      <c r="O169" s="84"/>
      <c r="P169" s="84"/>
      <c r="Q169" s="84"/>
      <c r="R169" s="84"/>
      <c r="S169" s="84"/>
      <c r="T169" s="85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161</v>
      </c>
      <c r="AU169" s="17" t="s">
        <v>83</v>
      </c>
    </row>
    <row r="170" s="2" customFormat="1" ht="21.75" customHeight="1">
      <c r="A170" s="38"/>
      <c r="B170" s="39"/>
      <c r="C170" s="212" t="s">
        <v>278</v>
      </c>
      <c r="D170" s="212" t="s">
        <v>153</v>
      </c>
      <c r="E170" s="213" t="s">
        <v>575</v>
      </c>
      <c r="F170" s="214" t="s">
        <v>576</v>
      </c>
      <c r="G170" s="215" t="s">
        <v>216</v>
      </c>
      <c r="H170" s="216">
        <v>53</v>
      </c>
      <c r="I170" s="217"/>
      <c r="J170" s="218">
        <f>ROUND(I170*H170,2)</f>
        <v>0</v>
      </c>
      <c r="K170" s="214" t="s">
        <v>157</v>
      </c>
      <c r="L170" s="44"/>
      <c r="M170" s="219" t="s">
        <v>19</v>
      </c>
      <c r="N170" s="220" t="s">
        <v>44</v>
      </c>
      <c r="O170" s="84"/>
      <c r="P170" s="221">
        <f>O170*H170</f>
        <v>0</v>
      </c>
      <c r="Q170" s="221">
        <v>0</v>
      </c>
      <c r="R170" s="221">
        <f>Q170*H170</f>
        <v>0</v>
      </c>
      <c r="S170" s="221">
        <v>0</v>
      </c>
      <c r="T170" s="222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23" t="s">
        <v>217</v>
      </c>
      <c r="AT170" s="223" t="s">
        <v>153</v>
      </c>
      <c r="AU170" s="223" t="s">
        <v>83</v>
      </c>
      <c r="AY170" s="17" t="s">
        <v>150</v>
      </c>
      <c r="BE170" s="224">
        <f>IF(N170="základní",J170,0)</f>
        <v>0</v>
      </c>
      <c r="BF170" s="224">
        <f>IF(N170="snížená",J170,0)</f>
        <v>0</v>
      </c>
      <c r="BG170" s="224">
        <f>IF(N170="zákl. přenesená",J170,0)</f>
        <v>0</v>
      </c>
      <c r="BH170" s="224">
        <f>IF(N170="sníž. přenesená",J170,0)</f>
        <v>0</v>
      </c>
      <c r="BI170" s="224">
        <f>IF(N170="nulová",J170,0)</f>
        <v>0</v>
      </c>
      <c r="BJ170" s="17" t="s">
        <v>81</v>
      </c>
      <c r="BK170" s="224">
        <f>ROUND(I170*H170,2)</f>
        <v>0</v>
      </c>
      <c r="BL170" s="17" t="s">
        <v>217</v>
      </c>
      <c r="BM170" s="223" t="s">
        <v>577</v>
      </c>
    </row>
    <row r="171" s="2" customFormat="1">
      <c r="A171" s="38"/>
      <c r="B171" s="39"/>
      <c r="C171" s="40"/>
      <c r="D171" s="225" t="s">
        <v>159</v>
      </c>
      <c r="E171" s="40"/>
      <c r="F171" s="226" t="s">
        <v>578</v>
      </c>
      <c r="G171" s="40"/>
      <c r="H171" s="40"/>
      <c r="I171" s="227"/>
      <c r="J171" s="40"/>
      <c r="K171" s="40"/>
      <c r="L171" s="44"/>
      <c r="M171" s="228"/>
      <c r="N171" s="229"/>
      <c r="O171" s="84"/>
      <c r="P171" s="84"/>
      <c r="Q171" s="84"/>
      <c r="R171" s="84"/>
      <c r="S171" s="84"/>
      <c r="T171" s="85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159</v>
      </c>
      <c r="AU171" s="17" t="s">
        <v>83</v>
      </c>
    </row>
    <row r="172" s="2" customFormat="1">
      <c r="A172" s="38"/>
      <c r="B172" s="39"/>
      <c r="C172" s="40"/>
      <c r="D172" s="230" t="s">
        <v>161</v>
      </c>
      <c r="E172" s="40"/>
      <c r="F172" s="231" t="s">
        <v>579</v>
      </c>
      <c r="G172" s="40"/>
      <c r="H172" s="40"/>
      <c r="I172" s="227"/>
      <c r="J172" s="40"/>
      <c r="K172" s="40"/>
      <c r="L172" s="44"/>
      <c r="M172" s="228"/>
      <c r="N172" s="229"/>
      <c r="O172" s="84"/>
      <c r="P172" s="84"/>
      <c r="Q172" s="84"/>
      <c r="R172" s="84"/>
      <c r="S172" s="84"/>
      <c r="T172" s="85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161</v>
      </c>
      <c r="AU172" s="17" t="s">
        <v>83</v>
      </c>
    </row>
    <row r="173" s="2" customFormat="1" ht="16.5" customHeight="1">
      <c r="A173" s="38"/>
      <c r="B173" s="39"/>
      <c r="C173" s="243" t="s">
        <v>287</v>
      </c>
      <c r="D173" s="243" t="s">
        <v>229</v>
      </c>
      <c r="E173" s="244" t="s">
        <v>580</v>
      </c>
      <c r="F173" s="245" t="s">
        <v>581</v>
      </c>
      <c r="G173" s="246" t="s">
        <v>216</v>
      </c>
      <c r="H173" s="247">
        <v>4.0800000000000001</v>
      </c>
      <c r="I173" s="248"/>
      <c r="J173" s="249">
        <f>ROUND(I173*H173,2)</f>
        <v>0</v>
      </c>
      <c r="K173" s="245" t="s">
        <v>157</v>
      </c>
      <c r="L173" s="250"/>
      <c r="M173" s="251" t="s">
        <v>19</v>
      </c>
      <c r="N173" s="252" t="s">
        <v>44</v>
      </c>
      <c r="O173" s="84"/>
      <c r="P173" s="221">
        <f>O173*H173</f>
        <v>0</v>
      </c>
      <c r="Q173" s="221">
        <v>0.0015100000000000001</v>
      </c>
      <c r="R173" s="221">
        <f>Q173*H173</f>
        <v>0.0061608000000000001</v>
      </c>
      <c r="S173" s="221">
        <v>0</v>
      </c>
      <c r="T173" s="222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23" t="s">
        <v>232</v>
      </c>
      <c r="AT173" s="223" t="s">
        <v>229</v>
      </c>
      <c r="AU173" s="223" t="s">
        <v>83</v>
      </c>
      <c r="AY173" s="17" t="s">
        <v>150</v>
      </c>
      <c r="BE173" s="224">
        <f>IF(N173="základní",J173,0)</f>
        <v>0</v>
      </c>
      <c r="BF173" s="224">
        <f>IF(N173="snížená",J173,0)</f>
        <v>0</v>
      </c>
      <c r="BG173" s="224">
        <f>IF(N173="zákl. přenesená",J173,0)</f>
        <v>0</v>
      </c>
      <c r="BH173" s="224">
        <f>IF(N173="sníž. přenesená",J173,0)</f>
        <v>0</v>
      </c>
      <c r="BI173" s="224">
        <f>IF(N173="nulová",J173,0)</f>
        <v>0</v>
      </c>
      <c r="BJ173" s="17" t="s">
        <v>81</v>
      </c>
      <c r="BK173" s="224">
        <f>ROUND(I173*H173,2)</f>
        <v>0</v>
      </c>
      <c r="BL173" s="17" t="s">
        <v>217</v>
      </c>
      <c r="BM173" s="223" t="s">
        <v>582</v>
      </c>
    </row>
    <row r="174" s="2" customFormat="1">
      <c r="A174" s="38"/>
      <c r="B174" s="39"/>
      <c r="C174" s="40"/>
      <c r="D174" s="225" t="s">
        <v>159</v>
      </c>
      <c r="E174" s="40"/>
      <c r="F174" s="226" t="s">
        <v>581</v>
      </c>
      <c r="G174" s="40"/>
      <c r="H174" s="40"/>
      <c r="I174" s="227"/>
      <c r="J174" s="40"/>
      <c r="K174" s="40"/>
      <c r="L174" s="44"/>
      <c r="M174" s="228"/>
      <c r="N174" s="229"/>
      <c r="O174" s="84"/>
      <c r="P174" s="84"/>
      <c r="Q174" s="84"/>
      <c r="R174" s="84"/>
      <c r="S174" s="84"/>
      <c r="T174" s="85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159</v>
      </c>
      <c r="AU174" s="17" t="s">
        <v>83</v>
      </c>
    </row>
    <row r="175" s="13" customFormat="1">
      <c r="A175" s="13"/>
      <c r="B175" s="232"/>
      <c r="C175" s="233"/>
      <c r="D175" s="225" t="s">
        <v>163</v>
      </c>
      <c r="E175" s="233"/>
      <c r="F175" s="235" t="s">
        <v>583</v>
      </c>
      <c r="G175" s="233"/>
      <c r="H175" s="236">
        <v>4.0800000000000001</v>
      </c>
      <c r="I175" s="237"/>
      <c r="J175" s="233"/>
      <c r="K175" s="233"/>
      <c r="L175" s="238"/>
      <c r="M175" s="239"/>
      <c r="N175" s="240"/>
      <c r="O175" s="240"/>
      <c r="P175" s="240"/>
      <c r="Q175" s="240"/>
      <c r="R175" s="240"/>
      <c r="S175" s="240"/>
      <c r="T175" s="241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2" t="s">
        <v>163</v>
      </c>
      <c r="AU175" s="242" t="s">
        <v>83</v>
      </c>
      <c r="AV175" s="13" t="s">
        <v>83</v>
      </c>
      <c r="AW175" s="13" t="s">
        <v>4</v>
      </c>
      <c r="AX175" s="13" t="s">
        <v>81</v>
      </c>
      <c r="AY175" s="242" t="s">
        <v>150</v>
      </c>
    </row>
    <row r="176" s="2" customFormat="1" ht="16.5" customHeight="1">
      <c r="A176" s="38"/>
      <c r="B176" s="39"/>
      <c r="C176" s="243" t="s">
        <v>7</v>
      </c>
      <c r="D176" s="243" t="s">
        <v>229</v>
      </c>
      <c r="E176" s="244" t="s">
        <v>584</v>
      </c>
      <c r="F176" s="245" t="s">
        <v>585</v>
      </c>
      <c r="G176" s="246" t="s">
        <v>216</v>
      </c>
      <c r="H176" s="247">
        <v>49.979999999999997</v>
      </c>
      <c r="I176" s="248"/>
      <c r="J176" s="249">
        <f>ROUND(I176*H176,2)</f>
        <v>0</v>
      </c>
      <c r="K176" s="245" t="s">
        <v>157</v>
      </c>
      <c r="L176" s="250"/>
      <c r="M176" s="251" t="s">
        <v>19</v>
      </c>
      <c r="N176" s="252" t="s">
        <v>44</v>
      </c>
      <c r="O176" s="84"/>
      <c r="P176" s="221">
        <f>O176*H176</f>
        <v>0</v>
      </c>
      <c r="Q176" s="221">
        <v>0.00088000000000000003</v>
      </c>
      <c r="R176" s="221">
        <f>Q176*H176</f>
        <v>0.043982399999999998</v>
      </c>
      <c r="S176" s="221">
        <v>0</v>
      </c>
      <c r="T176" s="222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23" t="s">
        <v>232</v>
      </c>
      <c r="AT176" s="223" t="s">
        <v>229</v>
      </c>
      <c r="AU176" s="223" t="s">
        <v>83</v>
      </c>
      <c r="AY176" s="17" t="s">
        <v>150</v>
      </c>
      <c r="BE176" s="224">
        <f>IF(N176="základní",J176,0)</f>
        <v>0</v>
      </c>
      <c r="BF176" s="224">
        <f>IF(N176="snížená",J176,0)</f>
        <v>0</v>
      </c>
      <c r="BG176" s="224">
        <f>IF(N176="zákl. přenesená",J176,0)</f>
        <v>0</v>
      </c>
      <c r="BH176" s="224">
        <f>IF(N176="sníž. přenesená",J176,0)</f>
        <v>0</v>
      </c>
      <c r="BI176" s="224">
        <f>IF(N176="nulová",J176,0)</f>
        <v>0</v>
      </c>
      <c r="BJ176" s="17" t="s">
        <v>81</v>
      </c>
      <c r="BK176" s="224">
        <f>ROUND(I176*H176,2)</f>
        <v>0</v>
      </c>
      <c r="BL176" s="17" t="s">
        <v>217</v>
      </c>
      <c r="BM176" s="223" t="s">
        <v>586</v>
      </c>
    </row>
    <row r="177" s="2" customFormat="1">
      <c r="A177" s="38"/>
      <c r="B177" s="39"/>
      <c r="C177" s="40"/>
      <c r="D177" s="225" t="s">
        <v>159</v>
      </c>
      <c r="E177" s="40"/>
      <c r="F177" s="226" t="s">
        <v>585</v>
      </c>
      <c r="G177" s="40"/>
      <c r="H177" s="40"/>
      <c r="I177" s="227"/>
      <c r="J177" s="40"/>
      <c r="K177" s="40"/>
      <c r="L177" s="44"/>
      <c r="M177" s="228"/>
      <c r="N177" s="229"/>
      <c r="O177" s="84"/>
      <c r="P177" s="84"/>
      <c r="Q177" s="84"/>
      <c r="R177" s="84"/>
      <c r="S177" s="84"/>
      <c r="T177" s="85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159</v>
      </c>
      <c r="AU177" s="17" t="s">
        <v>83</v>
      </c>
    </row>
    <row r="178" s="13" customFormat="1">
      <c r="A178" s="13"/>
      <c r="B178" s="232"/>
      <c r="C178" s="233"/>
      <c r="D178" s="225" t="s">
        <v>163</v>
      </c>
      <c r="E178" s="233"/>
      <c r="F178" s="235" t="s">
        <v>587</v>
      </c>
      <c r="G178" s="233"/>
      <c r="H178" s="236">
        <v>49.979999999999997</v>
      </c>
      <c r="I178" s="237"/>
      <c r="J178" s="233"/>
      <c r="K178" s="233"/>
      <c r="L178" s="238"/>
      <c r="M178" s="239"/>
      <c r="N178" s="240"/>
      <c r="O178" s="240"/>
      <c r="P178" s="240"/>
      <c r="Q178" s="240"/>
      <c r="R178" s="240"/>
      <c r="S178" s="240"/>
      <c r="T178" s="241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2" t="s">
        <v>163</v>
      </c>
      <c r="AU178" s="242" t="s">
        <v>83</v>
      </c>
      <c r="AV178" s="13" t="s">
        <v>83</v>
      </c>
      <c r="AW178" s="13" t="s">
        <v>4</v>
      </c>
      <c r="AX178" s="13" t="s">
        <v>81</v>
      </c>
      <c r="AY178" s="242" t="s">
        <v>150</v>
      </c>
    </row>
    <row r="179" s="2" customFormat="1" ht="16.5" customHeight="1">
      <c r="A179" s="38"/>
      <c r="B179" s="39"/>
      <c r="C179" s="212" t="s">
        <v>297</v>
      </c>
      <c r="D179" s="212" t="s">
        <v>153</v>
      </c>
      <c r="E179" s="213" t="s">
        <v>588</v>
      </c>
      <c r="F179" s="214" t="s">
        <v>589</v>
      </c>
      <c r="G179" s="215" t="s">
        <v>156</v>
      </c>
      <c r="H179" s="216">
        <v>28</v>
      </c>
      <c r="I179" s="217"/>
      <c r="J179" s="218">
        <f>ROUND(I179*H179,2)</f>
        <v>0</v>
      </c>
      <c r="K179" s="214" t="s">
        <v>157</v>
      </c>
      <c r="L179" s="44"/>
      <c r="M179" s="219" t="s">
        <v>19</v>
      </c>
      <c r="N179" s="220" t="s">
        <v>44</v>
      </c>
      <c r="O179" s="84"/>
      <c r="P179" s="221">
        <f>O179*H179</f>
        <v>0</v>
      </c>
      <c r="Q179" s="221">
        <v>0</v>
      </c>
      <c r="R179" s="221">
        <f>Q179*H179</f>
        <v>0</v>
      </c>
      <c r="S179" s="221">
        <v>0.0046899999999999997</v>
      </c>
      <c r="T179" s="222">
        <f>S179*H179</f>
        <v>0.13131999999999999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23" t="s">
        <v>217</v>
      </c>
      <c r="AT179" s="223" t="s">
        <v>153</v>
      </c>
      <c r="AU179" s="223" t="s">
        <v>83</v>
      </c>
      <c r="AY179" s="17" t="s">
        <v>150</v>
      </c>
      <c r="BE179" s="224">
        <f>IF(N179="základní",J179,0)</f>
        <v>0</v>
      </c>
      <c r="BF179" s="224">
        <f>IF(N179="snížená",J179,0)</f>
        <v>0</v>
      </c>
      <c r="BG179" s="224">
        <f>IF(N179="zákl. přenesená",J179,0)</f>
        <v>0</v>
      </c>
      <c r="BH179" s="224">
        <f>IF(N179="sníž. přenesená",J179,0)</f>
        <v>0</v>
      </c>
      <c r="BI179" s="224">
        <f>IF(N179="nulová",J179,0)</f>
        <v>0</v>
      </c>
      <c r="BJ179" s="17" t="s">
        <v>81</v>
      </c>
      <c r="BK179" s="224">
        <f>ROUND(I179*H179,2)</f>
        <v>0</v>
      </c>
      <c r="BL179" s="17" t="s">
        <v>217</v>
      </c>
      <c r="BM179" s="223" t="s">
        <v>590</v>
      </c>
    </row>
    <row r="180" s="2" customFormat="1">
      <c r="A180" s="38"/>
      <c r="B180" s="39"/>
      <c r="C180" s="40"/>
      <c r="D180" s="225" t="s">
        <v>159</v>
      </c>
      <c r="E180" s="40"/>
      <c r="F180" s="226" t="s">
        <v>591</v>
      </c>
      <c r="G180" s="40"/>
      <c r="H180" s="40"/>
      <c r="I180" s="227"/>
      <c r="J180" s="40"/>
      <c r="K180" s="40"/>
      <c r="L180" s="44"/>
      <c r="M180" s="228"/>
      <c r="N180" s="229"/>
      <c r="O180" s="84"/>
      <c r="P180" s="84"/>
      <c r="Q180" s="84"/>
      <c r="R180" s="84"/>
      <c r="S180" s="84"/>
      <c r="T180" s="85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159</v>
      </c>
      <c r="AU180" s="17" t="s">
        <v>83</v>
      </c>
    </row>
    <row r="181" s="2" customFormat="1">
      <c r="A181" s="38"/>
      <c r="B181" s="39"/>
      <c r="C181" s="40"/>
      <c r="D181" s="230" t="s">
        <v>161</v>
      </c>
      <c r="E181" s="40"/>
      <c r="F181" s="231" t="s">
        <v>592</v>
      </c>
      <c r="G181" s="40"/>
      <c r="H181" s="40"/>
      <c r="I181" s="227"/>
      <c r="J181" s="40"/>
      <c r="K181" s="40"/>
      <c r="L181" s="44"/>
      <c r="M181" s="228"/>
      <c r="N181" s="229"/>
      <c r="O181" s="84"/>
      <c r="P181" s="84"/>
      <c r="Q181" s="84"/>
      <c r="R181" s="84"/>
      <c r="S181" s="84"/>
      <c r="T181" s="85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161</v>
      </c>
      <c r="AU181" s="17" t="s">
        <v>83</v>
      </c>
    </row>
    <row r="182" s="2" customFormat="1" ht="16.5" customHeight="1">
      <c r="A182" s="38"/>
      <c r="B182" s="39"/>
      <c r="C182" s="212" t="s">
        <v>305</v>
      </c>
      <c r="D182" s="212" t="s">
        <v>153</v>
      </c>
      <c r="E182" s="213" t="s">
        <v>593</v>
      </c>
      <c r="F182" s="214" t="s">
        <v>594</v>
      </c>
      <c r="G182" s="215" t="s">
        <v>281</v>
      </c>
      <c r="H182" s="216">
        <v>77</v>
      </c>
      <c r="I182" s="217"/>
      <c r="J182" s="218">
        <f>ROUND(I182*H182,2)</f>
        <v>0</v>
      </c>
      <c r="K182" s="214" t="s">
        <v>157</v>
      </c>
      <c r="L182" s="44"/>
      <c r="M182" s="219" t="s">
        <v>19</v>
      </c>
      <c r="N182" s="220" t="s">
        <v>44</v>
      </c>
      <c r="O182" s="84"/>
      <c r="P182" s="221">
        <f>O182*H182</f>
        <v>0</v>
      </c>
      <c r="Q182" s="221">
        <v>0</v>
      </c>
      <c r="R182" s="221">
        <f>Q182*H182</f>
        <v>0</v>
      </c>
      <c r="S182" s="221">
        <v>0</v>
      </c>
      <c r="T182" s="222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23" t="s">
        <v>217</v>
      </c>
      <c r="AT182" s="223" t="s">
        <v>153</v>
      </c>
      <c r="AU182" s="223" t="s">
        <v>83</v>
      </c>
      <c r="AY182" s="17" t="s">
        <v>150</v>
      </c>
      <c r="BE182" s="224">
        <f>IF(N182="základní",J182,0)</f>
        <v>0</v>
      </c>
      <c r="BF182" s="224">
        <f>IF(N182="snížená",J182,0)</f>
        <v>0</v>
      </c>
      <c r="BG182" s="224">
        <f>IF(N182="zákl. přenesená",J182,0)</f>
        <v>0</v>
      </c>
      <c r="BH182" s="224">
        <f>IF(N182="sníž. přenesená",J182,0)</f>
        <v>0</v>
      </c>
      <c r="BI182" s="224">
        <f>IF(N182="nulová",J182,0)</f>
        <v>0</v>
      </c>
      <c r="BJ182" s="17" t="s">
        <v>81</v>
      </c>
      <c r="BK182" s="224">
        <f>ROUND(I182*H182,2)</f>
        <v>0</v>
      </c>
      <c r="BL182" s="17" t="s">
        <v>217</v>
      </c>
      <c r="BM182" s="223" t="s">
        <v>595</v>
      </c>
    </row>
    <row r="183" s="2" customFormat="1">
      <c r="A183" s="38"/>
      <c r="B183" s="39"/>
      <c r="C183" s="40"/>
      <c r="D183" s="225" t="s">
        <v>159</v>
      </c>
      <c r="E183" s="40"/>
      <c r="F183" s="226" t="s">
        <v>596</v>
      </c>
      <c r="G183" s="40"/>
      <c r="H183" s="40"/>
      <c r="I183" s="227"/>
      <c r="J183" s="40"/>
      <c r="K183" s="40"/>
      <c r="L183" s="44"/>
      <c r="M183" s="228"/>
      <c r="N183" s="229"/>
      <c r="O183" s="84"/>
      <c r="P183" s="84"/>
      <c r="Q183" s="84"/>
      <c r="R183" s="84"/>
      <c r="S183" s="84"/>
      <c r="T183" s="85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159</v>
      </c>
      <c r="AU183" s="17" t="s">
        <v>83</v>
      </c>
    </row>
    <row r="184" s="2" customFormat="1">
      <c r="A184" s="38"/>
      <c r="B184" s="39"/>
      <c r="C184" s="40"/>
      <c r="D184" s="230" t="s">
        <v>161</v>
      </c>
      <c r="E184" s="40"/>
      <c r="F184" s="231" t="s">
        <v>597</v>
      </c>
      <c r="G184" s="40"/>
      <c r="H184" s="40"/>
      <c r="I184" s="227"/>
      <c r="J184" s="40"/>
      <c r="K184" s="40"/>
      <c r="L184" s="44"/>
      <c r="M184" s="228"/>
      <c r="N184" s="229"/>
      <c r="O184" s="84"/>
      <c r="P184" s="84"/>
      <c r="Q184" s="84"/>
      <c r="R184" s="84"/>
      <c r="S184" s="84"/>
      <c r="T184" s="85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7" t="s">
        <v>161</v>
      </c>
      <c r="AU184" s="17" t="s">
        <v>83</v>
      </c>
    </row>
    <row r="185" s="2" customFormat="1" ht="16.5" customHeight="1">
      <c r="A185" s="38"/>
      <c r="B185" s="39"/>
      <c r="C185" s="243" t="s">
        <v>311</v>
      </c>
      <c r="D185" s="243" t="s">
        <v>229</v>
      </c>
      <c r="E185" s="244" t="s">
        <v>598</v>
      </c>
      <c r="F185" s="245" t="s">
        <v>599</v>
      </c>
      <c r="G185" s="246" t="s">
        <v>281</v>
      </c>
      <c r="H185" s="247">
        <v>33</v>
      </c>
      <c r="I185" s="248"/>
      <c r="J185" s="249">
        <f>ROUND(I185*H185,2)</f>
        <v>0</v>
      </c>
      <c r="K185" s="245" t="s">
        <v>19</v>
      </c>
      <c r="L185" s="250"/>
      <c r="M185" s="251" t="s">
        <v>19</v>
      </c>
      <c r="N185" s="252" t="s">
        <v>44</v>
      </c>
      <c r="O185" s="84"/>
      <c r="P185" s="221">
        <f>O185*H185</f>
        <v>0</v>
      </c>
      <c r="Q185" s="221">
        <v>0.00080999999999999996</v>
      </c>
      <c r="R185" s="221">
        <f>Q185*H185</f>
        <v>0.026729999999999997</v>
      </c>
      <c r="S185" s="221">
        <v>0</v>
      </c>
      <c r="T185" s="222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23" t="s">
        <v>232</v>
      </c>
      <c r="AT185" s="223" t="s">
        <v>229</v>
      </c>
      <c r="AU185" s="223" t="s">
        <v>83</v>
      </c>
      <c r="AY185" s="17" t="s">
        <v>150</v>
      </c>
      <c r="BE185" s="224">
        <f>IF(N185="základní",J185,0)</f>
        <v>0</v>
      </c>
      <c r="BF185" s="224">
        <f>IF(N185="snížená",J185,0)</f>
        <v>0</v>
      </c>
      <c r="BG185" s="224">
        <f>IF(N185="zákl. přenesená",J185,0)</f>
        <v>0</v>
      </c>
      <c r="BH185" s="224">
        <f>IF(N185="sníž. přenesená",J185,0)</f>
        <v>0</v>
      </c>
      <c r="BI185" s="224">
        <f>IF(N185="nulová",J185,0)</f>
        <v>0</v>
      </c>
      <c r="BJ185" s="17" t="s">
        <v>81</v>
      </c>
      <c r="BK185" s="224">
        <f>ROUND(I185*H185,2)</f>
        <v>0</v>
      </c>
      <c r="BL185" s="17" t="s">
        <v>217</v>
      </c>
      <c r="BM185" s="223" t="s">
        <v>600</v>
      </c>
    </row>
    <row r="186" s="2" customFormat="1">
      <c r="A186" s="38"/>
      <c r="B186" s="39"/>
      <c r="C186" s="40"/>
      <c r="D186" s="225" t="s">
        <v>159</v>
      </c>
      <c r="E186" s="40"/>
      <c r="F186" s="226" t="s">
        <v>599</v>
      </c>
      <c r="G186" s="40"/>
      <c r="H186" s="40"/>
      <c r="I186" s="227"/>
      <c r="J186" s="40"/>
      <c r="K186" s="40"/>
      <c r="L186" s="44"/>
      <c r="M186" s="228"/>
      <c r="N186" s="229"/>
      <c r="O186" s="84"/>
      <c r="P186" s="84"/>
      <c r="Q186" s="84"/>
      <c r="R186" s="84"/>
      <c r="S186" s="84"/>
      <c r="T186" s="85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159</v>
      </c>
      <c r="AU186" s="17" t="s">
        <v>83</v>
      </c>
    </row>
    <row r="187" s="2" customFormat="1" ht="16.5" customHeight="1">
      <c r="A187" s="38"/>
      <c r="B187" s="39"/>
      <c r="C187" s="243" t="s">
        <v>317</v>
      </c>
      <c r="D187" s="243" t="s">
        <v>229</v>
      </c>
      <c r="E187" s="244" t="s">
        <v>601</v>
      </c>
      <c r="F187" s="245" t="s">
        <v>602</v>
      </c>
      <c r="G187" s="246" t="s">
        <v>281</v>
      </c>
      <c r="H187" s="247">
        <v>15</v>
      </c>
      <c r="I187" s="248"/>
      <c r="J187" s="249">
        <f>ROUND(I187*H187,2)</f>
        <v>0</v>
      </c>
      <c r="K187" s="245" t="s">
        <v>19</v>
      </c>
      <c r="L187" s="250"/>
      <c r="M187" s="251" t="s">
        <v>19</v>
      </c>
      <c r="N187" s="252" t="s">
        <v>44</v>
      </c>
      <c r="O187" s="84"/>
      <c r="P187" s="221">
        <f>O187*H187</f>
        <v>0</v>
      </c>
      <c r="Q187" s="221">
        <v>0.0016199999999999999</v>
      </c>
      <c r="R187" s="221">
        <f>Q187*H187</f>
        <v>0.024299999999999999</v>
      </c>
      <c r="S187" s="221">
        <v>0</v>
      </c>
      <c r="T187" s="222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23" t="s">
        <v>232</v>
      </c>
      <c r="AT187" s="223" t="s">
        <v>229</v>
      </c>
      <c r="AU187" s="223" t="s">
        <v>83</v>
      </c>
      <c r="AY187" s="17" t="s">
        <v>150</v>
      </c>
      <c r="BE187" s="224">
        <f>IF(N187="základní",J187,0)</f>
        <v>0</v>
      </c>
      <c r="BF187" s="224">
        <f>IF(N187="snížená",J187,0)</f>
        <v>0</v>
      </c>
      <c r="BG187" s="224">
        <f>IF(N187="zákl. přenesená",J187,0)</f>
        <v>0</v>
      </c>
      <c r="BH187" s="224">
        <f>IF(N187="sníž. přenesená",J187,0)</f>
        <v>0</v>
      </c>
      <c r="BI187" s="224">
        <f>IF(N187="nulová",J187,0)</f>
        <v>0</v>
      </c>
      <c r="BJ187" s="17" t="s">
        <v>81</v>
      </c>
      <c r="BK187" s="224">
        <f>ROUND(I187*H187,2)</f>
        <v>0</v>
      </c>
      <c r="BL187" s="17" t="s">
        <v>217</v>
      </c>
      <c r="BM187" s="223" t="s">
        <v>603</v>
      </c>
    </row>
    <row r="188" s="2" customFormat="1">
      <c r="A188" s="38"/>
      <c r="B188" s="39"/>
      <c r="C188" s="40"/>
      <c r="D188" s="225" t="s">
        <v>159</v>
      </c>
      <c r="E188" s="40"/>
      <c r="F188" s="226" t="s">
        <v>602</v>
      </c>
      <c r="G188" s="40"/>
      <c r="H188" s="40"/>
      <c r="I188" s="227"/>
      <c r="J188" s="40"/>
      <c r="K188" s="40"/>
      <c r="L188" s="44"/>
      <c r="M188" s="228"/>
      <c r="N188" s="229"/>
      <c r="O188" s="84"/>
      <c r="P188" s="84"/>
      <c r="Q188" s="84"/>
      <c r="R188" s="84"/>
      <c r="S188" s="84"/>
      <c r="T188" s="85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7" t="s">
        <v>159</v>
      </c>
      <c r="AU188" s="17" t="s">
        <v>83</v>
      </c>
    </row>
    <row r="189" s="2" customFormat="1" ht="16.5" customHeight="1">
      <c r="A189" s="38"/>
      <c r="B189" s="39"/>
      <c r="C189" s="243" t="s">
        <v>321</v>
      </c>
      <c r="D189" s="243" t="s">
        <v>229</v>
      </c>
      <c r="E189" s="244" t="s">
        <v>604</v>
      </c>
      <c r="F189" s="245" t="s">
        <v>605</v>
      </c>
      <c r="G189" s="246" t="s">
        <v>281</v>
      </c>
      <c r="H189" s="247">
        <v>27</v>
      </c>
      <c r="I189" s="248"/>
      <c r="J189" s="249">
        <f>ROUND(I189*H189,2)</f>
        <v>0</v>
      </c>
      <c r="K189" s="245" t="s">
        <v>19</v>
      </c>
      <c r="L189" s="250"/>
      <c r="M189" s="251" t="s">
        <v>19</v>
      </c>
      <c r="N189" s="252" t="s">
        <v>44</v>
      </c>
      <c r="O189" s="84"/>
      <c r="P189" s="221">
        <f>O189*H189</f>
        <v>0</v>
      </c>
      <c r="Q189" s="221">
        <v>0.0016199999999999999</v>
      </c>
      <c r="R189" s="221">
        <f>Q189*H189</f>
        <v>0.043740000000000001</v>
      </c>
      <c r="S189" s="221">
        <v>0</v>
      </c>
      <c r="T189" s="222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23" t="s">
        <v>232</v>
      </c>
      <c r="AT189" s="223" t="s">
        <v>229</v>
      </c>
      <c r="AU189" s="223" t="s">
        <v>83</v>
      </c>
      <c r="AY189" s="17" t="s">
        <v>150</v>
      </c>
      <c r="BE189" s="224">
        <f>IF(N189="základní",J189,0)</f>
        <v>0</v>
      </c>
      <c r="BF189" s="224">
        <f>IF(N189="snížená",J189,0)</f>
        <v>0</v>
      </c>
      <c r="BG189" s="224">
        <f>IF(N189="zákl. přenesená",J189,0)</f>
        <v>0</v>
      </c>
      <c r="BH189" s="224">
        <f>IF(N189="sníž. přenesená",J189,0)</f>
        <v>0</v>
      </c>
      <c r="BI189" s="224">
        <f>IF(N189="nulová",J189,0)</f>
        <v>0</v>
      </c>
      <c r="BJ189" s="17" t="s">
        <v>81</v>
      </c>
      <c r="BK189" s="224">
        <f>ROUND(I189*H189,2)</f>
        <v>0</v>
      </c>
      <c r="BL189" s="17" t="s">
        <v>217</v>
      </c>
      <c r="BM189" s="223" t="s">
        <v>606</v>
      </c>
    </row>
    <row r="190" s="2" customFormat="1">
      <c r="A190" s="38"/>
      <c r="B190" s="39"/>
      <c r="C190" s="40"/>
      <c r="D190" s="225" t="s">
        <v>159</v>
      </c>
      <c r="E190" s="40"/>
      <c r="F190" s="226" t="s">
        <v>605</v>
      </c>
      <c r="G190" s="40"/>
      <c r="H190" s="40"/>
      <c r="I190" s="227"/>
      <c r="J190" s="40"/>
      <c r="K190" s="40"/>
      <c r="L190" s="44"/>
      <c r="M190" s="228"/>
      <c r="N190" s="229"/>
      <c r="O190" s="84"/>
      <c r="P190" s="84"/>
      <c r="Q190" s="84"/>
      <c r="R190" s="84"/>
      <c r="S190" s="84"/>
      <c r="T190" s="85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7" t="s">
        <v>159</v>
      </c>
      <c r="AU190" s="17" t="s">
        <v>83</v>
      </c>
    </row>
    <row r="191" s="2" customFormat="1" ht="16.5" customHeight="1">
      <c r="A191" s="38"/>
      <c r="B191" s="39"/>
      <c r="C191" s="243" t="s">
        <v>326</v>
      </c>
      <c r="D191" s="243" t="s">
        <v>229</v>
      </c>
      <c r="E191" s="244" t="s">
        <v>607</v>
      </c>
      <c r="F191" s="245" t="s">
        <v>608</v>
      </c>
      <c r="G191" s="246" t="s">
        <v>281</v>
      </c>
      <c r="H191" s="247">
        <v>5</v>
      </c>
      <c r="I191" s="248"/>
      <c r="J191" s="249">
        <f>ROUND(I191*H191,2)</f>
        <v>0</v>
      </c>
      <c r="K191" s="245" t="s">
        <v>19</v>
      </c>
      <c r="L191" s="250"/>
      <c r="M191" s="251" t="s">
        <v>19</v>
      </c>
      <c r="N191" s="252" t="s">
        <v>44</v>
      </c>
      <c r="O191" s="84"/>
      <c r="P191" s="221">
        <f>O191*H191</f>
        <v>0</v>
      </c>
      <c r="Q191" s="221">
        <v>0.0016199999999999999</v>
      </c>
      <c r="R191" s="221">
        <f>Q191*H191</f>
        <v>0.0080999999999999996</v>
      </c>
      <c r="S191" s="221">
        <v>0</v>
      </c>
      <c r="T191" s="222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23" t="s">
        <v>232</v>
      </c>
      <c r="AT191" s="223" t="s">
        <v>229</v>
      </c>
      <c r="AU191" s="223" t="s">
        <v>83</v>
      </c>
      <c r="AY191" s="17" t="s">
        <v>150</v>
      </c>
      <c r="BE191" s="224">
        <f>IF(N191="základní",J191,0)</f>
        <v>0</v>
      </c>
      <c r="BF191" s="224">
        <f>IF(N191="snížená",J191,0)</f>
        <v>0</v>
      </c>
      <c r="BG191" s="224">
        <f>IF(N191="zákl. přenesená",J191,0)</f>
        <v>0</v>
      </c>
      <c r="BH191" s="224">
        <f>IF(N191="sníž. přenesená",J191,0)</f>
        <v>0</v>
      </c>
      <c r="BI191" s="224">
        <f>IF(N191="nulová",J191,0)</f>
        <v>0</v>
      </c>
      <c r="BJ191" s="17" t="s">
        <v>81</v>
      </c>
      <c r="BK191" s="224">
        <f>ROUND(I191*H191,2)</f>
        <v>0</v>
      </c>
      <c r="BL191" s="17" t="s">
        <v>217</v>
      </c>
      <c r="BM191" s="223" t="s">
        <v>609</v>
      </c>
    </row>
    <row r="192" s="2" customFormat="1">
      <c r="A192" s="38"/>
      <c r="B192" s="39"/>
      <c r="C192" s="40"/>
      <c r="D192" s="225" t="s">
        <v>159</v>
      </c>
      <c r="E192" s="40"/>
      <c r="F192" s="226" t="s">
        <v>608</v>
      </c>
      <c r="G192" s="40"/>
      <c r="H192" s="40"/>
      <c r="I192" s="227"/>
      <c r="J192" s="40"/>
      <c r="K192" s="40"/>
      <c r="L192" s="44"/>
      <c r="M192" s="228"/>
      <c r="N192" s="229"/>
      <c r="O192" s="84"/>
      <c r="P192" s="84"/>
      <c r="Q192" s="84"/>
      <c r="R192" s="84"/>
      <c r="S192" s="84"/>
      <c r="T192" s="85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7" t="s">
        <v>159</v>
      </c>
      <c r="AU192" s="17" t="s">
        <v>83</v>
      </c>
    </row>
    <row r="193" s="2" customFormat="1" ht="16.5" customHeight="1">
      <c r="A193" s="38"/>
      <c r="B193" s="39"/>
      <c r="C193" s="243" t="s">
        <v>332</v>
      </c>
      <c r="D193" s="243" t="s">
        <v>229</v>
      </c>
      <c r="E193" s="244" t="s">
        <v>610</v>
      </c>
      <c r="F193" s="245" t="s">
        <v>611</v>
      </c>
      <c r="G193" s="246" t="s">
        <v>281</v>
      </c>
      <c r="H193" s="247">
        <v>15</v>
      </c>
      <c r="I193" s="248"/>
      <c r="J193" s="249">
        <f>ROUND(I193*H193,2)</f>
        <v>0</v>
      </c>
      <c r="K193" s="245" t="s">
        <v>19</v>
      </c>
      <c r="L193" s="250"/>
      <c r="M193" s="251" t="s">
        <v>19</v>
      </c>
      <c r="N193" s="252" t="s">
        <v>44</v>
      </c>
      <c r="O193" s="84"/>
      <c r="P193" s="221">
        <f>O193*H193</f>
        <v>0</v>
      </c>
      <c r="Q193" s="221">
        <v>0.0011199999999999999</v>
      </c>
      <c r="R193" s="221">
        <f>Q193*H193</f>
        <v>0.016799999999999999</v>
      </c>
      <c r="S193" s="221">
        <v>0</v>
      </c>
      <c r="T193" s="222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23" t="s">
        <v>232</v>
      </c>
      <c r="AT193" s="223" t="s">
        <v>229</v>
      </c>
      <c r="AU193" s="223" t="s">
        <v>83</v>
      </c>
      <c r="AY193" s="17" t="s">
        <v>150</v>
      </c>
      <c r="BE193" s="224">
        <f>IF(N193="základní",J193,0)</f>
        <v>0</v>
      </c>
      <c r="BF193" s="224">
        <f>IF(N193="snížená",J193,0)</f>
        <v>0</v>
      </c>
      <c r="BG193" s="224">
        <f>IF(N193="zákl. přenesená",J193,0)</f>
        <v>0</v>
      </c>
      <c r="BH193" s="224">
        <f>IF(N193="sníž. přenesená",J193,0)</f>
        <v>0</v>
      </c>
      <c r="BI193" s="224">
        <f>IF(N193="nulová",J193,0)</f>
        <v>0</v>
      </c>
      <c r="BJ193" s="17" t="s">
        <v>81</v>
      </c>
      <c r="BK193" s="224">
        <f>ROUND(I193*H193,2)</f>
        <v>0</v>
      </c>
      <c r="BL193" s="17" t="s">
        <v>217</v>
      </c>
      <c r="BM193" s="223" t="s">
        <v>612</v>
      </c>
    </row>
    <row r="194" s="2" customFormat="1">
      <c r="A194" s="38"/>
      <c r="B194" s="39"/>
      <c r="C194" s="40"/>
      <c r="D194" s="225" t="s">
        <v>159</v>
      </c>
      <c r="E194" s="40"/>
      <c r="F194" s="226" t="s">
        <v>611</v>
      </c>
      <c r="G194" s="40"/>
      <c r="H194" s="40"/>
      <c r="I194" s="227"/>
      <c r="J194" s="40"/>
      <c r="K194" s="40"/>
      <c r="L194" s="44"/>
      <c r="M194" s="228"/>
      <c r="N194" s="229"/>
      <c r="O194" s="84"/>
      <c r="P194" s="84"/>
      <c r="Q194" s="84"/>
      <c r="R194" s="84"/>
      <c r="S194" s="84"/>
      <c r="T194" s="85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7" t="s">
        <v>159</v>
      </c>
      <c r="AU194" s="17" t="s">
        <v>83</v>
      </c>
    </row>
    <row r="195" s="2" customFormat="1" ht="16.5" customHeight="1">
      <c r="A195" s="38"/>
      <c r="B195" s="39"/>
      <c r="C195" s="243" t="s">
        <v>336</v>
      </c>
      <c r="D195" s="243" t="s">
        <v>229</v>
      </c>
      <c r="E195" s="244" t="s">
        <v>613</v>
      </c>
      <c r="F195" s="245" t="s">
        <v>614</v>
      </c>
      <c r="G195" s="246" t="s">
        <v>281</v>
      </c>
      <c r="H195" s="247">
        <v>6</v>
      </c>
      <c r="I195" s="248"/>
      <c r="J195" s="249">
        <f>ROUND(I195*H195,2)</f>
        <v>0</v>
      </c>
      <c r="K195" s="245" t="s">
        <v>19</v>
      </c>
      <c r="L195" s="250"/>
      <c r="M195" s="251" t="s">
        <v>19</v>
      </c>
      <c r="N195" s="252" t="s">
        <v>44</v>
      </c>
      <c r="O195" s="84"/>
      <c r="P195" s="221">
        <f>O195*H195</f>
        <v>0</v>
      </c>
      <c r="Q195" s="221">
        <v>0.00097000000000000005</v>
      </c>
      <c r="R195" s="221">
        <f>Q195*H195</f>
        <v>0.0058200000000000005</v>
      </c>
      <c r="S195" s="221">
        <v>0</v>
      </c>
      <c r="T195" s="222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23" t="s">
        <v>232</v>
      </c>
      <c r="AT195" s="223" t="s">
        <v>229</v>
      </c>
      <c r="AU195" s="223" t="s">
        <v>83</v>
      </c>
      <c r="AY195" s="17" t="s">
        <v>150</v>
      </c>
      <c r="BE195" s="224">
        <f>IF(N195="základní",J195,0)</f>
        <v>0</v>
      </c>
      <c r="BF195" s="224">
        <f>IF(N195="snížená",J195,0)</f>
        <v>0</v>
      </c>
      <c r="BG195" s="224">
        <f>IF(N195="zákl. přenesená",J195,0)</f>
        <v>0</v>
      </c>
      <c r="BH195" s="224">
        <f>IF(N195="sníž. přenesená",J195,0)</f>
        <v>0</v>
      </c>
      <c r="BI195" s="224">
        <f>IF(N195="nulová",J195,0)</f>
        <v>0</v>
      </c>
      <c r="BJ195" s="17" t="s">
        <v>81</v>
      </c>
      <c r="BK195" s="224">
        <f>ROUND(I195*H195,2)</f>
        <v>0</v>
      </c>
      <c r="BL195" s="17" t="s">
        <v>217</v>
      </c>
      <c r="BM195" s="223" t="s">
        <v>615</v>
      </c>
    </row>
    <row r="196" s="2" customFormat="1">
      <c r="A196" s="38"/>
      <c r="B196" s="39"/>
      <c r="C196" s="40"/>
      <c r="D196" s="225" t="s">
        <v>159</v>
      </c>
      <c r="E196" s="40"/>
      <c r="F196" s="226" t="s">
        <v>614</v>
      </c>
      <c r="G196" s="40"/>
      <c r="H196" s="40"/>
      <c r="I196" s="227"/>
      <c r="J196" s="40"/>
      <c r="K196" s="40"/>
      <c r="L196" s="44"/>
      <c r="M196" s="228"/>
      <c r="N196" s="229"/>
      <c r="O196" s="84"/>
      <c r="P196" s="84"/>
      <c r="Q196" s="84"/>
      <c r="R196" s="84"/>
      <c r="S196" s="84"/>
      <c r="T196" s="85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7" t="s">
        <v>159</v>
      </c>
      <c r="AU196" s="17" t="s">
        <v>83</v>
      </c>
    </row>
    <row r="197" s="2" customFormat="1" ht="16.5" customHeight="1">
      <c r="A197" s="38"/>
      <c r="B197" s="39"/>
      <c r="C197" s="243" t="s">
        <v>342</v>
      </c>
      <c r="D197" s="243" t="s">
        <v>229</v>
      </c>
      <c r="E197" s="244" t="s">
        <v>616</v>
      </c>
      <c r="F197" s="245" t="s">
        <v>617</v>
      </c>
      <c r="G197" s="246" t="s">
        <v>281</v>
      </c>
      <c r="H197" s="247">
        <v>8</v>
      </c>
      <c r="I197" s="248"/>
      <c r="J197" s="249">
        <f>ROUND(I197*H197,2)</f>
        <v>0</v>
      </c>
      <c r="K197" s="245" t="s">
        <v>19</v>
      </c>
      <c r="L197" s="250"/>
      <c r="M197" s="251" t="s">
        <v>19</v>
      </c>
      <c r="N197" s="252" t="s">
        <v>44</v>
      </c>
      <c r="O197" s="84"/>
      <c r="P197" s="221">
        <f>O197*H197</f>
        <v>0</v>
      </c>
      <c r="Q197" s="221">
        <v>0.00080000000000000004</v>
      </c>
      <c r="R197" s="221">
        <f>Q197*H197</f>
        <v>0.0064000000000000003</v>
      </c>
      <c r="S197" s="221">
        <v>0</v>
      </c>
      <c r="T197" s="222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23" t="s">
        <v>232</v>
      </c>
      <c r="AT197" s="223" t="s">
        <v>229</v>
      </c>
      <c r="AU197" s="223" t="s">
        <v>83</v>
      </c>
      <c r="AY197" s="17" t="s">
        <v>150</v>
      </c>
      <c r="BE197" s="224">
        <f>IF(N197="základní",J197,0)</f>
        <v>0</v>
      </c>
      <c r="BF197" s="224">
        <f>IF(N197="snížená",J197,0)</f>
        <v>0</v>
      </c>
      <c r="BG197" s="224">
        <f>IF(N197="zákl. přenesená",J197,0)</f>
        <v>0</v>
      </c>
      <c r="BH197" s="224">
        <f>IF(N197="sníž. přenesená",J197,0)</f>
        <v>0</v>
      </c>
      <c r="BI197" s="224">
        <f>IF(N197="nulová",J197,0)</f>
        <v>0</v>
      </c>
      <c r="BJ197" s="17" t="s">
        <v>81</v>
      </c>
      <c r="BK197" s="224">
        <f>ROUND(I197*H197,2)</f>
        <v>0</v>
      </c>
      <c r="BL197" s="17" t="s">
        <v>217</v>
      </c>
      <c r="BM197" s="223" t="s">
        <v>618</v>
      </c>
    </row>
    <row r="198" s="2" customFormat="1">
      <c r="A198" s="38"/>
      <c r="B198" s="39"/>
      <c r="C198" s="40"/>
      <c r="D198" s="225" t="s">
        <v>159</v>
      </c>
      <c r="E198" s="40"/>
      <c r="F198" s="226" t="s">
        <v>617</v>
      </c>
      <c r="G198" s="40"/>
      <c r="H198" s="40"/>
      <c r="I198" s="227"/>
      <c r="J198" s="40"/>
      <c r="K198" s="40"/>
      <c r="L198" s="44"/>
      <c r="M198" s="228"/>
      <c r="N198" s="229"/>
      <c r="O198" s="84"/>
      <c r="P198" s="84"/>
      <c r="Q198" s="84"/>
      <c r="R198" s="84"/>
      <c r="S198" s="84"/>
      <c r="T198" s="85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7" t="s">
        <v>159</v>
      </c>
      <c r="AU198" s="17" t="s">
        <v>83</v>
      </c>
    </row>
    <row r="199" s="2" customFormat="1" ht="16.5" customHeight="1">
      <c r="A199" s="38"/>
      <c r="B199" s="39"/>
      <c r="C199" s="212" t="s">
        <v>346</v>
      </c>
      <c r="D199" s="212" t="s">
        <v>153</v>
      </c>
      <c r="E199" s="213" t="s">
        <v>619</v>
      </c>
      <c r="F199" s="214" t="s">
        <v>620</v>
      </c>
      <c r="G199" s="215" t="s">
        <v>182</v>
      </c>
      <c r="H199" s="216">
        <v>46.356000000000002</v>
      </c>
      <c r="I199" s="217"/>
      <c r="J199" s="218">
        <f>ROUND(I199*H199,2)</f>
        <v>0</v>
      </c>
      <c r="K199" s="214" t="s">
        <v>157</v>
      </c>
      <c r="L199" s="44"/>
      <c r="M199" s="219" t="s">
        <v>19</v>
      </c>
      <c r="N199" s="220" t="s">
        <v>44</v>
      </c>
      <c r="O199" s="84"/>
      <c r="P199" s="221">
        <f>O199*H199</f>
        <v>0</v>
      </c>
      <c r="Q199" s="221">
        <v>0</v>
      </c>
      <c r="R199" s="221">
        <f>Q199*H199</f>
        <v>0</v>
      </c>
      <c r="S199" s="221">
        <v>0</v>
      </c>
      <c r="T199" s="222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23" t="s">
        <v>217</v>
      </c>
      <c r="AT199" s="223" t="s">
        <v>153</v>
      </c>
      <c r="AU199" s="223" t="s">
        <v>83</v>
      </c>
      <c r="AY199" s="17" t="s">
        <v>150</v>
      </c>
      <c r="BE199" s="224">
        <f>IF(N199="základní",J199,0)</f>
        <v>0</v>
      </c>
      <c r="BF199" s="224">
        <f>IF(N199="snížená",J199,0)</f>
        <v>0</v>
      </c>
      <c r="BG199" s="224">
        <f>IF(N199="zákl. přenesená",J199,0)</f>
        <v>0</v>
      </c>
      <c r="BH199" s="224">
        <f>IF(N199="sníž. přenesená",J199,0)</f>
        <v>0</v>
      </c>
      <c r="BI199" s="224">
        <f>IF(N199="nulová",J199,0)</f>
        <v>0</v>
      </c>
      <c r="BJ199" s="17" t="s">
        <v>81</v>
      </c>
      <c r="BK199" s="224">
        <f>ROUND(I199*H199,2)</f>
        <v>0</v>
      </c>
      <c r="BL199" s="17" t="s">
        <v>217</v>
      </c>
      <c r="BM199" s="223" t="s">
        <v>621</v>
      </c>
    </row>
    <row r="200" s="2" customFormat="1">
      <c r="A200" s="38"/>
      <c r="B200" s="39"/>
      <c r="C200" s="40"/>
      <c r="D200" s="225" t="s">
        <v>159</v>
      </c>
      <c r="E200" s="40"/>
      <c r="F200" s="226" t="s">
        <v>622</v>
      </c>
      <c r="G200" s="40"/>
      <c r="H200" s="40"/>
      <c r="I200" s="227"/>
      <c r="J200" s="40"/>
      <c r="K200" s="40"/>
      <c r="L200" s="44"/>
      <c r="M200" s="228"/>
      <c r="N200" s="229"/>
      <c r="O200" s="84"/>
      <c r="P200" s="84"/>
      <c r="Q200" s="84"/>
      <c r="R200" s="84"/>
      <c r="S200" s="84"/>
      <c r="T200" s="85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7" t="s">
        <v>159</v>
      </c>
      <c r="AU200" s="17" t="s">
        <v>83</v>
      </c>
    </row>
    <row r="201" s="2" customFormat="1">
      <c r="A201" s="38"/>
      <c r="B201" s="39"/>
      <c r="C201" s="40"/>
      <c r="D201" s="230" t="s">
        <v>161</v>
      </c>
      <c r="E201" s="40"/>
      <c r="F201" s="231" t="s">
        <v>623</v>
      </c>
      <c r="G201" s="40"/>
      <c r="H201" s="40"/>
      <c r="I201" s="227"/>
      <c r="J201" s="40"/>
      <c r="K201" s="40"/>
      <c r="L201" s="44"/>
      <c r="M201" s="228"/>
      <c r="N201" s="229"/>
      <c r="O201" s="84"/>
      <c r="P201" s="84"/>
      <c r="Q201" s="84"/>
      <c r="R201" s="84"/>
      <c r="S201" s="84"/>
      <c r="T201" s="85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7" t="s">
        <v>161</v>
      </c>
      <c r="AU201" s="17" t="s">
        <v>83</v>
      </c>
    </row>
    <row r="202" s="12" customFormat="1" ht="22.8" customHeight="1">
      <c r="A202" s="12"/>
      <c r="B202" s="196"/>
      <c r="C202" s="197"/>
      <c r="D202" s="198" t="s">
        <v>72</v>
      </c>
      <c r="E202" s="210" t="s">
        <v>624</v>
      </c>
      <c r="F202" s="210" t="s">
        <v>625</v>
      </c>
      <c r="G202" s="197"/>
      <c r="H202" s="197"/>
      <c r="I202" s="200"/>
      <c r="J202" s="211">
        <f>BK202</f>
        <v>0</v>
      </c>
      <c r="K202" s="197"/>
      <c r="L202" s="202"/>
      <c r="M202" s="203"/>
      <c r="N202" s="204"/>
      <c r="O202" s="204"/>
      <c r="P202" s="205">
        <f>SUM(P203:P246)</f>
        <v>0</v>
      </c>
      <c r="Q202" s="204"/>
      <c r="R202" s="205">
        <f>SUM(R203:R246)</f>
        <v>102.65908999999999</v>
      </c>
      <c r="S202" s="204"/>
      <c r="T202" s="206">
        <f>SUM(T203:T246)</f>
        <v>5.1160199999999998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07" t="s">
        <v>83</v>
      </c>
      <c r="AT202" s="208" t="s">
        <v>72</v>
      </c>
      <c r="AU202" s="208" t="s">
        <v>81</v>
      </c>
      <c r="AY202" s="207" t="s">
        <v>150</v>
      </c>
      <c r="BK202" s="209">
        <f>SUM(BK203:BK246)</f>
        <v>0</v>
      </c>
    </row>
    <row r="203" s="2" customFormat="1" ht="16.5" customHeight="1">
      <c r="A203" s="38"/>
      <c r="B203" s="39"/>
      <c r="C203" s="212" t="s">
        <v>232</v>
      </c>
      <c r="D203" s="212" t="s">
        <v>153</v>
      </c>
      <c r="E203" s="213" t="s">
        <v>626</v>
      </c>
      <c r="F203" s="214" t="s">
        <v>627</v>
      </c>
      <c r="G203" s="215" t="s">
        <v>216</v>
      </c>
      <c r="H203" s="216">
        <v>18</v>
      </c>
      <c r="I203" s="217"/>
      <c r="J203" s="218">
        <f>ROUND(I203*H203,2)</f>
        <v>0</v>
      </c>
      <c r="K203" s="214" t="s">
        <v>19</v>
      </c>
      <c r="L203" s="44"/>
      <c r="M203" s="219" t="s">
        <v>19</v>
      </c>
      <c r="N203" s="220" t="s">
        <v>44</v>
      </c>
      <c r="O203" s="84"/>
      <c r="P203" s="221">
        <f>O203*H203</f>
        <v>0</v>
      </c>
      <c r="Q203" s="221">
        <v>0.125</v>
      </c>
      <c r="R203" s="221">
        <f>Q203*H203</f>
        <v>2.25</v>
      </c>
      <c r="S203" s="221">
        <v>0.27689000000000002</v>
      </c>
      <c r="T203" s="222">
        <f>S203*H203</f>
        <v>4.9840200000000001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23" t="s">
        <v>217</v>
      </c>
      <c r="AT203" s="223" t="s">
        <v>153</v>
      </c>
      <c r="AU203" s="223" t="s">
        <v>83</v>
      </c>
      <c r="AY203" s="17" t="s">
        <v>150</v>
      </c>
      <c r="BE203" s="224">
        <f>IF(N203="základní",J203,0)</f>
        <v>0</v>
      </c>
      <c r="BF203" s="224">
        <f>IF(N203="snížená",J203,0)</f>
        <v>0</v>
      </c>
      <c r="BG203" s="224">
        <f>IF(N203="zákl. přenesená",J203,0)</f>
        <v>0</v>
      </c>
      <c r="BH203" s="224">
        <f>IF(N203="sníž. přenesená",J203,0)</f>
        <v>0</v>
      </c>
      <c r="BI203" s="224">
        <f>IF(N203="nulová",J203,0)</f>
        <v>0</v>
      </c>
      <c r="BJ203" s="17" t="s">
        <v>81</v>
      </c>
      <c r="BK203" s="224">
        <f>ROUND(I203*H203,2)</f>
        <v>0</v>
      </c>
      <c r="BL203" s="17" t="s">
        <v>217</v>
      </c>
      <c r="BM203" s="223" t="s">
        <v>628</v>
      </c>
    </row>
    <row r="204" s="2" customFormat="1">
      <c r="A204" s="38"/>
      <c r="B204" s="39"/>
      <c r="C204" s="40"/>
      <c r="D204" s="225" t="s">
        <v>159</v>
      </c>
      <c r="E204" s="40"/>
      <c r="F204" s="226" t="s">
        <v>627</v>
      </c>
      <c r="G204" s="40"/>
      <c r="H204" s="40"/>
      <c r="I204" s="227"/>
      <c r="J204" s="40"/>
      <c r="K204" s="40"/>
      <c r="L204" s="44"/>
      <c r="M204" s="228"/>
      <c r="N204" s="229"/>
      <c r="O204" s="84"/>
      <c r="P204" s="84"/>
      <c r="Q204" s="84"/>
      <c r="R204" s="84"/>
      <c r="S204" s="84"/>
      <c r="T204" s="85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T204" s="17" t="s">
        <v>159</v>
      </c>
      <c r="AU204" s="17" t="s">
        <v>83</v>
      </c>
    </row>
    <row r="205" s="2" customFormat="1" ht="16.5" customHeight="1">
      <c r="A205" s="38"/>
      <c r="B205" s="39"/>
      <c r="C205" s="212" t="s">
        <v>357</v>
      </c>
      <c r="D205" s="212" t="s">
        <v>153</v>
      </c>
      <c r="E205" s="213" t="s">
        <v>629</v>
      </c>
      <c r="F205" s="214" t="s">
        <v>630</v>
      </c>
      <c r="G205" s="215" t="s">
        <v>281</v>
      </c>
      <c r="H205" s="216">
        <v>3</v>
      </c>
      <c r="I205" s="217"/>
      <c r="J205" s="218">
        <f>ROUND(I205*H205,2)</f>
        <v>0</v>
      </c>
      <c r="K205" s="214" t="s">
        <v>157</v>
      </c>
      <c r="L205" s="44"/>
      <c r="M205" s="219" t="s">
        <v>19</v>
      </c>
      <c r="N205" s="220" t="s">
        <v>44</v>
      </c>
      <c r="O205" s="84"/>
      <c r="P205" s="221">
        <f>O205*H205</f>
        <v>0</v>
      </c>
      <c r="Q205" s="221">
        <v>0.29999999999999999</v>
      </c>
      <c r="R205" s="221">
        <f>Q205*H205</f>
        <v>0.89999999999999991</v>
      </c>
      <c r="S205" s="221">
        <v>0.043999999999999997</v>
      </c>
      <c r="T205" s="222">
        <f>S205*H205</f>
        <v>0.13200000000000001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23" t="s">
        <v>217</v>
      </c>
      <c r="AT205" s="223" t="s">
        <v>153</v>
      </c>
      <c r="AU205" s="223" t="s">
        <v>83</v>
      </c>
      <c r="AY205" s="17" t="s">
        <v>150</v>
      </c>
      <c r="BE205" s="224">
        <f>IF(N205="základní",J205,0)</f>
        <v>0</v>
      </c>
      <c r="BF205" s="224">
        <f>IF(N205="snížená",J205,0)</f>
        <v>0</v>
      </c>
      <c r="BG205" s="224">
        <f>IF(N205="zákl. přenesená",J205,0)</f>
        <v>0</v>
      </c>
      <c r="BH205" s="224">
        <f>IF(N205="sníž. přenesená",J205,0)</f>
        <v>0</v>
      </c>
      <c r="BI205" s="224">
        <f>IF(N205="nulová",J205,0)</f>
        <v>0</v>
      </c>
      <c r="BJ205" s="17" t="s">
        <v>81</v>
      </c>
      <c r="BK205" s="224">
        <f>ROUND(I205*H205,2)</f>
        <v>0</v>
      </c>
      <c r="BL205" s="17" t="s">
        <v>217</v>
      </c>
      <c r="BM205" s="223" t="s">
        <v>631</v>
      </c>
    </row>
    <row r="206" s="2" customFormat="1">
      <c r="A206" s="38"/>
      <c r="B206" s="39"/>
      <c r="C206" s="40"/>
      <c r="D206" s="225" t="s">
        <v>159</v>
      </c>
      <c r="E206" s="40"/>
      <c r="F206" s="226" t="s">
        <v>632</v>
      </c>
      <c r="G206" s="40"/>
      <c r="H206" s="40"/>
      <c r="I206" s="227"/>
      <c r="J206" s="40"/>
      <c r="K206" s="40"/>
      <c r="L206" s="44"/>
      <c r="M206" s="228"/>
      <c r="N206" s="229"/>
      <c r="O206" s="84"/>
      <c r="P206" s="84"/>
      <c r="Q206" s="84"/>
      <c r="R206" s="84"/>
      <c r="S206" s="84"/>
      <c r="T206" s="85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T206" s="17" t="s">
        <v>159</v>
      </c>
      <c r="AU206" s="17" t="s">
        <v>83</v>
      </c>
    </row>
    <row r="207" s="2" customFormat="1">
      <c r="A207" s="38"/>
      <c r="B207" s="39"/>
      <c r="C207" s="40"/>
      <c r="D207" s="230" t="s">
        <v>161</v>
      </c>
      <c r="E207" s="40"/>
      <c r="F207" s="231" t="s">
        <v>633</v>
      </c>
      <c r="G207" s="40"/>
      <c r="H207" s="40"/>
      <c r="I207" s="227"/>
      <c r="J207" s="40"/>
      <c r="K207" s="40"/>
      <c r="L207" s="44"/>
      <c r="M207" s="228"/>
      <c r="N207" s="229"/>
      <c r="O207" s="84"/>
      <c r="P207" s="84"/>
      <c r="Q207" s="84"/>
      <c r="R207" s="84"/>
      <c r="S207" s="84"/>
      <c r="T207" s="85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T207" s="17" t="s">
        <v>161</v>
      </c>
      <c r="AU207" s="17" t="s">
        <v>83</v>
      </c>
    </row>
    <row r="208" s="2" customFormat="1" ht="16.5" customHeight="1">
      <c r="A208" s="38"/>
      <c r="B208" s="39"/>
      <c r="C208" s="212" t="s">
        <v>366</v>
      </c>
      <c r="D208" s="212" t="s">
        <v>153</v>
      </c>
      <c r="E208" s="213" t="s">
        <v>634</v>
      </c>
      <c r="F208" s="214" t="s">
        <v>635</v>
      </c>
      <c r="G208" s="215" t="s">
        <v>300</v>
      </c>
      <c r="H208" s="216">
        <v>3</v>
      </c>
      <c r="I208" s="217"/>
      <c r="J208" s="218">
        <f>ROUND(I208*H208,2)</f>
        <v>0</v>
      </c>
      <c r="K208" s="214" t="s">
        <v>19</v>
      </c>
      <c r="L208" s="44"/>
      <c r="M208" s="219" t="s">
        <v>19</v>
      </c>
      <c r="N208" s="220" t="s">
        <v>44</v>
      </c>
      <c r="O208" s="84"/>
      <c r="P208" s="221">
        <f>O208*H208</f>
        <v>0</v>
      </c>
      <c r="Q208" s="221">
        <v>0.14713000000000001</v>
      </c>
      <c r="R208" s="221">
        <f>Q208*H208</f>
        <v>0.44139000000000006</v>
      </c>
      <c r="S208" s="221">
        <v>0</v>
      </c>
      <c r="T208" s="222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23" t="s">
        <v>217</v>
      </c>
      <c r="AT208" s="223" t="s">
        <v>153</v>
      </c>
      <c r="AU208" s="223" t="s">
        <v>83</v>
      </c>
      <c r="AY208" s="17" t="s">
        <v>150</v>
      </c>
      <c r="BE208" s="224">
        <f>IF(N208="základní",J208,0)</f>
        <v>0</v>
      </c>
      <c r="BF208" s="224">
        <f>IF(N208="snížená",J208,0)</f>
        <v>0</v>
      </c>
      <c r="BG208" s="224">
        <f>IF(N208="zákl. přenesená",J208,0)</f>
        <v>0</v>
      </c>
      <c r="BH208" s="224">
        <f>IF(N208="sníž. přenesená",J208,0)</f>
        <v>0</v>
      </c>
      <c r="BI208" s="224">
        <f>IF(N208="nulová",J208,0)</f>
        <v>0</v>
      </c>
      <c r="BJ208" s="17" t="s">
        <v>81</v>
      </c>
      <c r="BK208" s="224">
        <f>ROUND(I208*H208,2)</f>
        <v>0</v>
      </c>
      <c r="BL208" s="17" t="s">
        <v>217</v>
      </c>
      <c r="BM208" s="223" t="s">
        <v>636</v>
      </c>
    </row>
    <row r="209" s="2" customFormat="1">
      <c r="A209" s="38"/>
      <c r="B209" s="39"/>
      <c r="C209" s="40"/>
      <c r="D209" s="225" t="s">
        <v>159</v>
      </c>
      <c r="E209" s="40"/>
      <c r="F209" s="226" t="s">
        <v>635</v>
      </c>
      <c r="G209" s="40"/>
      <c r="H209" s="40"/>
      <c r="I209" s="227"/>
      <c r="J209" s="40"/>
      <c r="K209" s="40"/>
      <c r="L209" s="44"/>
      <c r="M209" s="228"/>
      <c r="N209" s="229"/>
      <c r="O209" s="84"/>
      <c r="P209" s="84"/>
      <c r="Q209" s="84"/>
      <c r="R209" s="84"/>
      <c r="S209" s="84"/>
      <c r="T209" s="85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7" t="s">
        <v>159</v>
      </c>
      <c r="AU209" s="17" t="s">
        <v>83</v>
      </c>
    </row>
    <row r="210" s="2" customFormat="1" ht="16.5" customHeight="1">
      <c r="A210" s="38"/>
      <c r="B210" s="39"/>
      <c r="C210" s="212" t="s">
        <v>372</v>
      </c>
      <c r="D210" s="212" t="s">
        <v>153</v>
      </c>
      <c r="E210" s="213" t="s">
        <v>637</v>
      </c>
      <c r="F210" s="214" t="s">
        <v>638</v>
      </c>
      <c r="G210" s="215" t="s">
        <v>300</v>
      </c>
      <c r="H210" s="216">
        <v>3</v>
      </c>
      <c r="I210" s="217"/>
      <c r="J210" s="218">
        <f>ROUND(I210*H210,2)</f>
        <v>0</v>
      </c>
      <c r="K210" s="214" t="s">
        <v>19</v>
      </c>
      <c r="L210" s="44"/>
      <c r="M210" s="219" t="s">
        <v>19</v>
      </c>
      <c r="N210" s="220" t="s">
        <v>44</v>
      </c>
      <c r="O210" s="84"/>
      <c r="P210" s="221">
        <f>O210*H210</f>
        <v>0</v>
      </c>
      <c r="Q210" s="221">
        <v>0.67100000000000004</v>
      </c>
      <c r="R210" s="221">
        <f>Q210*H210</f>
        <v>2.0129999999999999</v>
      </c>
      <c r="S210" s="221">
        <v>0</v>
      </c>
      <c r="T210" s="222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23" t="s">
        <v>217</v>
      </c>
      <c r="AT210" s="223" t="s">
        <v>153</v>
      </c>
      <c r="AU210" s="223" t="s">
        <v>83</v>
      </c>
      <c r="AY210" s="17" t="s">
        <v>150</v>
      </c>
      <c r="BE210" s="224">
        <f>IF(N210="základní",J210,0)</f>
        <v>0</v>
      </c>
      <c r="BF210" s="224">
        <f>IF(N210="snížená",J210,0)</f>
        <v>0</v>
      </c>
      <c r="BG210" s="224">
        <f>IF(N210="zákl. přenesená",J210,0)</f>
        <v>0</v>
      </c>
      <c r="BH210" s="224">
        <f>IF(N210="sníž. přenesená",J210,0)</f>
        <v>0</v>
      </c>
      <c r="BI210" s="224">
        <f>IF(N210="nulová",J210,0)</f>
        <v>0</v>
      </c>
      <c r="BJ210" s="17" t="s">
        <v>81</v>
      </c>
      <c r="BK210" s="224">
        <f>ROUND(I210*H210,2)</f>
        <v>0</v>
      </c>
      <c r="BL210" s="17" t="s">
        <v>217</v>
      </c>
      <c r="BM210" s="223" t="s">
        <v>639</v>
      </c>
    </row>
    <row r="211" s="2" customFormat="1">
      <c r="A211" s="38"/>
      <c r="B211" s="39"/>
      <c r="C211" s="40"/>
      <c r="D211" s="225" t="s">
        <v>159</v>
      </c>
      <c r="E211" s="40"/>
      <c r="F211" s="226" t="s">
        <v>638</v>
      </c>
      <c r="G211" s="40"/>
      <c r="H211" s="40"/>
      <c r="I211" s="227"/>
      <c r="J211" s="40"/>
      <c r="K211" s="40"/>
      <c r="L211" s="44"/>
      <c r="M211" s="228"/>
      <c r="N211" s="229"/>
      <c r="O211" s="84"/>
      <c r="P211" s="84"/>
      <c r="Q211" s="84"/>
      <c r="R211" s="84"/>
      <c r="S211" s="84"/>
      <c r="T211" s="85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T211" s="17" t="s">
        <v>159</v>
      </c>
      <c r="AU211" s="17" t="s">
        <v>83</v>
      </c>
    </row>
    <row r="212" s="2" customFormat="1">
      <c r="A212" s="38"/>
      <c r="B212" s="39"/>
      <c r="C212" s="40"/>
      <c r="D212" s="225" t="s">
        <v>260</v>
      </c>
      <c r="E212" s="40"/>
      <c r="F212" s="253" t="s">
        <v>640</v>
      </c>
      <c r="G212" s="40"/>
      <c r="H212" s="40"/>
      <c r="I212" s="227"/>
      <c r="J212" s="40"/>
      <c r="K212" s="40"/>
      <c r="L212" s="44"/>
      <c r="M212" s="228"/>
      <c r="N212" s="229"/>
      <c r="O212" s="84"/>
      <c r="P212" s="84"/>
      <c r="Q212" s="84"/>
      <c r="R212" s="84"/>
      <c r="S212" s="84"/>
      <c r="T212" s="85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T212" s="17" t="s">
        <v>260</v>
      </c>
      <c r="AU212" s="17" t="s">
        <v>83</v>
      </c>
    </row>
    <row r="213" s="2" customFormat="1" ht="16.5" customHeight="1">
      <c r="A213" s="38"/>
      <c r="B213" s="39"/>
      <c r="C213" s="212" t="s">
        <v>380</v>
      </c>
      <c r="D213" s="212" t="s">
        <v>153</v>
      </c>
      <c r="E213" s="213" t="s">
        <v>641</v>
      </c>
      <c r="F213" s="214" t="s">
        <v>642</v>
      </c>
      <c r="G213" s="215" t="s">
        <v>300</v>
      </c>
      <c r="H213" s="216">
        <v>3</v>
      </c>
      <c r="I213" s="217"/>
      <c r="J213" s="218">
        <f>ROUND(I213*H213,2)</f>
        <v>0</v>
      </c>
      <c r="K213" s="214" t="s">
        <v>19</v>
      </c>
      <c r="L213" s="44"/>
      <c r="M213" s="219" t="s">
        <v>19</v>
      </c>
      <c r="N213" s="220" t="s">
        <v>44</v>
      </c>
      <c r="O213" s="84"/>
      <c r="P213" s="221">
        <f>O213*H213</f>
        <v>0</v>
      </c>
      <c r="Q213" s="221">
        <v>0.00745</v>
      </c>
      <c r="R213" s="221">
        <f>Q213*H213</f>
        <v>0.022350000000000002</v>
      </c>
      <c r="S213" s="221">
        <v>0</v>
      </c>
      <c r="T213" s="222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23" t="s">
        <v>217</v>
      </c>
      <c r="AT213" s="223" t="s">
        <v>153</v>
      </c>
      <c r="AU213" s="223" t="s">
        <v>83</v>
      </c>
      <c r="AY213" s="17" t="s">
        <v>150</v>
      </c>
      <c r="BE213" s="224">
        <f>IF(N213="základní",J213,0)</f>
        <v>0</v>
      </c>
      <c r="BF213" s="224">
        <f>IF(N213="snížená",J213,0)</f>
        <v>0</v>
      </c>
      <c r="BG213" s="224">
        <f>IF(N213="zákl. přenesená",J213,0)</f>
        <v>0</v>
      </c>
      <c r="BH213" s="224">
        <f>IF(N213="sníž. přenesená",J213,0)</f>
        <v>0</v>
      </c>
      <c r="BI213" s="224">
        <f>IF(N213="nulová",J213,0)</f>
        <v>0</v>
      </c>
      <c r="BJ213" s="17" t="s">
        <v>81</v>
      </c>
      <c r="BK213" s="224">
        <f>ROUND(I213*H213,2)</f>
        <v>0</v>
      </c>
      <c r="BL213" s="17" t="s">
        <v>217</v>
      </c>
      <c r="BM213" s="223" t="s">
        <v>643</v>
      </c>
    </row>
    <row r="214" s="2" customFormat="1">
      <c r="A214" s="38"/>
      <c r="B214" s="39"/>
      <c r="C214" s="40"/>
      <c r="D214" s="225" t="s">
        <v>159</v>
      </c>
      <c r="E214" s="40"/>
      <c r="F214" s="226" t="s">
        <v>642</v>
      </c>
      <c r="G214" s="40"/>
      <c r="H214" s="40"/>
      <c r="I214" s="227"/>
      <c r="J214" s="40"/>
      <c r="K214" s="40"/>
      <c r="L214" s="44"/>
      <c r="M214" s="228"/>
      <c r="N214" s="229"/>
      <c r="O214" s="84"/>
      <c r="P214" s="84"/>
      <c r="Q214" s="84"/>
      <c r="R214" s="84"/>
      <c r="S214" s="84"/>
      <c r="T214" s="85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T214" s="17" t="s">
        <v>159</v>
      </c>
      <c r="AU214" s="17" t="s">
        <v>83</v>
      </c>
    </row>
    <row r="215" s="2" customFormat="1" ht="16.5" customHeight="1">
      <c r="A215" s="38"/>
      <c r="B215" s="39"/>
      <c r="C215" s="212" t="s">
        <v>387</v>
      </c>
      <c r="D215" s="212" t="s">
        <v>153</v>
      </c>
      <c r="E215" s="213" t="s">
        <v>644</v>
      </c>
      <c r="F215" s="214" t="s">
        <v>645</v>
      </c>
      <c r="G215" s="215" t="s">
        <v>300</v>
      </c>
      <c r="H215" s="216">
        <v>1</v>
      </c>
      <c r="I215" s="217"/>
      <c r="J215" s="218">
        <f>ROUND(I215*H215,2)</f>
        <v>0</v>
      </c>
      <c r="K215" s="214" t="s">
        <v>19</v>
      </c>
      <c r="L215" s="44"/>
      <c r="M215" s="219" t="s">
        <v>19</v>
      </c>
      <c r="N215" s="220" t="s">
        <v>44</v>
      </c>
      <c r="O215" s="84"/>
      <c r="P215" s="221">
        <f>O215*H215</f>
        <v>0</v>
      </c>
      <c r="Q215" s="221">
        <v>0.16300000000000001</v>
      </c>
      <c r="R215" s="221">
        <f>Q215*H215</f>
        <v>0.16300000000000001</v>
      </c>
      <c r="S215" s="221">
        <v>0</v>
      </c>
      <c r="T215" s="222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23" t="s">
        <v>217</v>
      </c>
      <c r="AT215" s="223" t="s">
        <v>153</v>
      </c>
      <c r="AU215" s="223" t="s">
        <v>83</v>
      </c>
      <c r="AY215" s="17" t="s">
        <v>150</v>
      </c>
      <c r="BE215" s="224">
        <f>IF(N215="základní",J215,0)</f>
        <v>0</v>
      </c>
      <c r="BF215" s="224">
        <f>IF(N215="snížená",J215,0)</f>
        <v>0</v>
      </c>
      <c r="BG215" s="224">
        <f>IF(N215="zákl. přenesená",J215,0)</f>
        <v>0</v>
      </c>
      <c r="BH215" s="224">
        <f>IF(N215="sníž. přenesená",J215,0)</f>
        <v>0</v>
      </c>
      <c r="BI215" s="224">
        <f>IF(N215="nulová",J215,0)</f>
        <v>0</v>
      </c>
      <c r="BJ215" s="17" t="s">
        <v>81</v>
      </c>
      <c r="BK215" s="224">
        <f>ROUND(I215*H215,2)</f>
        <v>0</v>
      </c>
      <c r="BL215" s="17" t="s">
        <v>217</v>
      </c>
      <c r="BM215" s="223" t="s">
        <v>646</v>
      </c>
    </row>
    <row r="216" s="2" customFormat="1">
      <c r="A216" s="38"/>
      <c r="B216" s="39"/>
      <c r="C216" s="40"/>
      <c r="D216" s="225" t="s">
        <v>159</v>
      </c>
      <c r="E216" s="40"/>
      <c r="F216" s="226" t="s">
        <v>645</v>
      </c>
      <c r="G216" s="40"/>
      <c r="H216" s="40"/>
      <c r="I216" s="227"/>
      <c r="J216" s="40"/>
      <c r="K216" s="40"/>
      <c r="L216" s="44"/>
      <c r="M216" s="228"/>
      <c r="N216" s="229"/>
      <c r="O216" s="84"/>
      <c r="P216" s="84"/>
      <c r="Q216" s="84"/>
      <c r="R216" s="84"/>
      <c r="S216" s="84"/>
      <c r="T216" s="85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T216" s="17" t="s">
        <v>159</v>
      </c>
      <c r="AU216" s="17" t="s">
        <v>83</v>
      </c>
    </row>
    <row r="217" s="2" customFormat="1">
      <c r="A217" s="38"/>
      <c r="B217" s="39"/>
      <c r="C217" s="40"/>
      <c r="D217" s="225" t="s">
        <v>260</v>
      </c>
      <c r="E217" s="40"/>
      <c r="F217" s="253" t="s">
        <v>647</v>
      </c>
      <c r="G217" s="40"/>
      <c r="H217" s="40"/>
      <c r="I217" s="227"/>
      <c r="J217" s="40"/>
      <c r="K217" s="40"/>
      <c r="L217" s="44"/>
      <c r="M217" s="228"/>
      <c r="N217" s="229"/>
      <c r="O217" s="84"/>
      <c r="P217" s="84"/>
      <c r="Q217" s="84"/>
      <c r="R217" s="84"/>
      <c r="S217" s="84"/>
      <c r="T217" s="85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T217" s="17" t="s">
        <v>260</v>
      </c>
      <c r="AU217" s="17" t="s">
        <v>83</v>
      </c>
    </row>
    <row r="218" s="2" customFormat="1" ht="16.5" customHeight="1">
      <c r="A218" s="38"/>
      <c r="B218" s="39"/>
      <c r="C218" s="212" t="s">
        <v>392</v>
      </c>
      <c r="D218" s="212" t="s">
        <v>153</v>
      </c>
      <c r="E218" s="213" t="s">
        <v>648</v>
      </c>
      <c r="F218" s="214" t="s">
        <v>649</v>
      </c>
      <c r="G218" s="215" t="s">
        <v>300</v>
      </c>
      <c r="H218" s="216">
        <v>2</v>
      </c>
      <c r="I218" s="217"/>
      <c r="J218" s="218">
        <f>ROUND(I218*H218,2)</f>
        <v>0</v>
      </c>
      <c r="K218" s="214" t="s">
        <v>19</v>
      </c>
      <c r="L218" s="44"/>
      <c r="M218" s="219" t="s">
        <v>19</v>
      </c>
      <c r="N218" s="220" t="s">
        <v>44</v>
      </c>
      <c r="O218" s="84"/>
      <c r="P218" s="221">
        <f>O218*H218</f>
        <v>0</v>
      </c>
      <c r="Q218" s="221">
        <v>0.52500000000000002</v>
      </c>
      <c r="R218" s="221">
        <f>Q218*H218</f>
        <v>1.05</v>
      </c>
      <c r="S218" s="221">
        <v>0</v>
      </c>
      <c r="T218" s="222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23" t="s">
        <v>217</v>
      </c>
      <c r="AT218" s="223" t="s">
        <v>153</v>
      </c>
      <c r="AU218" s="223" t="s">
        <v>83</v>
      </c>
      <c r="AY218" s="17" t="s">
        <v>150</v>
      </c>
      <c r="BE218" s="224">
        <f>IF(N218="základní",J218,0)</f>
        <v>0</v>
      </c>
      <c r="BF218" s="224">
        <f>IF(N218="snížená",J218,0)</f>
        <v>0</v>
      </c>
      <c r="BG218" s="224">
        <f>IF(N218="zákl. přenesená",J218,0)</f>
        <v>0</v>
      </c>
      <c r="BH218" s="224">
        <f>IF(N218="sníž. přenesená",J218,0)</f>
        <v>0</v>
      </c>
      <c r="BI218" s="224">
        <f>IF(N218="nulová",J218,0)</f>
        <v>0</v>
      </c>
      <c r="BJ218" s="17" t="s">
        <v>81</v>
      </c>
      <c r="BK218" s="224">
        <f>ROUND(I218*H218,2)</f>
        <v>0</v>
      </c>
      <c r="BL218" s="17" t="s">
        <v>217</v>
      </c>
      <c r="BM218" s="223" t="s">
        <v>650</v>
      </c>
    </row>
    <row r="219" s="2" customFormat="1">
      <c r="A219" s="38"/>
      <c r="B219" s="39"/>
      <c r="C219" s="40"/>
      <c r="D219" s="225" t="s">
        <v>159</v>
      </c>
      <c r="E219" s="40"/>
      <c r="F219" s="226" t="s">
        <v>649</v>
      </c>
      <c r="G219" s="40"/>
      <c r="H219" s="40"/>
      <c r="I219" s="227"/>
      <c r="J219" s="40"/>
      <c r="K219" s="40"/>
      <c r="L219" s="44"/>
      <c r="M219" s="228"/>
      <c r="N219" s="229"/>
      <c r="O219" s="84"/>
      <c r="P219" s="84"/>
      <c r="Q219" s="84"/>
      <c r="R219" s="84"/>
      <c r="S219" s="84"/>
      <c r="T219" s="85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T219" s="17" t="s">
        <v>159</v>
      </c>
      <c r="AU219" s="17" t="s">
        <v>83</v>
      </c>
    </row>
    <row r="220" s="2" customFormat="1">
      <c r="A220" s="38"/>
      <c r="B220" s="39"/>
      <c r="C220" s="40"/>
      <c r="D220" s="225" t="s">
        <v>260</v>
      </c>
      <c r="E220" s="40"/>
      <c r="F220" s="253" t="s">
        <v>651</v>
      </c>
      <c r="G220" s="40"/>
      <c r="H220" s="40"/>
      <c r="I220" s="227"/>
      <c r="J220" s="40"/>
      <c r="K220" s="40"/>
      <c r="L220" s="44"/>
      <c r="M220" s="228"/>
      <c r="N220" s="229"/>
      <c r="O220" s="84"/>
      <c r="P220" s="84"/>
      <c r="Q220" s="84"/>
      <c r="R220" s="84"/>
      <c r="S220" s="84"/>
      <c r="T220" s="85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T220" s="17" t="s">
        <v>260</v>
      </c>
      <c r="AU220" s="17" t="s">
        <v>83</v>
      </c>
    </row>
    <row r="221" s="2" customFormat="1" ht="16.5" customHeight="1">
      <c r="A221" s="38"/>
      <c r="B221" s="39"/>
      <c r="C221" s="212" t="s">
        <v>398</v>
      </c>
      <c r="D221" s="212" t="s">
        <v>153</v>
      </c>
      <c r="E221" s="213" t="s">
        <v>652</v>
      </c>
      <c r="F221" s="214" t="s">
        <v>653</v>
      </c>
      <c r="G221" s="215" t="s">
        <v>300</v>
      </c>
      <c r="H221" s="216">
        <v>4</v>
      </c>
      <c r="I221" s="217"/>
      <c r="J221" s="218">
        <f>ROUND(I221*H221,2)</f>
        <v>0</v>
      </c>
      <c r="K221" s="214" t="s">
        <v>157</v>
      </c>
      <c r="L221" s="44"/>
      <c r="M221" s="219" t="s">
        <v>19</v>
      </c>
      <c r="N221" s="220" t="s">
        <v>44</v>
      </c>
      <c r="O221" s="84"/>
      <c r="P221" s="221">
        <f>O221*H221</f>
        <v>0</v>
      </c>
      <c r="Q221" s="221">
        <v>0.00745</v>
      </c>
      <c r="R221" s="221">
        <f>Q221*H221</f>
        <v>0.0298</v>
      </c>
      <c r="S221" s="221">
        <v>0</v>
      </c>
      <c r="T221" s="222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23" t="s">
        <v>217</v>
      </c>
      <c r="AT221" s="223" t="s">
        <v>153</v>
      </c>
      <c r="AU221" s="223" t="s">
        <v>83</v>
      </c>
      <c r="AY221" s="17" t="s">
        <v>150</v>
      </c>
      <c r="BE221" s="224">
        <f>IF(N221="základní",J221,0)</f>
        <v>0</v>
      </c>
      <c r="BF221" s="224">
        <f>IF(N221="snížená",J221,0)</f>
        <v>0</v>
      </c>
      <c r="BG221" s="224">
        <f>IF(N221="zákl. přenesená",J221,0)</f>
        <v>0</v>
      </c>
      <c r="BH221" s="224">
        <f>IF(N221="sníž. přenesená",J221,0)</f>
        <v>0</v>
      </c>
      <c r="BI221" s="224">
        <f>IF(N221="nulová",J221,0)</f>
        <v>0</v>
      </c>
      <c r="BJ221" s="17" t="s">
        <v>81</v>
      </c>
      <c r="BK221" s="224">
        <f>ROUND(I221*H221,2)</f>
        <v>0</v>
      </c>
      <c r="BL221" s="17" t="s">
        <v>217</v>
      </c>
      <c r="BM221" s="223" t="s">
        <v>654</v>
      </c>
    </row>
    <row r="222" s="2" customFormat="1">
      <c r="A222" s="38"/>
      <c r="B222" s="39"/>
      <c r="C222" s="40"/>
      <c r="D222" s="225" t="s">
        <v>159</v>
      </c>
      <c r="E222" s="40"/>
      <c r="F222" s="226" t="s">
        <v>655</v>
      </c>
      <c r="G222" s="40"/>
      <c r="H222" s="40"/>
      <c r="I222" s="227"/>
      <c r="J222" s="40"/>
      <c r="K222" s="40"/>
      <c r="L222" s="44"/>
      <c r="M222" s="228"/>
      <c r="N222" s="229"/>
      <c r="O222" s="84"/>
      <c r="P222" s="84"/>
      <c r="Q222" s="84"/>
      <c r="R222" s="84"/>
      <c r="S222" s="84"/>
      <c r="T222" s="85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T222" s="17" t="s">
        <v>159</v>
      </c>
      <c r="AU222" s="17" t="s">
        <v>83</v>
      </c>
    </row>
    <row r="223" s="2" customFormat="1">
      <c r="A223" s="38"/>
      <c r="B223" s="39"/>
      <c r="C223" s="40"/>
      <c r="D223" s="230" t="s">
        <v>161</v>
      </c>
      <c r="E223" s="40"/>
      <c r="F223" s="231" t="s">
        <v>656</v>
      </c>
      <c r="G223" s="40"/>
      <c r="H223" s="40"/>
      <c r="I223" s="227"/>
      <c r="J223" s="40"/>
      <c r="K223" s="40"/>
      <c r="L223" s="44"/>
      <c r="M223" s="228"/>
      <c r="N223" s="229"/>
      <c r="O223" s="84"/>
      <c r="P223" s="84"/>
      <c r="Q223" s="84"/>
      <c r="R223" s="84"/>
      <c r="S223" s="84"/>
      <c r="T223" s="85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T223" s="17" t="s">
        <v>161</v>
      </c>
      <c r="AU223" s="17" t="s">
        <v>83</v>
      </c>
    </row>
    <row r="224" s="2" customFormat="1" ht="16.5" customHeight="1">
      <c r="A224" s="38"/>
      <c r="B224" s="39"/>
      <c r="C224" s="212" t="s">
        <v>402</v>
      </c>
      <c r="D224" s="212" t="s">
        <v>153</v>
      </c>
      <c r="E224" s="213" t="s">
        <v>657</v>
      </c>
      <c r="F224" s="214" t="s">
        <v>658</v>
      </c>
      <c r="G224" s="215" t="s">
        <v>300</v>
      </c>
      <c r="H224" s="216">
        <v>4</v>
      </c>
      <c r="I224" s="217"/>
      <c r="J224" s="218">
        <f>ROUND(I224*H224,2)</f>
        <v>0</v>
      </c>
      <c r="K224" s="214" t="s">
        <v>19</v>
      </c>
      <c r="L224" s="44"/>
      <c r="M224" s="219" t="s">
        <v>19</v>
      </c>
      <c r="N224" s="220" t="s">
        <v>44</v>
      </c>
      <c r="O224" s="84"/>
      <c r="P224" s="221">
        <f>O224*H224</f>
        <v>0</v>
      </c>
      <c r="Q224" s="221">
        <v>1.3600000000000001</v>
      </c>
      <c r="R224" s="221">
        <f>Q224*H224</f>
        <v>5.4400000000000004</v>
      </c>
      <c r="S224" s="221">
        <v>0</v>
      </c>
      <c r="T224" s="222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23" t="s">
        <v>217</v>
      </c>
      <c r="AT224" s="223" t="s">
        <v>153</v>
      </c>
      <c r="AU224" s="223" t="s">
        <v>83</v>
      </c>
      <c r="AY224" s="17" t="s">
        <v>150</v>
      </c>
      <c r="BE224" s="224">
        <f>IF(N224="základní",J224,0)</f>
        <v>0</v>
      </c>
      <c r="BF224" s="224">
        <f>IF(N224="snížená",J224,0)</f>
        <v>0</v>
      </c>
      <c r="BG224" s="224">
        <f>IF(N224="zákl. přenesená",J224,0)</f>
        <v>0</v>
      </c>
      <c r="BH224" s="224">
        <f>IF(N224="sníž. přenesená",J224,0)</f>
        <v>0</v>
      </c>
      <c r="BI224" s="224">
        <f>IF(N224="nulová",J224,0)</f>
        <v>0</v>
      </c>
      <c r="BJ224" s="17" t="s">
        <v>81</v>
      </c>
      <c r="BK224" s="224">
        <f>ROUND(I224*H224,2)</f>
        <v>0</v>
      </c>
      <c r="BL224" s="17" t="s">
        <v>217</v>
      </c>
      <c r="BM224" s="223" t="s">
        <v>659</v>
      </c>
    </row>
    <row r="225" s="2" customFormat="1">
      <c r="A225" s="38"/>
      <c r="B225" s="39"/>
      <c r="C225" s="40"/>
      <c r="D225" s="225" t="s">
        <v>159</v>
      </c>
      <c r="E225" s="40"/>
      <c r="F225" s="226" t="s">
        <v>660</v>
      </c>
      <c r="G225" s="40"/>
      <c r="H225" s="40"/>
      <c r="I225" s="227"/>
      <c r="J225" s="40"/>
      <c r="K225" s="40"/>
      <c r="L225" s="44"/>
      <c r="M225" s="228"/>
      <c r="N225" s="229"/>
      <c r="O225" s="84"/>
      <c r="P225" s="84"/>
      <c r="Q225" s="84"/>
      <c r="R225" s="84"/>
      <c r="S225" s="84"/>
      <c r="T225" s="85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T225" s="17" t="s">
        <v>159</v>
      </c>
      <c r="AU225" s="17" t="s">
        <v>83</v>
      </c>
    </row>
    <row r="226" s="2" customFormat="1">
      <c r="A226" s="38"/>
      <c r="B226" s="39"/>
      <c r="C226" s="40"/>
      <c r="D226" s="225" t="s">
        <v>260</v>
      </c>
      <c r="E226" s="40"/>
      <c r="F226" s="253" t="s">
        <v>661</v>
      </c>
      <c r="G226" s="40"/>
      <c r="H226" s="40"/>
      <c r="I226" s="227"/>
      <c r="J226" s="40"/>
      <c r="K226" s="40"/>
      <c r="L226" s="44"/>
      <c r="M226" s="228"/>
      <c r="N226" s="229"/>
      <c r="O226" s="84"/>
      <c r="P226" s="84"/>
      <c r="Q226" s="84"/>
      <c r="R226" s="84"/>
      <c r="S226" s="84"/>
      <c r="T226" s="85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T226" s="17" t="s">
        <v>260</v>
      </c>
      <c r="AU226" s="17" t="s">
        <v>83</v>
      </c>
    </row>
    <row r="227" s="2" customFormat="1" ht="16.5" customHeight="1">
      <c r="A227" s="38"/>
      <c r="B227" s="39"/>
      <c r="C227" s="212" t="s">
        <v>408</v>
      </c>
      <c r="D227" s="212" t="s">
        <v>153</v>
      </c>
      <c r="E227" s="213" t="s">
        <v>662</v>
      </c>
      <c r="F227" s="214" t="s">
        <v>663</v>
      </c>
      <c r="G227" s="215" t="s">
        <v>300</v>
      </c>
      <c r="H227" s="216">
        <v>3</v>
      </c>
      <c r="I227" s="217"/>
      <c r="J227" s="218">
        <f>ROUND(I227*H227,2)</f>
        <v>0</v>
      </c>
      <c r="K227" s="214" t="s">
        <v>19</v>
      </c>
      <c r="L227" s="44"/>
      <c r="M227" s="219" t="s">
        <v>19</v>
      </c>
      <c r="N227" s="220" t="s">
        <v>44</v>
      </c>
      <c r="O227" s="84"/>
      <c r="P227" s="221">
        <f>O227*H227</f>
        <v>0</v>
      </c>
      <c r="Q227" s="221">
        <v>0.00745</v>
      </c>
      <c r="R227" s="221">
        <f>Q227*H227</f>
        <v>0.022350000000000002</v>
      </c>
      <c r="S227" s="221">
        <v>0</v>
      </c>
      <c r="T227" s="222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23" t="s">
        <v>217</v>
      </c>
      <c r="AT227" s="223" t="s">
        <v>153</v>
      </c>
      <c r="AU227" s="223" t="s">
        <v>83</v>
      </c>
      <c r="AY227" s="17" t="s">
        <v>150</v>
      </c>
      <c r="BE227" s="224">
        <f>IF(N227="základní",J227,0)</f>
        <v>0</v>
      </c>
      <c r="BF227" s="224">
        <f>IF(N227="snížená",J227,0)</f>
        <v>0</v>
      </c>
      <c r="BG227" s="224">
        <f>IF(N227="zákl. přenesená",J227,0)</f>
        <v>0</v>
      </c>
      <c r="BH227" s="224">
        <f>IF(N227="sníž. přenesená",J227,0)</f>
        <v>0</v>
      </c>
      <c r="BI227" s="224">
        <f>IF(N227="nulová",J227,0)</f>
        <v>0</v>
      </c>
      <c r="BJ227" s="17" t="s">
        <v>81</v>
      </c>
      <c r="BK227" s="224">
        <f>ROUND(I227*H227,2)</f>
        <v>0</v>
      </c>
      <c r="BL227" s="17" t="s">
        <v>217</v>
      </c>
      <c r="BM227" s="223" t="s">
        <v>664</v>
      </c>
    </row>
    <row r="228" s="2" customFormat="1">
      <c r="A228" s="38"/>
      <c r="B228" s="39"/>
      <c r="C228" s="40"/>
      <c r="D228" s="225" t="s">
        <v>159</v>
      </c>
      <c r="E228" s="40"/>
      <c r="F228" s="226" t="s">
        <v>663</v>
      </c>
      <c r="G228" s="40"/>
      <c r="H228" s="40"/>
      <c r="I228" s="227"/>
      <c r="J228" s="40"/>
      <c r="K228" s="40"/>
      <c r="L228" s="44"/>
      <c r="M228" s="228"/>
      <c r="N228" s="229"/>
      <c r="O228" s="84"/>
      <c r="P228" s="84"/>
      <c r="Q228" s="84"/>
      <c r="R228" s="84"/>
      <c r="S228" s="84"/>
      <c r="T228" s="85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T228" s="17" t="s">
        <v>159</v>
      </c>
      <c r="AU228" s="17" t="s">
        <v>83</v>
      </c>
    </row>
    <row r="229" s="2" customFormat="1" ht="16.5" customHeight="1">
      <c r="A229" s="38"/>
      <c r="B229" s="39"/>
      <c r="C229" s="212" t="s">
        <v>413</v>
      </c>
      <c r="D229" s="212" t="s">
        <v>153</v>
      </c>
      <c r="E229" s="213" t="s">
        <v>665</v>
      </c>
      <c r="F229" s="214" t="s">
        <v>666</v>
      </c>
      <c r="G229" s="215" t="s">
        <v>300</v>
      </c>
      <c r="H229" s="216">
        <v>3</v>
      </c>
      <c r="I229" s="217"/>
      <c r="J229" s="218">
        <f>ROUND(I229*H229,2)</f>
        <v>0</v>
      </c>
      <c r="K229" s="214" t="s">
        <v>19</v>
      </c>
      <c r="L229" s="44"/>
      <c r="M229" s="219" t="s">
        <v>19</v>
      </c>
      <c r="N229" s="220" t="s">
        <v>44</v>
      </c>
      <c r="O229" s="84"/>
      <c r="P229" s="221">
        <f>O229*H229</f>
        <v>0</v>
      </c>
      <c r="Q229" s="221">
        <v>0.46899999999999997</v>
      </c>
      <c r="R229" s="221">
        <f>Q229*H229</f>
        <v>1.407</v>
      </c>
      <c r="S229" s="221">
        <v>0</v>
      </c>
      <c r="T229" s="222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23" t="s">
        <v>217</v>
      </c>
      <c r="AT229" s="223" t="s">
        <v>153</v>
      </c>
      <c r="AU229" s="223" t="s">
        <v>83</v>
      </c>
      <c r="AY229" s="17" t="s">
        <v>150</v>
      </c>
      <c r="BE229" s="224">
        <f>IF(N229="základní",J229,0)</f>
        <v>0</v>
      </c>
      <c r="BF229" s="224">
        <f>IF(N229="snížená",J229,0)</f>
        <v>0</v>
      </c>
      <c r="BG229" s="224">
        <f>IF(N229="zákl. přenesená",J229,0)</f>
        <v>0</v>
      </c>
      <c r="BH229" s="224">
        <f>IF(N229="sníž. přenesená",J229,0)</f>
        <v>0</v>
      </c>
      <c r="BI229" s="224">
        <f>IF(N229="nulová",J229,0)</f>
        <v>0</v>
      </c>
      <c r="BJ229" s="17" t="s">
        <v>81</v>
      </c>
      <c r="BK229" s="224">
        <f>ROUND(I229*H229,2)</f>
        <v>0</v>
      </c>
      <c r="BL229" s="17" t="s">
        <v>217</v>
      </c>
      <c r="BM229" s="223" t="s">
        <v>667</v>
      </c>
    </row>
    <row r="230" s="2" customFormat="1">
      <c r="A230" s="38"/>
      <c r="B230" s="39"/>
      <c r="C230" s="40"/>
      <c r="D230" s="225" t="s">
        <v>159</v>
      </c>
      <c r="E230" s="40"/>
      <c r="F230" s="226" t="s">
        <v>668</v>
      </c>
      <c r="G230" s="40"/>
      <c r="H230" s="40"/>
      <c r="I230" s="227"/>
      <c r="J230" s="40"/>
      <c r="K230" s="40"/>
      <c r="L230" s="44"/>
      <c r="M230" s="228"/>
      <c r="N230" s="229"/>
      <c r="O230" s="84"/>
      <c r="P230" s="84"/>
      <c r="Q230" s="84"/>
      <c r="R230" s="84"/>
      <c r="S230" s="84"/>
      <c r="T230" s="85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T230" s="17" t="s">
        <v>159</v>
      </c>
      <c r="AU230" s="17" t="s">
        <v>83</v>
      </c>
    </row>
    <row r="231" s="2" customFormat="1">
      <c r="A231" s="38"/>
      <c r="B231" s="39"/>
      <c r="C231" s="40"/>
      <c r="D231" s="225" t="s">
        <v>260</v>
      </c>
      <c r="E231" s="40"/>
      <c r="F231" s="253" t="s">
        <v>669</v>
      </c>
      <c r="G231" s="40"/>
      <c r="H231" s="40"/>
      <c r="I231" s="227"/>
      <c r="J231" s="40"/>
      <c r="K231" s="40"/>
      <c r="L231" s="44"/>
      <c r="M231" s="228"/>
      <c r="N231" s="229"/>
      <c r="O231" s="84"/>
      <c r="P231" s="84"/>
      <c r="Q231" s="84"/>
      <c r="R231" s="84"/>
      <c r="S231" s="84"/>
      <c r="T231" s="85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T231" s="17" t="s">
        <v>260</v>
      </c>
      <c r="AU231" s="17" t="s">
        <v>83</v>
      </c>
    </row>
    <row r="232" s="2" customFormat="1" ht="16.5" customHeight="1">
      <c r="A232" s="38"/>
      <c r="B232" s="39"/>
      <c r="C232" s="212" t="s">
        <v>419</v>
      </c>
      <c r="D232" s="212" t="s">
        <v>153</v>
      </c>
      <c r="E232" s="213" t="s">
        <v>670</v>
      </c>
      <c r="F232" s="214" t="s">
        <v>671</v>
      </c>
      <c r="G232" s="215" t="s">
        <v>300</v>
      </c>
      <c r="H232" s="216">
        <v>1</v>
      </c>
      <c r="I232" s="217"/>
      <c r="J232" s="218">
        <f>ROUND(I232*H232,2)</f>
        <v>0</v>
      </c>
      <c r="K232" s="214" t="s">
        <v>19</v>
      </c>
      <c r="L232" s="44"/>
      <c r="M232" s="219" t="s">
        <v>19</v>
      </c>
      <c r="N232" s="220" t="s">
        <v>44</v>
      </c>
      <c r="O232" s="84"/>
      <c r="P232" s="221">
        <f>O232*H232</f>
        <v>0</v>
      </c>
      <c r="Q232" s="221">
        <v>0.080909999999999996</v>
      </c>
      <c r="R232" s="221">
        <f>Q232*H232</f>
        <v>0.080909999999999996</v>
      </c>
      <c r="S232" s="221">
        <v>0</v>
      </c>
      <c r="T232" s="222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23" t="s">
        <v>217</v>
      </c>
      <c r="AT232" s="223" t="s">
        <v>153</v>
      </c>
      <c r="AU232" s="223" t="s">
        <v>83</v>
      </c>
      <c r="AY232" s="17" t="s">
        <v>150</v>
      </c>
      <c r="BE232" s="224">
        <f>IF(N232="základní",J232,0)</f>
        <v>0</v>
      </c>
      <c r="BF232" s="224">
        <f>IF(N232="snížená",J232,0)</f>
        <v>0</v>
      </c>
      <c r="BG232" s="224">
        <f>IF(N232="zákl. přenesená",J232,0)</f>
        <v>0</v>
      </c>
      <c r="BH232" s="224">
        <f>IF(N232="sníž. přenesená",J232,0)</f>
        <v>0</v>
      </c>
      <c r="BI232" s="224">
        <f>IF(N232="nulová",J232,0)</f>
        <v>0</v>
      </c>
      <c r="BJ232" s="17" t="s">
        <v>81</v>
      </c>
      <c r="BK232" s="224">
        <f>ROUND(I232*H232,2)</f>
        <v>0</v>
      </c>
      <c r="BL232" s="17" t="s">
        <v>217</v>
      </c>
      <c r="BM232" s="223" t="s">
        <v>672</v>
      </c>
    </row>
    <row r="233" s="2" customFormat="1">
      <c r="A233" s="38"/>
      <c r="B233" s="39"/>
      <c r="C233" s="40"/>
      <c r="D233" s="225" t="s">
        <v>159</v>
      </c>
      <c r="E233" s="40"/>
      <c r="F233" s="226" t="s">
        <v>673</v>
      </c>
      <c r="G233" s="40"/>
      <c r="H233" s="40"/>
      <c r="I233" s="227"/>
      <c r="J233" s="40"/>
      <c r="K233" s="40"/>
      <c r="L233" s="44"/>
      <c r="M233" s="228"/>
      <c r="N233" s="229"/>
      <c r="O233" s="84"/>
      <c r="P233" s="84"/>
      <c r="Q233" s="84"/>
      <c r="R233" s="84"/>
      <c r="S233" s="84"/>
      <c r="T233" s="85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T233" s="17" t="s">
        <v>159</v>
      </c>
      <c r="AU233" s="17" t="s">
        <v>83</v>
      </c>
    </row>
    <row r="234" s="2" customFormat="1">
      <c r="A234" s="38"/>
      <c r="B234" s="39"/>
      <c r="C234" s="40"/>
      <c r="D234" s="225" t="s">
        <v>260</v>
      </c>
      <c r="E234" s="40"/>
      <c r="F234" s="253" t="s">
        <v>674</v>
      </c>
      <c r="G234" s="40"/>
      <c r="H234" s="40"/>
      <c r="I234" s="227"/>
      <c r="J234" s="40"/>
      <c r="K234" s="40"/>
      <c r="L234" s="44"/>
      <c r="M234" s="228"/>
      <c r="N234" s="229"/>
      <c r="O234" s="84"/>
      <c r="P234" s="84"/>
      <c r="Q234" s="84"/>
      <c r="R234" s="84"/>
      <c r="S234" s="84"/>
      <c r="T234" s="85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T234" s="17" t="s">
        <v>260</v>
      </c>
      <c r="AU234" s="17" t="s">
        <v>83</v>
      </c>
    </row>
    <row r="235" s="2" customFormat="1" ht="16.5" customHeight="1">
      <c r="A235" s="38"/>
      <c r="B235" s="39"/>
      <c r="C235" s="212" t="s">
        <v>423</v>
      </c>
      <c r="D235" s="212" t="s">
        <v>153</v>
      </c>
      <c r="E235" s="213" t="s">
        <v>675</v>
      </c>
      <c r="F235" s="214" t="s">
        <v>676</v>
      </c>
      <c r="G235" s="215" t="s">
        <v>300</v>
      </c>
      <c r="H235" s="216">
        <v>1</v>
      </c>
      <c r="I235" s="217"/>
      <c r="J235" s="218">
        <f>ROUND(I235*H235,2)</f>
        <v>0</v>
      </c>
      <c r="K235" s="214" t="s">
        <v>19</v>
      </c>
      <c r="L235" s="44"/>
      <c r="M235" s="219" t="s">
        <v>19</v>
      </c>
      <c r="N235" s="220" t="s">
        <v>44</v>
      </c>
      <c r="O235" s="84"/>
      <c r="P235" s="221">
        <f>O235*H235</f>
        <v>0</v>
      </c>
      <c r="Q235" s="221">
        <v>0.90049999999999997</v>
      </c>
      <c r="R235" s="221">
        <f>Q235*H235</f>
        <v>0.90049999999999997</v>
      </c>
      <c r="S235" s="221">
        <v>0</v>
      </c>
      <c r="T235" s="222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23" t="s">
        <v>217</v>
      </c>
      <c r="AT235" s="223" t="s">
        <v>153</v>
      </c>
      <c r="AU235" s="223" t="s">
        <v>83</v>
      </c>
      <c r="AY235" s="17" t="s">
        <v>150</v>
      </c>
      <c r="BE235" s="224">
        <f>IF(N235="základní",J235,0)</f>
        <v>0</v>
      </c>
      <c r="BF235" s="224">
        <f>IF(N235="snížená",J235,0)</f>
        <v>0</v>
      </c>
      <c r="BG235" s="224">
        <f>IF(N235="zákl. přenesená",J235,0)</f>
        <v>0</v>
      </c>
      <c r="BH235" s="224">
        <f>IF(N235="sníž. přenesená",J235,0)</f>
        <v>0</v>
      </c>
      <c r="BI235" s="224">
        <f>IF(N235="nulová",J235,0)</f>
        <v>0</v>
      </c>
      <c r="BJ235" s="17" t="s">
        <v>81</v>
      </c>
      <c r="BK235" s="224">
        <f>ROUND(I235*H235,2)</f>
        <v>0</v>
      </c>
      <c r="BL235" s="17" t="s">
        <v>217</v>
      </c>
      <c r="BM235" s="223" t="s">
        <v>677</v>
      </c>
    </row>
    <row r="236" s="2" customFormat="1">
      <c r="A236" s="38"/>
      <c r="B236" s="39"/>
      <c r="C236" s="40"/>
      <c r="D236" s="225" t="s">
        <v>159</v>
      </c>
      <c r="E236" s="40"/>
      <c r="F236" s="226" t="s">
        <v>676</v>
      </c>
      <c r="G236" s="40"/>
      <c r="H236" s="40"/>
      <c r="I236" s="227"/>
      <c r="J236" s="40"/>
      <c r="K236" s="40"/>
      <c r="L236" s="44"/>
      <c r="M236" s="228"/>
      <c r="N236" s="229"/>
      <c r="O236" s="84"/>
      <c r="P236" s="84"/>
      <c r="Q236" s="84"/>
      <c r="R236" s="84"/>
      <c r="S236" s="84"/>
      <c r="T236" s="85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T236" s="17" t="s">
        <v>159</v>
      </c>
      <c r="AU236" s="17" t="s">
        <v>83</v>
      </c>
    </row>
    <row r="237" s="2" customFormat="1" ht="16.5" customHeight="1">
      <c r="A237" s="38"/>
      <c r="B237" s="39"/>
      <c r="C237" s="212" t="s">
        <v>427</v>
      </c>
      <c r="D237" s="212" t="s">
        <v>153</v>
      </c>
      <c r="E237" s="213" t="s">
        <v>678</v>
      </c>
      <c r="F237" s="214" t="s">
        <v>679</v>
      </c>
      <c r="G237" s="215" t="s">
        <v>300</v>
      </c>
      <c r="H237" s="216">
        <v>4</v>
      </c>
      <c r="I237" s="217"/>
      <c r="J237" s="218">
        <f>ROUND(I237*H237,2)</f>
        <v>0</v>
      </c>
      <c r="K237" s="214" t="s">
        <v>19</v>
      </c>
      <c r="L237" s="44"/>
      <c r="M237" s="219" t="s">
        <v>19</v>
      </c>
      <c r="N237" s="220" t="s">
        <v>44</v>
      </c>
      <c r="O237" s="84"/>
      <c r="P237" s="221">
        <f>O237*H237</f>
        <v>0</v>
      </c>
      <c r="Q237" s="221">
        <v>0.90049999999999997</v>
      </c>
      <c r="R237" s="221">
        <f>Q237*H237</f>
        <v>3.6019999999999999</v>
      </c>
      <c r="S237" s="221">
        <v>0</v>
      </c>
      <c r="T237" s="222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23" t="s">
        <v>217</v>
      </c>
      <c r="AT237" s="223" t="s">
        <v>153</v>
      </c>
      <c r="AU237" s="223" t="s">
        <v>83</v>
      </c>
      <c r="AY237" s="17" t="s">
        <v>150</v>
      </c>
      <c r="BE237" s="224">
        <f>IF(N237="základní",J237,0)</f>
        <v>0</v>
      </c>
      <c r="BF237" s="224">
        <f>IF(N237="snížená",J237,0)</f>
        <v>0</v>
      </c>
      <c r="BG237" s="224">
        <f>IF(N237="zákl. přenesená",J237,0)</f>
        <v>0</v>
      </c>
      <c r="BH237" s="224">
        <f>IF(N237="sníž. přenesená",J237,0)</f>
        <v>0</v>
      </c>
      <c r="BI237" s="224">
        <f>IF(N237="nulová",J237,0)</f>
        <v>0</v>
      </c>
      <c r="BJ237" s="17" t="s">
        <v>81</v>
      </c>
      <c r="BK237" s="224">
        <f>ROUND(I237*H237,2)</f>
        <v>0</v>
      </c>
      <c r="BL237" s="17" t="s">
        <v>217</v>
      </c>
      <c r="BM237" s="223" t="s">
        <v>680</v>
      </c>
    </row>
    <row r="238" s="2" customFormat="1">
      <c r="A238" s="38"/>
      <c r="B238" s="39"/>
      <c r="C238" s="40"/>
      <c r="D238" s="225" t="s">
        <v>159</v>
      </c>
      <c r="E238" s="40"/>
      <c r="F238" s="226" t="s">
        <v>679</v>
      </c>
      <c r="G238" s="40"/>
      <c r="H238" s="40"/>
      <c r="I238" s="227"/>
      <c r="J238" s="40"/>
      <c r="K238" s="40"/>
      <c r="L238" s="44"/>
      <c r="M238" s="228"/>
      <c r="N238" s="229"/>
      <c r="O238" s="84"/>
      <c r="P238" s="84"/>
      <c r="Q238" s="84"/>
      <c r="R238" s="84"/>
      <c r="S238" s="84"/>
      <c r="T238" s="85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T238" s="17" t="s">
        <v>159</v>
      </c>
      <c r="AU238" s="17" t="s">
        <v>83</v>
      </c>
    </row>
    <row r="239" s="2" customFormat="1" ht="16.5" customHeight="1">
      <c r="A239" s="38"/>
      <c r="B239" s="39"/>
      <c r="C239" s="212" t="s">
        <v>433</v>
      </c>
      <c r="D239" s="212" t="s">
        <v>153</v>
      </c>
      <c r="E239" s="213" t="s">
        <v>681</v>
      </c>
      <c r="F239" s="214" t="s">
        <v>682</v>
      </c>
      <c r="G239" s="215" t="s">
        <v>300</v>
      </c>
      <c r="H239" s="216">
        <v>1</v>
      </c>
      <c r="I239" s="217"/>
      <c r="J239" s="218">
        <f>ROUND(I239*H239,2)</f>
        <v>0</v>
      </c>
      <c r="K239" s="214" t="s">
        <v>19</v>
      </c>
      <c r="L239" s="44"/>
      <c r="M239" s="219" t="s">
        <v>19</v>
      </c>
      <c r="N239" s="220" t="s">
        <v>44</v>
      </c>
      <c r="O239" s="84"/>
      <c r="P239" s="221">
        <f>O239*H239</f>
        <v>0</v>
      </c>
      <c r="Q239" s="221">
        <v>0.33678999999999998</v>
      </c>
      <c r="R239" s="221">
        <f>Q239*H239</f>
        <v>0.33678999999999998</v>
      </c>
      <c r="S239" s="221">
        <v>0</v>
      </c>
      <c r="T239" s="222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23" t="s">
        <v>217</v>
      </c>
      <c r="AT239" s="223" t="s">
        <v>153</v>
      </c>
      <c r="AU239" s="223" t="s">
        <v>83</v>
      </c>
      <c r="AY239" s="17" t="s">
        <v>150</v>
      </c>
      <c r="BE239" s="224">
        <f>IF(N239="základní",J239,0)</f>
        <v>0</v>
      </c>
      <c r="BF239" s="224">
        <f>IF(N239="snížená",J239,0)</f>
        <v>0</v>
      </c>
      <c r="BG239" s="224">
        <f>IF(N239="zákl. přenesená",J239,0)</f>
        <v>0</v>
      </c>
      <c r="BH239" s="224">
        <f>IF(N239="sníž. přenesená",J239,0)</f>
        <v>0</v>
      </c>
      <c r="BI239" s="224">
        <f>IF(N239="nulová",J239,0)</f>
        <v>0</v>
      </c>
      <c r="BJ239" s="17" t="s">
        <v>81</v>
      </c>
      <c r="BK239" s="224">
        <f>ROUND(I239*H239,2)</f>
        <v>0</v>
      </c>
      <c r="BL239" s="17" t="s">
        <v>217</v>
      </c>
      <c r="BM239" s="223" t="s">
        <v>683</v>
      </c>
    </row>
    <row r="240" s="2" customFormat="1">
      <c r="A240" s="38"/>
      <c r="B240" s="39"/>
      <c r="C240" s="40"/>
      <c r="D240" s="225" t="s">
        <v>159</v>
      </c>
      <c r="E240" s="40"/>
      <c r="F240" s="226" t="s">
        <v>682</v>
      </c>
      <c r="G240" s="40"/>
      <c r="H240" s="40"/>
      <c r="I240" s="227"/>
      <c r="J240" s="40"/>
      <c r="K240" s="40"/>
      <c r="L240" s="44"/>
      <c r="M240" s="228"/>
      <c r="N240" s="229"/>
      <c r="O240" s="84"/>
      <c r="P240" s="84"/>
      <c r="Q240" s="84"/>
      <c r="R240" s="84"/>
      <c r="S240" s="84"/>
      <c r="T240" s="85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T240" s="17" t="s">
        <v>159</v>
      </c>
      <c r="AU240" s="17" t="s">
        <v>83</v>
      </c>
    </row>
    <row r="241" s="2" customFormat="1" ht="16.5" customHeight="1">
      <c r="A241" s="38"/>
      <c r="B241" s="39"/>
      <c r="C241" s="212" t="s">
        <v>438</v>
      </c>
      <c r="D241" s="212" t="s">
        <v>153</v>
      </c>
      <c r="E241" s="213" t="s">
        <v>684</v>
      </c>
      <c r="F241" s="214" t="s">
        <v>685</v>
      </c>
      <c r="G241" s="215" t="s">
        <v>300</v>
      </c>
      <c r="H241" s="216">
        <v>3</v>
      </c>
      <c r="I241" s="217"/>
      <c r="J241" s="218">
        <f>ROUND(I241*H241,2)</f>
        <v>0</v>
      </c>
      <c r="K241" s="214" t="s">
        <v>19</v>
      </c>
      <c r="L241" s="44"/>
      <c r="M241" s="219" t="s">
        <v>19</v>
      </c>
      <c r="N241" s="220" t="s">
        <v>44</v>
      </c>
      <c r="O241" s="84"/>
      <c r="P241" s="221">
        <f>O241*H241</f>
        <v>0</v>
      </c>
      <c r="Q241" s="221">
        <v>28</v>
      </c>
      <c r="R241" s="221">
        <f>Q241*H241</f>
        <v>84</v>
      </c>
      <c r="S241" s="221">
        <v>0</v>
      </c>
      <c r="T241" s="222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23" t="s">
        <v>217</v>
      </c>
      <c r="AT241" s="223" t="s">
        <v>153</v>
      </c>
      <c r="AU241" s="223" t="s">
        <v>83</v>
      </c>
      <c r="AY241" s="17" t="s">
        <v>150</v>
      </c>
      <c r="BE241" s="224">
        <f>IF(N241="základní",J241,0)</f>
        <v>0</v>
      </c>
      <c r="BF241" s="224">
        <f>IF(N241="snížená",J241,0)</f>
        <v>0</v>
      </c>
      <c r="BG241" s="224">
        <f>IF(N241="zákl. přenesená",J241,0)</f>
        <v>0</v>
      </c>
      <c r="BH241" s="224">
        <f>IF(N241="sníž. přenesená",J241,0)</f>
        <v>0</v>
      </c>
      <c r="BI241" s="224">
        <f>IF(N241="nulová",J241,0)</f>
        <v>0</v>
      </c>
      <c r="BJ241" s="17" t="s">
        <v>81</v>
      </c>
      <c r="BK241" s="224">
        <f>ROUND(I241*H241,2)</f>
        <v>0</v>
      </c>
      <c r="BL241" s="17" t="s">
        <v>217</v>
      </c>
      <c r="BM241" s="223" t="s">
        <v>686</v>
      </c>
    </row>
    <row r="242" s="2" customFormat="1">
      <c r="A242" s="38"/>
      <c r="B242" s="39"/>
      <c r="C242" s="40"/>
      <c r="D242" s="225" t="s">
        <v>159</v>
      </c>
      <c r="E242" s="40"/>
      <c r="F242" s="226" t="s">
        <v>685</v>
      </c>
      <c r="G242" s="40"/>
      <c r="H242" s="40"/>
      <c r="I242" s="227"/>
      <c r="J242" s="40"/>
      <c r="K242" s="40"/>
      <c r="L242" s="44"/>
      <c r="M242" s="228"/>
      <c r="N242" s="229"/>
      <c r="O242" s="84"/>
      <c r="P242" s="84"/>
      <c r="Q242" s="84"/>
      <c r="R242" s="84"/>
      <c r="S242" s="84"/>
      <c r="T242" s="85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T242" s="17" t="s">
        <v>159</v>
      </c>
      <c r="AU242" s="17" t="s">
        <v>83</v>
      </c>
    </row>
    <row r="243" s="2" customFormat="1">
      <c r="A243" s="38"/>
      <c r="B243" s="39"/>
      <c r="C243" s="40"/>
      <c r="D243" s="225" t="s">
        <v>260</v>
      </c>
      <c r="E243" s="40"/>
      <c r="F243" s="253" t="s">
        <v>687</v>
      </c>
      <c r="G243" s="40"/>
      <c r="H243" s="40"/>
      <c r="I243" s="227"/>
      <c r="J243" s="40"/>
      <c r="K243" s="40"/>
      <c r="L243" s="44"/>
      <c r="M243" s="228"/>
      <c r="N243" s="229"/>
      <c r="O243" s="84"/>
      <c r="P243" s="84"/>
      <c r="Q243" s="84"/>
      <c r="R243" s="84"/>
      <c r="S243" s="84"/>
      <c r="T243" s="85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T243" s="17" t="s">
        <v>260</v>
      </c>
      <c r="AU243" s="17" t="s">
        <v>83</v>
      </c>
    </row>
    <row r="244" s="2" customFormat="1" ht="16.5" customHeight="1">
      <c r="A244" s="38"/>
      <c r="B244" s="39"/>
      <c r="C244" s="212" t="s">
        <v>444</v>
      </c>
      <c r="D244" s="212" t="s">
        <v>153</v>
      </c>
      <c r="E244" s="213" t="s">
        <v>688</v>
      </c>
      <c r="F244" s="214" t="s">
        <v>689</v>
      </c>
      <c r="G244" s="215" t="s">
        <v>182</v>
      </c>
      <c r="H244" s="216">
        <v>102.65900000000001</v>
      </c>
      <c r="I244" s="217"/>
      <c r="J244" s="218">
        <f>ROUND(I244*H244,2)</f>
        <v>0</v>
      </c>
      <c r="K244" s="214" t="s">
        <v>157</v>
      </c>
      <c r="L244" s="44"/>
      <c r="M244" s="219" t="s">
        <v>19</v>
      </c>
      <c r="N244" s="220" t="s">
        <v>44</v>
      </c>
      <c r="O244" s="84"/>
      <c r="P244" s="221">
        <f>O244*H244</f>
        <v>0</v>
      </c>
      <c r="Q244" s="221">
        <v>0</v>
      </c>
      <c r="R244" s="221">
        <f>Q244*H244</f>
        <v>0</v>
      </c>
      <c r="S244" s="221">
        <v>0</v>
      </c>
      <c r="T244" s="222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23" t="s">
        <v>217</v>
      </c>
      <c r="AT244" s="223" t="s">
        <v>153</v>
      </c>
      <c r="AU244" s="223" t="s">
        <v>83</v>
      </c>
      <c r="AY244" s="17" t="s">
        <v>150</v>
      </c>
      <c r="BE244" s="224">
        <f>IF(N244="základní",J244,0)</f>
        <v>0</v>
      </c>
      <c r="BF244" s="224">
        <f>IF(N244="snížená",J244,0)</f>
        <v>0</v>
      </c>
      <c r="BG244" s="224">
        <f>IF(N244="zákl. přenesená",J244,0)</f>
        <v>0</v>
      </c>
      <c r="BH244" s="224">
        <f>IF(N244="sníž. přenesená",J244,0)</f>
        <v>0</v>
      </c>
      <c r="BI244" s="224">
        <f>IF(N244="nulová",J244,0)</f>
        <v>0</v>
      </c>
      <c r="BJ244" s="17" t="s">
        <v>81</v>
      </c>
      <c r="BK244" s="224">
        <f>ROUND(I244*H244,2)</f>
        <v>0</v>
      </c>
      <c r="BL244" s="17" t="s">
        <v>217</v>
      </c>
      <c r="BM244" s="223" t="s">
        <v>690</v>
      </c>
    </row>
    <row r="245" s="2" customFormat="1">
      <c r="A245" s="38"/>
      <c r="B245" s="39"/>
      <c r="C245" s="40"/>
      <c r="D245" s="225" t="s">
        <v>159</v>
      </c>
      <c r="E245" s="40"/>
      <c r="F245" s="226" t="s">
        <v>691</v>
      </c>
      <c r="G245" s="40"/>
      <c r="H245" s="40"/>
      <c r="I245" s="227"/>
      <c r="J245" s="40"/>
      <c r="K245" s="40"/>
      <c r="L245" s="44"/>
      <c r="M245" s="228"/>
      <c r="N245" s="229"/>
      <c r="O245" s="84"/>
      <c r="P245" s="84"/>
      <c r="Q245" s="84"/>
      <c r="R245" s="84"/>
      <c r="S245" s="84"/>
      <c r="T245" s="85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T245" s="17" t="s">
        <v>159</v>
      </c>
      <c r="AU245" s="17" t="s">
        <v>83</v>
      </c>
    </row>
    <row r="246" s="2" customFormat="1">
      <c r="A246" s="38"/>
      <c r="B246" s="39"/>
      <c r="C246" s="40"/>
      <c r="D246" s="230" t="s">
        <v>161</v>
      </c>
      <c r="E246" s="40"/>
      <c r="F246" s="231" t="s">
        <v>692</v>
      </c>
      <c r="G246" s="40"/>
      <c r="H246" s="40"/>
      <c r="I246" s="227"/>
      <c r="J246" s="40"/>
      <c r="K246" s="40"/>
      <c r="L246" s="44"/>
      <c r="M246" s="228"/>
      <c r="N246" s="229"/>
      <c r="O246" s="84"/>
      <c r="P246" s="84"/>
      <c r="Q246" s="84"/>
      <c r="R246" s="84"/>
      <c r="S246" s="84"/>
      <c r="T246" s="85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T246" s="17" t="s">
        <v>161</v>
      </c>
      <c r="AU246" s="17" t="s">
        <v>83</v>
      </c>
    </row>
    <row r="247" s="12" customFormat="1" ht="22.8" customHeight="1">
      <c r="A247" s="12"/>
      <c r="B247" s="196"/>
      <c r="C247" s="197"/>
      <c r="D247" s="198" t="s">
        <v>72</v>
      </c>
      <c r="E247" s="210" t="s">
        <v>270</v>
      </c>
      <c r="F247" s="210" t="s">
        <v>271</v>
      </c>
      <c r="G247" s="197"/>
      <c r="H247" s="197"/>
      <c r="I247" s="200"/>
      <c r="J247" s="211">
        <f>BK247</f>
        <v>0</v>
      </c>
      <c r="K247" s="197"/>
      <c r="L247" s="202"/>
      <c r="M247" s="203"/>
      <c r="N247" s="204"/>
      <c r="O247" s="204"/>
      <c r="P247" s="205">
        <f>SUM(P248:P319)</f>
        <v>0</v>
      </c>
      <c r="Q247" s="204"/>
      <c r="R247" s="205">
        <f>SUM(R248:R319)</f>
        <v>56.733231999999994</v>
      </c>
      <c r="S247" s="204"/>
      <c r="T247" s="206">
        <f>SUM(T248:T319)</f>
        <v>14.820819999999999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07" t="s">
        <v>83</v>
      </c>
      <c r="AT247" s="208" t="s">
        <v>72</v>
      </c>
      <c r="AU247" s="208" t="s">
        <v>81</v>
      </c>
      <c r="AY247" s="207" t="s">
        <v>150</v>
      </c>
      <c r="BK247" s="209">
        <f>SUM(BK248:BK319)</f>
        <v>0</v>
      </c>
    </row>
    <row r="248" s="2" customFormat="1" ht="16.5" customHeight="1">
      <c r="A248" s="38"/>
      <c r="B248" s="39"/>
      <c r="C248" s="212" t="s">
        <v>448</v>
      </c>
      <c r="D248" s="212" t="s">
        <v>153</v>
      </c>
      <c r="E248" s="213" t="s">
        <v>693</v>
      </c>
      <c r="F248" s="214" t="s">
        <v>694</v>
      </c>
      <c r="G248" s="215" t="s">
        <v>216</v>
      </c>
      <c r="H248" s="216">
        <v>21</v>
      </c>
      <c r="I248" s="217"/>
      <c r="J248" s="218">
        <f>ROUND(I248*H248,2)</f>
        <v>0</v>
      </c>
      <c r="K248" s="214" t="s">
        <v>157</v>
      </c>
      <c r="L248" s="44"/>
      <c r="M248" s="219" t="s">
        <v>19</v>
      </c>
      <c r="N248" s="220" t="s">
        <v>44</v>
      </c>
      <c r="O248" s="84"/>
      <c r="P248" s="221">
        <f>O248*H248</f>
        <v>0</v>
      </c>
      <c r="Q248" s="221">
        <v>0.00010000000000000001</v>
      </c>
      <c r="R248" s="221">
        <f>Q248*H248</f>
        <v>0.0021000000000000003</v>
      </c>
      <c r="S248" s="221">
        <v>0.01384</v>
      </c>
      <c r="T248" s="222">
        <f>S248*H248</f>
        <v>0.29064000000000001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23" t="s">
        <v>217</v>
      </c>
      <c r="AT248" s="223" t="s">
        <v>153</v>
      </c>
      <c r="AU248" s="223" t="s">
        <v>83</v>
      </c>
      <c r="AY248" s="17" t="s">
        <v>150</v>
      </c>
      <c r="BE248" s="224">
        <f>IF(N248="základní",J248,0)</f>
        <v>0</v>
      </c>
      <c r="BF248" s="224">
        <f>IF(N248="snížená",J248,0)</f>
        <v>0</v>
      </c>
      <c r="BG248" s="224">
        <f>IF(N248="zákl. přenesená",J248,0)</f>
        <v>0</v>
      </c>
      <c r="BH248" s="224">
        <f>IF(N248="sníž. přenesená",J248,0)</f>
        <v>0</v>
      </c>
      <c r="BI248" s="224">
        <f>IF(N248="nulová",J248,0)</f>
        <v>0</v>
      </c>
      <c r="BJ248" s="17" t="s">
        <v>81</v>
      </c>
      <c r="BK248" s="224">
        <f>ROUND(I248*H248,2)</f>
        <v>0</v>
      </c>
      <c r="BL248" s="17" t="s">
        <v>217</v>
      </c>
      <c r="BM248" s="223" t="s">
        <v>695</v>
      </c>
    </row>
    <row r="249" s="2" customFormat="1">
      <c r="A249" s="38"/>
      <c r="B249" s="39"/>
      <c r="C249" s="40"/>
      <c r="D249" s="225" t="s">
        <v>159</v>
      </c>
      <c r="E249" s="40"/>
      <c r="F249" s="226" t="s">
        <v>696</v>
      </c>
      <c r="G249" s="40"/>
      <c r="H249" s="40"/>
      <c r="I249" s="227"/>
      <c r="J249" s="40"/>
      <c r="K249" s="40"/>
      <c r="L249" s="44"/>
      <c r="M249" s="228"/>
      <c r="N249" s="229"/>
      <c r="O249" s="84"/>
      <c r="P249" s="84"/>
      <c r="Q249" s="84"/>
      <c r="R249" s="84"/>
      <c r="S249" s="84"/>
      <c r="T249" s="85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T249" s="17" t="s">
        <v>159</v>
      </c>
      <c r="AU249" s="17" t="s">
        <v>83</v>
      </c>
    </row>
    <row r="250" s="2" customFormat="1">
      <c r="A250" s="38"/>
      <c r="B250" s="39"/>
      <c r="C250" s="40"/>
      <c r="D250" s="230" t="s">
        <v>161</v>
      </c>
      <c r="E250" s="40"/>
      <c r="F250" s="231" t="s">
        <v>697</v>
      </c>
      <c r="G250" s="40"/>
      <c r="H250" s="40"/>
      <c r="I250" s="227"/>
      <c r="J250" s="40"/>
      <c r="K250" s="40"/>
      <c r="L250" s="44"/>
      <c r="M250" s="228"/>
      <c r="N250" s="229"/>
      <c r="O250" s="84"/>
      <c r="P250" s="84"/>
      <c r="Q250" s="84"/>
      <c r="R250" s="84"/>
      <c r="S250" s="84"/>
      <c r="T250" s="85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T250" s="17" t="s">
        <v>161</v>
      </c>
      <c r="AU250" s="17" t="s">
        <v>83</v>
      </c>
    </row>
    <row r="251" s="13" customFormat="1">
      <c r="A251" s="13"/>
      <c r="B251" s="232"/>
      <c r="C251" s="233"/>
      <c r="D251" s="225" t="s">
        <v>163</v>
      </c>
      <c r="E251" s="234" t="s">
        <v>19</v>
      </c>
      <c r="F251" s="235" t="s">
        <v>698</v>
      </c>
      <c r="G251" s="233"/>
      <c r="H251" s="236">
        <v>21</v>
      </c>
      <c r="I251" s="237"/>
      <c r="J251" s="233"/>
      <c r="K251" s="233"/>
      <c r="L251" s="238"/>
      <c r="M251" s="239"/>
      <c r="N251" s="240"/>
      <c r="O251" s="240"/>
      <c r="P251" s="240"/>
      <c r="Q251" s="240"/>
      <c r="R251" s="240"/>
      <c r="S251" s="240"/>
      <c r="T251" s="241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2" t="s">
        <v>163</v>
      </c>
      <c r="AU251" s="242" t="s">
        <v>83</v>
      </c>
      <c r="AV251" s="13" t="s">
        <v>83</v>
      </c>
      <c r="AW251" s="13" t="s">
        <v>35</v>
      </c>
      <c r="AX251" s="13" t="s">
        <v>81</v>
      </c>
      <c r="AY251" s="242" t="s">
        <v>150</v>
      </c>
    </row>
    <row r="252" s="2" customFormat="1" ht="16.5" customHeight="1">
      <c r="A252" s="38"/>
      <c r="B252" s="39"/>
      <c r="C252" s="212" t="s">
        <v>454</v>
      </c>
      <c r="D252" s="212" t="s">
        <v>153</v>
      </c>
      <c r="E252" s="213" t="s">
        <v>699</v>
      </c>
      <c r="F252" s="214" t="s">
        <v>700</v>
      </c>
      <c r="G252" s="215" t="s">
        <v>216</v>
      </c>
      <c r="H252" s="216">
        <v>33</v>
      </c>
      <c r="I252" s="217"/>
      <c r="J252" s="218">
        <f>ROUND(I252*H252,2)</f>
        <v>0</v>
      </c>
      <c r="K252" s="214" t="s">
        <v>157</v>
      </c>
      <c r="L252" s="44"/>
      <c r="M252" s="219" t="s">
        <v>19</v>
      </c>
      <c r="N252" s="220" t="s">
        <v>44</v>
      </c>
      <c r="O252" s="84"/>
      <c r="P252" s="221">
        <f>O252*H252</f>
        <v>0</v>
      </c>
      <c r="Q252" s="221">
        <v>0.00014999999999999999</v>
      </c>
      <c r="R252" s="221">
        <f>Q252*H252</f>
        <v>0.0049499999999999995</v>
      </c>
      <c r="S252" s="221">
        <v>0.039559999999999998</v>
      </c>
      <c r="T252" s="222">
        <f>S252*H252</f>
        <v>1.30548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23" t="s">
        <v>217</v>
      </c>
      <c r="AT252" s="223" t="s">
        <v>153</v>
      </c>
      <c r="AU252" s="223" t="s">
        <v>83</v>
      </c>
      <c r="AY252" s="17" t="s">
        <v>150</v>
      </c>
      <c r="BE252" s="224">
        <f>IF(N252="základní",J252,0)</f>
        <v>0</v>
      </c>
      <c r="BF252" s="224">
        <f>IF(N252="snížená",J252,0)</f>
        <v>0</v>
      </c>
      <c r="BG252" s="224">
        <f>IF(N252="zákl. přenesená",J252,0)</f>
        <v>0</v>
      </c>
      <c r="BH252" s="224">
        <f>IF(N252="sníž. přenesená",J252,0)</f>
        <v>0</v>
      </c>
      <c r="BI252" s="224">
        <f>IF(N252="nulová",J252,0)</f>
        <v>0</v>
      </c>
      <c r="BJ252" s="17" t="s">
        <v>81</v>
      </c>
      <c r="BK252" s="224">
        <f>ROUND(I252*H252,2)</f>
        <v>0</v>
      </c>
      <c r="BL252" s="17" t="s">
        <v>217</v>
      </c>
      <c r="BM252" s="223" t="s">
        <v>701</v>
      </c>
    </row>
    <row r="253" s="2" customFormat="1">
      <c r="A253" s="38"/>
      <c r="B253" s="39"/>
      <c r="C253" s="40"/>
      <c r="D253" s="225" t="s">
        <v>159</v>
      </c>
      <c r="E253" s="40"/>
      <c r="F253" s="226" t="s">
        <v>702</v>
      </c>
      <c r="G253" s="40"/>
      <c r="H253" s="40"/>
      <c r="I253" s="227"/>
      <c r="J253" s="40"/>
      <c r="K253" s="40"/>
      <c r="L253" s="44"/>
      <c r="M253" s="228"/>
      <c r="N253" s="229"/>
      <c r="O253" s="84"/>
      <c r="P253" s="84"/>
      <c r="Q253" s="84"/>
      <c r="R253" s="84"/>
      <c r="S253" s="84"/>
      <c r="T253" s="85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T253" s="17" t="s">
        <v>159</v>
      </c>
      <c r="AU253" s="17" t="s">
        <v>83</v>
      </c>
    </row>
    <row r="254" s="2" customFormat="1">
      <c r="A254" s="38"/>
      <c r="B254" s="39"/>
      <c r="C254" s="40"/>
      <c r="D254" s="230" t="s">
        <v>161</v>
      </c>
      <c r="E254" s="40"/>
      <c r="F254" s="231" t="s">
        <v>703</v>
      </c>
      <c r="G254" s="40"/>
      <c r="H254" s="40"/>
      <c r="I254" s="227"/>
      <c r="J254" s="40"/>
      <c r="K254" s="40"/>
      <c r="L254" s="44"/>
      <c r="M254" s="228"/>
      <c r="N254" s="229"/>
      <c r="O254" s="84"/>
      <c r="P254" s="84"/>
      <c r="Q254" s="84"/>
      <c r="R254" s="84"/>
      <c r="S254" s="84"/>
      <c r="T254" s="85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T254" s="17" t="s">
        <v>161</v>
      </c>
      <c r="AU254" s="17" t="s">
        <v>83</v>
      </c>
    </row>
    <row r="255" s="2" customFormat="1" ht="16.5" customHeight="1">
      <c r="A255" s="38"/>
      <c r="B255" s="39"/>
      <c r="C255" s="212" t="s">
        <v>458</v>
      </c>
      <c r="D255" s="212" t="s">
        <v>153</v>
      </c>
      <c r="E255" s="213" t="s">
        <v>704</v>
      </c>
      <c r="F255" s="214" t="s">
        <v>705</v>
      </c>
      <c r="G255" s="215" t="s">
        <v>216</v>
      </c>
      <c r="H255" s="216">
        <v>37</v>
      </c>
      <c r="I255" s="217"/>
      <c r="J255" s="218">
        <f>ROUND(I255*H255,2)</f>
        <v>0</v>
      </c>
      <c r="K255" s="214" t="s">
        <v>157</v>
      </c>
      <c r="L255" s="44"/>
      <c r="M255" s="219" t="s">
        <v>19</v>
      </c>
      <c r="N255" s="220" t="s">
        <v>44</v>
      </c>
      <c r="O255" s="84"/>
      <c r="P255" s="221">
        <f>O255*H255</f>
        <v>0</v>
      </c>
      <c r="Q255" s="221">
        <v>0.00022000000000000001</v>
      </c>
      <c r="R255" s="221">
        <f>Q255*H255</f>
        <v>0.0081399999999999997</v>
      </c>
      <c r="S255" s="221">
        <v>0.056860000000000001</v>
      </c>
      <c r="T255" s="222">
        <f>S255*H255</f>
        <v>2.1038200000000002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23" t="s">
        <v>217</v>
      </c>
      <c r="AT255" s="223" t="s">
        <v>153</v>
      </c>
      <c r="AU255" s="223" t="s">
        <v>83</v>
      </c>
      <c r="AY255" s="17" t="s">
        <v>150</v>
      </c>
      <c r="BE255" s="224">
        <f>IF(N255="základní",J255,0)</f>
        <v>0</v>
      </c>
      <c r="BF255" s="224">
        <f>IF(N255="snížená",J255,0)</f>
        <v>0</v>
      </c>
      <c r="BG255" s="224">
        <f>IF(N255="zákl. přenesená",J255,0)</f>
        <v>0</v>
      </c>
      <c r="BH255" s="224">
        <f>IF(N255="sníž. přenesená",J255,0)</f>
        <v>0</v>
      </c>
      <c r="BI255" s="224">
        <f>IF(N255="nulová",J255,0)</f>
        <v>0</v>
      </c>
      <c r="BJ255" s="17" t="s">
        <v>81</v>
      </c>
      <c r="BK255" s="224">
        <f>ROUND(I255*H255,2)</f>
        <v>0</v>
      </c>
      <c r="BL255" s="17" t="s">
        <v>217</v>
      </c>
      <c r="BM255" s="223" t="s">
        <v>706</v>
      </c>
    </row>
    <row r="256" s="2" customFormat="1">
      <c r="A256" s="38"/>
      <c r="B256" s="39"/>
      <c r="C256" s="40"/>
      <c r="D256" s="225" t="s">
        <v>159</v>
      </c>
      <c r="E256" s="40"/>
      <c r="F256" s="226" t="s">
        <v>707</v>
      </c>
      <c r="G256" s="40"/>
      <c r="H256" s="40"/>
      <c r="I256" s="227"/>
      <c r="J256" s="40"/>
      <c r="K256" s="40"/>
      <c r="L256" s="44"/>
      <c r="M256" s="228"/>
      <c r="N256" s="229"/>
      <c r="O256" s="84"/>
      <c r="P256" s="84"/>
      <c r="Q256" s="84"/>
      <c r="R256" s="84"/>
      <c r="S256" s="84"/>
      <c r="T256" s="85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T256" s="17" t="s">
        <v>159</v>
      </c>
      <c r="AU256" s="17" t="s">
        <v>83</v>
      </c>
    </row>
    <row r="257" s="2" customFormat="1">
      <c r="A257" s="38"/>
      <c r="B257" s="39"/>
      <c r="C257" s="40"/>
      <c r="D257" s="230" t="s">
        <v>161</v>
      </c>
      <c r="E257" s="40"/>
      <c r="F257" s="231" t="s">
        <v>708</v>
      </c>
      <c r="G257" s="40"/>
      <c r="H257" s="40"/>
      <c r="I257" s="227"/>
      <c r="J257" s="40"/>
      <c r="K257" s="40"/>
      <c r="L257" s="44"/>
      <c r="M257" s="228"/>
      <c r="N257" s="229"/>
      <c r="O257" s="84"/>
      <c r="P257" s="84"/>
      <c r="Q257" s="84"/>
      <c r="R257" s="84"/>
      <c r="S257" s="84"/>
      <c r="T257" s="85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T257" s="17" t="s">
        <v>161</v>
      </c>
      <c r="AU257" s="17" t="s">
        <v>83</v>
      </c>
    </row>
    <row r="258" s="2" customFormat="1" ht="16.5" customHeight="1">
      <c r="A258" s="38"/>
      <c r="B258" s="39"/>
      <c r="C258" s="212" t="s">
        <v>464</v>
      </c>
      <c r="D258" s="212" t="s">
        <v>153</v>
      </c>
      <c r="E258" s="213" t="s">
        <v>709</v>
      </c>
      <c r="F258" s="214" t="s">
        <v>710</v>
      </c>
      <c r="G258" s="215" t="s">
        <v>216</v>
      </c>
      <c r="H258" s="216">
        <v>132</v>
      </c>
      <c r="I258" s="217"/>
      <c r="J258" s="218">
        <f>ROUND(I258*H258,2)</f>
        <v>0</v>
      </c>
      <c r="K258" s="214" t="s">
        <v>157</v>
      </c>
      <c r="L258" s="44"/>
      <c r="M258" s="219" t="s">
        <v>19</v>
      </c>
      <c r="N258" s="220" t="s">
        <v>44</v>
      </c>
      <c r="O258" s="84"/>
      <c r="P258" s="221">
        <f>O258*H258</f>
        <v>0</v>
      </c>
      <c r="Q258" s="221">
        <v>0.00249</v>
      </c>
      <c r="R258" s="221">
        <f>Q258*H258</f>
        <v>0.32868000000000003</v>
      </c>
      <c r="S258" s="221">
        <v>0.077979999999999994</v>
      </c>
      <c r="T258" s="222">
        <f>S258*H258</f>
        <v>10.29336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23" t="s">
        <v>217</v>
      </c>
      <c r="AT258" s="223" t="s">
        <v>153</v>
      </c>
      <c r="AU258" s="223" t="s">
        <v>83</v>
      </c>
      <c r="AY258" s="17" t="s">
        <v>150</v>
      </c>
      <c r="BE258" s="224">
        <f>IF(N258="základní",J258,0)</f>
        <v>0</v>
      </c>
      <c r="BF258" s="224">
        <f>IF(N258="snížená",J258,0)</f>
        <v>0</v>
      </c>
      <c r="BG258" s="224">
        <f>IF(N258="zákl. přenesená",J258,0)</f>
        <v>0</v>
      </c>
      <c r="BH258" s="224">
        <f>IF(N258="sníž. přenesená",J258,0)</f>
        <v>0</v>
      </c>
      <c r="BI258" s="224">
        <f>IF(N258="nulová",J258,0)</f>
        <v>0</v>
      </c>
      <c r="BJ258" s="17" t="s">
        <v>81</v>
      </c>
      <c r="BK258" s="224">
        <f>ROUND(I258*H258,2)</f>
        <v>0</v>
      </c>
      <c r="BL258" s="17" t="s">
        <v>217</v>
      </c>
      <c r="BM258" s="223" t="s">
        <v>711</v>
      </c>
    </row>
    <row r="259" s="2" customFormat="1">
      <c r="A259" s="38"/>
      <c r="B259" s="39"/>
      <c r="C259" s="40"/>
      <c r="D259" s="225" t="s">
        <v>159</v>
      </c>
      <c r="E259" s="40"/>
      <c r="F259" s="226" t="s">
        <v>712</v>
      </c>
      <c r="G259" s="40"/>
      <c r="H259" s="40"/>
      <c r="I259" s="227"/>
      <c r="J259" s="40"/>
      <c r="K259" s="40"/>
      <c r="L259" s="44"/>
      <c r="M259" s="228"/>
      <c r="N259" s="229"/>
      <c r="O259" s="84"/>
      <c r="P259" s="84"/>
      <c r="Q259" s="84"/>
      <c r="R259" s="84"/>
      <c r="S259" s="84"/>
      <c r="T259" s="85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T259" s="17" t="s">
        <v>159</v>
      </c>
      <c r="AU259" s="17" t="s">
        <v>83</v>
      </c>
    </row>
    <row r="260" s="2" customFormat="1">
      <c r="A260" s="38"/>
      <c r="B260" s="39"/>
      <c r="C260" s="40"/>
      <c r="D260" s="230" t="s">
        <v>161</v>
      </c>
      <c r="E260" s="40"/>
      <c r="F260" s="231" t="s">
        <v>713</v>
      </c>
      <c r="G260" s="40"/>
      <c r="H260" s="40"/>
      <c r="I260" s="227"/>
      <c r="J260" s="40"/>
      <c r="K260" s="40"/>
      <c r="L260" s="44"/>
      <c r="M260" s="228"/>
      <c r="N260" s="229"/>
      <c r="O260" s="84"/>
      <c r="P260" s="84"/>
      <c r="Q260" s="84"/>
      <c r="R260" s="84"/>
      <c r="S260" s="84"/>
      <c r="T260" s="85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T260" s="17" t="s">
        <v>161</v>
      </c>
      <c r="AU260" s="17" t="s">
        <v>83</v>
      </c>
    </row>
    <row r="261" s="2" customFormat="1">
      <c r="A261" s="38"/>
      <c r="B261" s="39"/>
      <c r="C261" s="40"/>
      <c r="D261" s="225" t="s">
        <v>260</v>
      </c>
      <c r="E261" s="40"/>
      <c r="F261" s="253" t="s">
        <v>714</v>
      </c>
      <c r="G261" s="40"/>
      <c r="H261" s="40"/>
      <c r="I261" s="227"/>
      <c r="J261" s="40"/>
      <c r="K261" s="40"/>
      <c r="L261" s="44"/>
      <c r="M261" s="228"/>
      <c r="N261" s="229"/>
      <c r="O261" s="84"/>
      <c r="P261" s="84"/>
      <c r="Q261" s="84"/>
      <c r="R261" s="84"/>
      <c r="S261" s="84"/>
      <c r="T261" s="85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T261" s="17" t="s">
        <v>260</v>
      </c>
      <c r="AU261" s="17" t="s">
        <v>83</v>
      </c>
    </row>
    <row r="262" s="13" customFormat="1">
      <c r="A262" s="13"/>
      <c r="B262" s="232"/>
      <c r="C262" s="233"/>
      <c r="D262" s="225" t="s">
        <v>163</v>
      </c>
      <c r="E262" s="234" t="s">
        <v>19</v>
      </c>
      <c r="F262" s="235" t="s">
        <v>715</v>
      </c>
      <c r="G262" s="233"/>
      <c r="H262" s="236">
        <v>132</v>
      </c>
      <c r="I262" s="237"/>
      <c r="J262" s="233"/>
      <c r="K262" s="233"/>
      <c r="L262" s="238"/>
      <c r="M262" s="239"/>
      <c r="N262" s="240"/>
      <c r="O262" s="240"/>
      <c r="P262" s="240"/>
      <c r="Q262" s="240"/>
      <c r="R262" s="240"/>
      <c r="S262" s="240"/>
      <c r="T262" s="241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2" t="s">
        <v>163</v>
      </c>
      <c r="AU262" s="242" t="s">
        <v>83</v>
      </c>
      <c r="AV262" s="13" t="s">
        <v>83</v>
      </c>
      <c r="AW262" s="13" t="s">
        <v>35</v>
      </c>
      <c r="AX262" s="13" t="s">
        <v>81</v>
      </c>
      <c r="AY262" s="242" t="s">
        <v>150</v>
      </c>
    </row>
    <row r="263" s="2" customFormat="1" ht="16.5" customHeight="1">
      <c r="A263" s="38"/>
      <c r="B263" s="39"/>
      <c r="C263" s="212" t="s">
        <v>468</v>
      </c>
      <c r="D263" s="212" t="s">
        <v>153</v>
      </c>
      <c r="E263" s="213" t="s">
        <v>273</v>
      </c>
      <c r="F263" s="214" t="s">
        <v>716</v>
      </c>
      <c r="G263" s="215" t="s">
        <v>216</v>
      </c>
      <c r="H263" s="216">
        <v>8</v>
      </c>
      <c r="I263" s="217"/>
      <c r="J263" s="218">
        <f>ROUND(I263*H263,2)</f>
        <v>0</v>
      </c>
      <c r="K263" s="214" t="s">
        <v>19</v>
      </c>
      <c r="L263" s="44"/>
      <c r="M263" s="219" t="s">
        <v>19</v>
      </c>
      <c r="N263" s="220" t="s">
        <v>44</v>
      </c>
      <c r="O263" s="84"/>
      <c r="P263" s="221">
        <f>O263*H263</f>
        <v>0</v>
      </c>
      <c r="Q263" s="221">
        <v>0.0028</v>
      </c>
      <c r="R263" s="221">
        <f>Q263*H263</f>
        <v>0.0224</v>
      </c>
      <c r="S263" s="221">
        <v>0.10344</v>
      </c>
      <c r="T263" s="222">
        <f>S263*H263</f>
        <v>0.82752000000000003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23" t="s">
        <v>217</v>
      </c>
      <c r="AT263" s="223" t="s">
        <v>153</v>
      </c>
      <c r="AU263" s="223" t="s">
        <v>83</v>
      </c>
      <c r="AY263" s="17" t="s">
        <v>150</v>
      </c>
      <c r="BE263" s="224">
        <f>IF(N263="základní",J263,0)</f>
        <v>0</v>
      </c>
      <c r="BF263" s="224">
        <f>IF(N263="snížená",J263,0)</f>
        <v>0</v>
      </c>
      <c r="BG263" s="224">
        <f>IF(N263="zákl. přenesená",J263,0)</f>
        <v>0</v>
      </c>
      <c r="BH263" s="224">
        <f>IF(N263="sníž. přenesená",J263,0)</f>
        <v>0</v>
      </c>
      <c r="BI263" s="224">
        <f>IF(N263="nulová",J263,0)</f>
        <v>0</v>
      </c>
      <c r="BJ263" s="17" t="s">
        <v>81</v>
      </c>
      <c r="BK263" s="224">
        <f>ROUND(I263*H263,2)</f>
        <v>0</v>
      </c>
      <c r="BL263" s="17" t="s">
        <v>217</v>
      </c>
      <c r="BM263" s="223" t="s">
        <v>717</v>
      </c>
    </row>
    <row r="264" s="2" customFormat="1">
      <c r="A264" s="38"/>
      <c r="B264" s="39"/>
      <c r="C264" s="40"/>
      <c r="D264" s="225" t="s">
        <v>159</v>
      </c>
      <c r="E264" s="40"/>
      <c r="F264" s="226" t="s">
        <v>716</v>
      </c>
      <c r="G264" s="40"/>
      <c r="H264" s="40"/>
      <c r="I264" s="227"/>
      <c r="J264" s="40"/>
      <c r="K264" s="40"/>
      <c r="L264" s="44"/>
      <c r="M264" s="228"/>
      <c r="N264" s="229"/>
      <c r="O264" s="84"/>
      <c r="P264" s="84"/>
      <c r="Q264" s="84"/>
      <c r="R264" s="84"/>
      <c r="S264" s="84"/>
      <c r="T264" s="85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T264" s="17" t="s">
        <v>159</v>
      </c>
      <c r="AU264" s="17" t="s">
        <v>83</v>
      </c>
    </row>
    <row r="265" s="2" customFormat="1" ht="24.15" customHeight="1">
      <c r="A265" s="38"/>
      <c r="B265" s="39"/>
      <c r="C265" s="212" t="s">
        <v>474</v>
      </c>
      <c r="D265" s="212" t="s">
        <v>153</v>
      </c>
      <c r="E265" s="213" t="s">
        <v>718</v>
      </c>
      <c r="F265" s="214" t="s">
        <v>719</v>
      </c>
      <c r="G265" s="215" t="s">
        <v>216</v>
      </c>
      <c r="H265" s="216">
        <v>1</v>
      </c>
      <c r="I265" s="217"/>
      <c r="J265" s="218">
        <f>ROUND(I265*H265,2)</f>
        <v>0</v>
      </c>
      <c r="K265" s="214" t="s">
        <v>19</v>
      </c>
      <c r="L265" s="44"/>
      <c r="M265" s="219" t="s">
        <v>19</v>
      </c>
      <c r="N265" s="220" t="s">
        <v>44</v>
      </c>
      <c r="O265" s="84"/>
      <c r="P265" s="221">
        <f>O265*H265</f>
        <v>0</v>
      </c>
      <c r="Q265" s="221">
        <v>0.0022899999999999999</v>
      </c>
      <c r="R265" s="221">
        <f>Q265*H265</f>
        <v>0.0022899999999999999</v>
      </c>
      <c r="S265" s="221">
        <v>0</v>
      </c>
      <c r="T265" s="222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23" t="s">
        <v>217</v>
      </c>
      <c r="AT265" s="223" t="s">
        <v>153</v>
      </c>
      <c r="AU265" s="223" t="s">
        <v>83</v>
      </c>
      <c r="AY265" s="17" t="s">
        <v>150</v>
      </c>
      <c r="BE265" s="224">
        <f>IF(N265="základní",J265,0)</f>
        <v>0</v>
      </c>
      <c r="BF265" s="224">
        <f>IF(N265="snížená",J265,0)</f>
        <v>0</v>
      </c>
      <c r="BG265" s="224">
        <f>IF(N265="zákl. přenesená",J265,0)</f>
        <v>0</v>
      </c>
      <c r="BH265" s="224">
        <f>IF(N265="sníž. přenesená",J265,0)</f>
        <v>0</v>
      </c>
      <c r="BI265" s="224">
        <f>IF(N265="nulová",J265,0)</f>
        <v>0</v>
      </c>
      <c r="BJ265" s="17" t="s">
        <v>81</v>
      </c>
      <c r="BK265" s="224">
        <f>ROUND(I265*H265,2)</f>
        <v>0</v>
      </c>
      <c r="BL265" s="17" t="s">
        <v>217</v>
      </c>
      <c r="BM265" s="223" t="s">
        <v>720</v>
      </c>
    </row>
    <row r="266" s="2" customFormat="1">
      <c r="A266" s="38"/>
      <c r="B266" s="39"/>
      <c r="C266" s="40"/>
      <c r="D266" s="225" t="s">
        <v>159</v>
      </c>
      <c r="E266" s="40"/>
      <c r="F266" s="226" t="s">
        <v>719</v>
      </c>
      <c r="G266" s="40"/>
      <c r="H266" s="40"/>
      <c r="I266" s="227"/>
      <c r="J266" s="40"/>
      <c r="K266" s="40"/>
      <c r="L266" s="44"/>
      <c r="M266" s="228"/>
      <c r="N266" s="229"/>
      <c r="O266" s="84"/>
      <c r="P266" s="84"/>
      <c r="Q266" s="84"/>
      <c r="R266" s="84"/>
      <c r="S266" s="84"/>
      <c r="T266" s="85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T266" s="17" t="s">
        <v>159</v>
      </c>
      <c r="AU266" s="17" t="s">
        <v>83</v>
      </c>
    </row>
    <row r="267" s="2" customFormat="1" ht="24.15" customHeight="1">
      <c r="A267" s="38"/>
      <c r="B267" s="39"/>
      <c r="C267" s="212" t="s">
        <v>479</v>
      </c>
      <c r="D267" s="212" t="s">
        <v>153</v>
      </c>
      <c r="E267" s="213" t="s">
        <v>721</v>
      </c>
      <c r="F267" s="214" t="s">
        <v>722</v>
      </c>
      <c r="G267" s="215" t="s">
        <v>216</v>
      </c>
      <c r="H267" s="216">
        <v>53.899999999999999</v>
      </c>
      <c r="I267" s="217"/>
      <c r="J267" s="218">
        <f>ROUND(I267*H267,2)</f>
        <v>0</v>
      </c>
      <c r="K267" s="214" t="s">
        <v>19</v>
      </c>
      <c r="L267" s="44"/>
      <c r="M267" s="219" t="s">
        <v>19</v>
      </c>
      <c r="N267" s="220" t="s">
        <v>44</v>
      </c>
      <c r="O267" s="84"/>
      <c r="P267" s="221">
        <f>O267*H267</f>
        <v>0</v>
      </c>
      <c r="Q267" s="221">
        <v>0.0051399999999999996</v>
      </c>
      <c r="R267" s="221">
        <f>Q267*H267</f>
        <v>0.27704599999999996</v>
      </c>
      <c r="S267" s="221">
        <v>0</v>
      </c>
      <c r="T267" s="222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23" t="s">
        <v>217</v>
      </c>
      <c r="AT267" s="223" t="s">
        <v>153</v>
      </c>
      <c r="AU267" s="223" t="s">
        <v>83</v>
      </c>
      <c r="AY267" s="17" t="s">
        <v>150</v>
      </c>
      <c r="BE267" s="224">
        <f>IF(N267="základní",J267,0)</f>
        <v>0</v>
      </c>
      <c r="BF267" s="224">
        <f>IF(N267="snížená",J267,0)</f>
        <v>0</v>
      </c>
      <c r="BG267" s="224">
        <f>IF(N267="zákl. přenesená",J267,0)</f>
        <v>0</v>
      </c>
      <c r="BH267" s="224">
        <f>IF(N267="sníž. přenesená",J267,0)</f>
        <v>0</v>
      </c>
      <c r="BI267" s="224">
        <f>IF(N267="nulová",J267,0)</f>
        <v>0</v>
      </c>
      <c r="BJ267" s="17" t="s">
        <v>81</v>
      </c>
      <c r="BK267" s="224">
        <f>ROUND(I267*H267,2)</f>
        <v>0</v>
      </c>
      <c r="BL267" s="17" t="s">
        <v>217</v>
      </c>
      <c r="BM267" s="223" t="s">
        <v>723</v>
      </c>
    </row>
    <row r="268" s="2" customFormat="1">
      <c r="A268" s="38"/>
      <c r="B268" s="39"/>
      <c r="C268" s="40"/>
      <c r="D268" s="225" t="s">
        <v>159</v>
      </c>
      <c r="E268" s="40"/>
      <c r="F268" s="226" t="s">
        <v>722</v>
      </c>
      <c r="G268" s="40"/>
      <c r="H268" s="40"/>
      <c r="I268" s="227"/>
      <c r="J268" s="40"/>
      <c r="K268" s="40"/>
      <c r="L268" s="44"/>
      <c r="M268" s="228"/>
      <c r="N268" s="229"/>
      <c r="O268" s="84"/>
      <c r="P268" s="84"/>
      <c r="Q268" s="84"/>
      <c r="R268" s="84"/>
      <c r="S268" s="84"/>
      <c r="T268" s="85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T268" s="17" t="s">
        <v>159</v>
      </c>
      <c r="AU268" s="17" t="s">
        <v>83</v>
      </c>
    </row>
    <row r="269" s="13" customFormat="1">
      <c r="A269" s="13"/>
      <c r="B269" s="232"/>
      <c r="C269" s="233"/>
      <c r="D269" s="225" t="s">
        <v>163</v>
      </c>
      <c r="E269" s="233"/>
      <c r="F269" s="235" t="s">
        <v>724</v>
      </c>
      <c r="G269" s="233"/>
      <c r="H269" s="236">
        <v>53.899999999999999</v>
      </c>
      <c r="I269" s="237"/>
      <c r="J269" s="233"/>
      <c r="K269" s="233"/>
      <c r="L269" s="238"/>
      <c r="M269" s="239"/>
      <c r="N269" s="240"/>
      <c r="O269" s="240"/>
      <c r="P269" s="240"/>
      <c r="Q269" s="240"/>
      <c r="R269" s="240"/>
      <c r="S269" s="240"/>
      <c r="T269" s="241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2" t="s">
        <v>163</v>
      </c>
      <c r="AU269" s="242" t="s">
        <v>83</v>
      </c>
      <c r="AV269" s="13" t="s">
        <v>83</v>
      </c>
      <c r="AW269" s="13" t="s">
        <v>4</v>
      </c>
      <c r="AX269" s="13" t="s">
        <v>81</v>
      </c>
      <c r="AY269" s="242" t="s">
        <v>150</v>
      </c>
    </row>
    <row r="270" s="2" customFormat="1" ht="24.15" customHeight="1">
      <c r="A270" s="38"/>
      <c r="B270" s="39"/>
      <c r="C270" s="212" t="s">
        <v>725</v>
      </c>
      <c r="D270" s="212" t="s">
        <v>153</v>
      </c>
      <c r="E270" s="213" t="s">
        <v>726</v>
      </c>
      <c r="F270" s="214" t="s">
        <v>727</v>
      </c>
      <c r="G270" s="215" t="s">
        <v>216</v>
      </c>
      <c r="H270" s="216">
        <v>6.5999999999999996</v>
      </c>
      <c r="I270" s="217"/>
      <c r="J270" s="218">
        <f>ROUND(I270*H270,2)</f>
        <v>0</v>
      </c>
      <c r="K270" s="214" t="s">
        <v>19</v>
      </c>
      <c r="L270" s="44"/>
      <c r="M270" s="219" t="s">
        <v>19</v>
      </c>
      <c r="N270" s="220" t="s">
        <v>44</v>
      </c>
      <c r="O270" s="84"/>
      <c r="P270" s="221">
        <f>O270*H270</f>
        <v>0</v>
      </c>
      <c r="Q270" s="221">
        <v>0.00792</v>
      </c>
      <c r="R270" s="221">
        <f>Q270*H270</f>
        <v>0.052271999999999999</v>
      </c>
      <c r="S270" s="221">
        <v>0</v>
      </c>
      <c r="T270" s="222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23" t="s">
        <v>217</v>
      </c>
      <c r="AT270" s="223" t="s">
        <v>153</v>
      </c>
      <c r="AU270" s="223" t="s">
        <v>83</v>
      </c>
      <c r="AY270" s="17" t="s">
        <v>150</v>
      </c>
      <c r="BE270" s="224">
        <f>IF(N270="základní",J270,0)</f>
        <v>0</v>
      </c>
      <c r="BF270" s="224">
        <f>IF(N270="snížená",J270,0)</f>
        <v>0</v>
      </c>
      <c r="BG270" s="224">
        <f>IF(N270="zákl. přenesená",J270,0)</f>
        <v>0</v>
      </c>
      <c r="BH270" s="224">
        <f>IF(N270="sníž. přenesená",J270,0)</f>
        <v>0</v>
      </c>
      <c r="BI270" s="224">
        <f>IF(N270="nulová",J270,0)</f>
        <v>0</v>
      </c>
      <c r="BJ270" s="17" t="s">
        <v>81</v>
      </c>
      <c r="BK270" s="224">
        <f>ROUND(I270*H270,2)</f>
        <v>0</v>
      </c>
      <c r="BL270" s="17" t="s">
        <v>217</v>
      </c>
      <c r="BM270" s="223" t="s">
        <v>728</v>
      </c>
    </row>
    <row r="271" s="2" customFormat="1">
      <c r="A271" s="38"/>
      <c r="B271" s="39"/>
      <c r="C271" s="40"/>
      <c r="D271" s="225" t="s">
        <v>159</v>
      </c>
      <c r="E271" s="40"/>
      <c r="F271" s="226" t="s">
        <v>727</v>
      </c>
      <c r="G271" s="40"/>
      <c r="H271" s="40"/>
      <c r="I271" s="227"/>
      <c r="J271" s="40"/>
      <c r="K271" s="40"/>
      <c r="L271" s="44"/>
      <c r="M271" s="228"/>
      <c r="N271" s="229"/>
      <c r="O271" s="84"/>
      <c r="P271" s="84"/>
      <c r="Q271" s="84"/>
      <c r="R271" s="84"/>
      <c r="S271" s="84"/>
      <c r="T271" s="85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T271" s="17" t="s">
        <v>159</v>
      </c>
      <c r="AU271" s="17" t="s">
        <v>83</v>
      </c>
    </row>
    <row r="272" s="13" customFormat="1">
      <c r="A272" s="13"/>
      <c r="B272" s="232"/>
      <c r="C272" s="233"/>
      <c r="D272" s="225" t="s">
        <v>163</v>
      </c>
      <c r="E272" s="233"/>
      <c r="F272" s="235" t="s">
        <v>729</v>
      </c>
      <c r="G272" s="233"/>
      <c r="H272" s="236">
        <v>6.5999999999999996</v>
      </c>
      <c r="I272" s="237"/>
      <c r="J272" s="233"/>
      <c r="K272" s="233"/>
      <c r="L272" s="238"/>
      <c r="M272" s="239"/>
      <c r="N272" s="240"/>
      <c r="O272" s="240"/>
      <c r="P272" s="240"/>
      <c r="Q272" s="240"/>
      <c r="R272" s="240"/>
      <c r="S272" s="240"/>
      <c r="T272" s="241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2" t="s">
        <v>163</v>
      </c>
      <c r="AU272" s="242" t="s">
        <v>83</v>
      </c>
      <c r="AV272" s="13" t="s">
        <v>83</v>
      </c>
      <c r="AW272" s="13" t="s">
        <v>4</v>
      </c>
      <c r="AX272" s="13" t="s">
        <v>81</v>
      </c>
      <c r="AY272" s="242" t="s">
        <v>150</v>
      </c>
    </row>
    <row r="273" s="2" customFormat="1" ht="24.15" customHeight="1">
      <c r="A273" s="38"/>
      <c r="B273" s="39"/>
      <c r="C273" s="212" t="s">
        <v>730</v>
      </c>
      <c r="D273" s="212" t="s">
        <v>153</v>
      </c>
      <c r="E273" s="213" t="s">
        <v>731</v>
      </c>
      <c r="F273" s="214" t="s">
        <v>732</v>
      </c>
      <c r="G273" s="215" t="s">
        <v>216</v>
      </c>
      <c r="H273" s="216">
        <v>220</v>
      </c>
      <c r="I273" s="217"/>
      <c r="J273" s="218">
        <f>ROUND(I273*H273,2)</f>
        <v>0</v>
      </c>
      <c r="K273" s="214" t="s">
        <v>19</v>
      </c>
      <c r="L273" s="44"/>
      <c r="M273" s="219" t="s">
        <v>19</v>
      </c>
      <c r="N273" s="220" t="s">
        <v>44</v>
      </c>
      <c r="O273" s="84"/>
      <c r="P273" s="221">
        <f>O273*H273</f>
        <v>0</v>
      </c>
      <c r="Q273" s="221">
        <v>0.0095499999999999995</v>
      </c>
      <c r="R273" s="221">
        <f>Q273*H273</f>
        <v>2.101</v>
      </c>
      <c r="S273" s="221">
        <v>0</v>
      </c>
      <c r="T273" s="222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23" t="s">
        <v>217</v>
      </c>
      <c r="AT273" s="223" t="s">
        <v>153</v>
      </c>
      <c r="AU273" s="223" t="s">
        <v>83</v>
      </c>
      <c r="AY273" s="17" t="s">
        <v>150</v>
      </c>
      <c r="BE273" s="224">
        <f>IF(N273="základní",J273,0)</f>
        <v>0</v>
      </c>
      <c r="BF273" s="224">
        <f>IF(N273="snížená",J273,0)</f>
        <v>0</v>
      </c>
      <c r="BG273" s="224">
        <f>IF(N273="zákl. přenesená",J273,0)</f>
        <v>0</v>
      </c>
      <c r="BH273" s="224">
        <f>IF(N273="sníž. přenesená",J273,0)</f>
        <v>0</v>
      </c>
      <c r="BI273" s="224">
        <f>IF(N273="nulová",J273,0)</f>
        <v>0</v>
      </c>
      <c r="BJ273" s="17" t="s">
        <v>81</v>
      </c>
      <c r="BK273" s="224">
        <f>ROUND(I273*H273,2)</f>
        <v>0</v>
      </c>
      <c r="BL273" s="17" t="s">
        <v>217</v>
      </c>
      <c r="BM273" s="223" t="s">
        <v>733</v>
      </c>
    </row>
    <row r="274" s="2" customFormat="1">
      <c r="A274" s="38"/>
      <c r="B274" s="39"/>
      <c r="C274" s="40"/>
      <c r="D274" s="225" t="s">
        <v>159</v>
      </c>
      <c r="E274" s="40"/>
      <c r="F274" s="226" t="s">
        <v>732</v>
      </c>
      <c r="G274" s="40"/>
      <c r="H274" s="40"/>
      <c r="I274" s="227"/>
      <c r="J274" s="40"/>
      <c r="K274" s="40"/>
      <c r="L274" s="44"/>
      <c r="M274" s="228"/>
      <c r="N274" s="229"/>
      <c r="O274" s="84"/>
      <c r="P274" s="84"/>
      <c r="Q274" s="84"/>
      <c r="R274" s="84"/>
      <c r="S274" s="84"/>
      <c r="T274" s="85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T274" s="17" t="s">
        <v>159</v>
      </c>
      <c r="AU274" s="17" t="s">
        <v>83</v>
      </c>
    </row>
    <row r="275" s="13" customFormat="1">
      <c r="A275" s="13"/>
      <c r="B275" s="232"/>
      <c r="C275" s="233"/>
      <c r="D275" s="225" t="s">
        <v>163</v>
      </c>
      <c r="E275" s="233"/>
      <c r="F275" s="235" t="s">
        <v>734</v>
      </c>
      <c r="G275" s="233"/>
      <c r="H275" s="236">
        <v>220</v>
      </c>
      <c r="I275" s="237"/>
      <c r="J275" s="233"/>
      <c r="K275" s="233"/>
      <c r="L275" s="238"/>
      <c r="M275" s="239"/>
      <c r="N275" s="240"/>
      <c r="O275" s="240"/>
      <c r="P275" s="240"/>
      <c r="Q275" s="240"/>
      <c r="R275" s="240"/>
      <c r="S275" s="240"/>
      <c r="T275" s="241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2" t="s">
        <v>163</v>
      </c>
      <c r="AU275" s="242" t="s">
        <v>83</v>
      </c>
      <c r="AV275" s="13" t="s">
        <v>83</v>
      </c>
      <c r="AW275" s="13" t="s">
        <v>4</v>
      </c>
      <c r="AX275" s="13" t="s">
        <v>81</v>
      </c>
      <c r="AY275" s="242" t="s">
        <v>150</v>
      </c>
    </row>
    <row r="276" s="2" customFormat="1" ht="24.15" customHeight="1">
      <c r="A276" s="38"/>
      <c r="B276" s="39"/>
      <c r="C276" s="212" t="s">
        <v>735</v>
      </c>
      <c r="D276" s="212" t="s">
        <v>153</v>
      </c>
      <c r="E276" s="213" t="s">
        <v>736</v>
      </c>
      <c r="F276" s="214" t="s">
        <v>737</v>
      </c>
      <c r="G276" s="215" t="s">
        <v>216</v>
      </c>
      <c r="H276" s="216">
        <v>282.69999999999999</v>
      </c>
      <c r="I276" s="217"/>
      <c r="J276" s="218">
        <f>ROUND(I276*H276,2)</f>
        <v>0</v>
      </c>
      <c r="K276" s="214" t="s">
        <v>19</v>
      </c>
      <c r="L276" s="44"/>
      <c r="M276" s="219" t="s">
        <v>19</v>
      </c>
      <c r="N276" s="220" t="s">
        <v>44</v>
      </c>
      <c r="O276" s="84"/>
      <c r="P276" s="221">
        <f>O276*H276</f>
        <v>0</v>
      </c>
      <c r="Q276" s="221">
        <v>0.013480000000000001</v>
      </c>
      <c r="R276" s="221">
        <f>Q276*H276</f>
        <v>3.8107959999999998</v>
      </c>
      <c r="S276" s="221">
        <v>0</v>
      </c>
      <c r="T276" s="222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23" t="s">
        <v>217</v>
      </c>
      <c r="AT276" s="223" t="s">
        <v>153</v>
      </c>
      <c r="AU276" s="223" t="s">
        <v>83</v>
      </c>
      <c r="AY276" s="17" t="s">
        <v>150</v>
      </c>
      <c r="BE276" s="224">
        <f>IF(N276="základní",J276,0)</f>
        <v>0</v>
      </c>
      <c r="BF276" s="224">
        <f>IF(N276="snížená",J276,0)</f>
        <v>0</v>
      </c>
      <c r="BG276" s="224">
        <f>IF(N276="zákl. přenesená",J276,0)</f>
        <v>0</v>
      </c>
      <c r="BH276" s="224">
        <f>IF(N276="sníž. přenesená",J276,0)</f>
        <v>0</v>
      </c>
      <c r="BI276" s="224">
        <f>IF(N276="nulová",J276,0)</f>
        <v>0</v>
      </c>
      <c r="BJ276" s="17" t="s">
        <v>81</v>
      </c>
      <c r="BK276" s="224">
        <f>ROUND(I276*H276,2)</f>
        <v>0</v>
      </c>
      <c r="BL276" s="17" t="s">
        <v>217</v>
      </c>
      <c r="BM276" s="223" t="s">
        <v>738</v>
      </c>
    </row>
    <row r="277" s="2" customFormat="1">
      <c r="A277" s="38"/>
      <c r="B277" s="39"/>
      <c r="C277" s="40"/>
      <c r="D277" s="225" t="s">
        <v>159</v>
      </c>
      <c r="E277" s="40"/>
      <c r="F277" s="226" t="s">
        <v>737</v>
      </c>
      <c r="G277" s="40"/>
      <c r="H277" s="40"/>
      <c r="I277" s="227"/>
      <c r="J277" s="40"/>
      <c r="K277" s="40"/>
      <c r="L277" s="44"/>
      <c r="M277" s="228"/>
      <c r="N277" s="229"/>
      <c r="O277" s="84"/>
      <c r="P277" s="84"/>
      <c r="Q277" s="84"/>
      <c r="R277" s="84"/>
      <c r="S277" s="84"/>
      <c r="T277" s="85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T277" s="17" t="s">
        <v>159</v>
      </c>
      <c r="AU277" s="17" t="s">
        <v>83</v>
      </c>
    </row>
    <row r="278" s="13" customFormat="1">
      <c r="A278" s="13"/>
      <c r="B278" s="232"/>
      <c r="C278" s="233"/>
      <c r="D278" s="225" t="s">
        <v>163</v>
      </c>
      <c r="E278" s="233"/>
      <c r="F278" s="235" t="s">
        <v>555</v>
      </c>
      <c r="G278" s="233"/>
      <c r="H278" s="236">
        <v>282.69999999999999</v>
      </c>
      <c r="I278" s="237"/>
      <c r="J278" s="233"/>
      <c r="K278" s="233"/>
      <c r="L278" s="238"/>
      <c r="M278" s="239"/>
      <c r="N278" s="240"/>
      <c r="O278" s="240"/>
      <c r="P278" s="240"/>
      <c r="Q278" s="240"/>
      <c r="R278" s="240"/>
      <c r="S278" s="240"/>
      <c r="T278" s="241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2" t="s">
        <v>163</v>
      </c>
      <c r="AU278" s="242" t="s">
        <v>83</v>
      </c>
      <c r="AV278" s="13" t="s">
        <v>83</v>
      </c>
      <c r="AW278" s="13" t="s">
        <v>4</v>
      </c>
      <c r="AX278" s="13" t="s">
        <v>81</v>
      </c>
      <c r="AY278" s="242" t="s">
        <v>150</v>
      </c>
    </row>
    <row r="279" s="2" customFormat="1" ht="24.15" customHeight="1">
      <c r="A279" s="38"/>
      <c r="B279" s="39"/>
      <c r="C279" s="212" t="s">
        <v>739</v>
      </c>
      <c r="D279" s="212" t="s">
        <v>153</v>
      </c>
      <c r="E279" s="213" t="s">
        <v>740</v>
      </c>
      <c r="F279" s="214" t="s">
        <v>741</v>
      </c>
      <c r="G279" s="215" t="s">
        <v>216</v>
      </c>
      <c r="H279" s="216">
        <v>11</v>
      </c>
      <c r="I279" s="217"/>
      <c r="J279" s="218">
        <f>ROUND(I279*H279,2)</f>
        <v>0</v>
      </c>
      <c r="K279" s="214" t="s">
        <v>19</v>
      </c>
      <c r="L279" s="44"/>
      <c r="M279" s="219" t="s">
        <v>19</v>
      </c>
      <c r="N279" s="220" t="s">
        <v>44</v>
      </c>
      <c r="O279" s="84"/>
      <c r="P279" s="221">
        <f>O279*H279</f>
        <v>0</v>
      </c>
      <c r="Q279" s="221">
        <v>0.031699999999999999</v>
      </c>
      <c r="R279" s="221">
        <f>Q279*H279</f>
        <v>0.34870000000000001</v>
      </c>
      <c r="S279" s="221">
        <v>0</v>
      </c>
      <c r="T279" s="222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23" t="s">
        <v>217</v>
      </c>
      <c r="AT279" s="223" t="s">
        <v>153</v>
      </c>
      <c r="AU279" s="223" t="s">
        <v>83</v>
      </c>
      <c r="AY279" s="17" t="s">
        <v>150</v>
      </c>
      <c r="BE279" s="224">
        <f>IF(N279="základní",J279,0)</f>
        <v>0</v>
      </c>
      <c r="BF279" s="224">
        <f>IF(N279="snížená",J279,0)</f>
        <v>0</v>
      </c>
      <c r="BG279" s="224">
        <f>IF(N279="zákl. přenesená",J279,0)</f>
        <v>0</v>
      </c>
      <c r="BH279" s="224">
        <f>IF(N279="sníž. přenesená",J279,0)</f>
        <v>0</v>
      </c>
      <c r="BI279" s="224">
        <f>IF(N279="nulová",J279,0)</f>
        <v>0</v>
      </c>
      <c r="BJ279" s="17" t="s">
        <v>81</v>
      </c>
      <c r="BK279" s="224">
        <f>ROUND(I279*H279,2)</f>
        <v>0</v>
      </c>
      <c r="BL279" s="17" t="s">
        <v>217</v>
      </c>
      <c r="BM279" s="223" t="s">
        <v>742</v>
      </c>
    </row>
    <row r="280" s="2" customFormat="1">
      <c r="A280" s="38"/>
      <c r="B280" s="39"/>
      <c r="C280" s="40"/>
      <c r="D280" s="225" t="s">
        <v>159</v>
      </c>
      <c r="E280" s="40"/>
      <c r="F280" s="226" t="s">
        <v>741</v>
      </c>
      <c r="G280" s="40"/>
      <c r="H280" s="40"/>
      <c r="I280" s="227"/>
      <c r="J280" s="40"/>
      <c r="K280" s="40"/>
      <c r="L280" s="44"/>
      <c r="M280" s="228"/>
      <c r="N280" s="229"/>
      <c r="O280" s="84"/>
      <c r="P280" s="84"/>
      <c r="Q280" s="84"/>
      <c r="R280" s="84"/>
      <c r="S280" s="84"/>
      <c r="T280" s="85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T280" s="17" t="s">
        <v>159</v>
      </c>
      <c r="AU280" s="17" t="s">
        <v>83</v>
      </c>
    </row>
    <row r="281" s="13" customFormat="1">
      <c r="A281" s="13"/>
      <c r="B281" s="232"/>
      <c r="C281" s="233"/>
      <c r="D281" s="225" t="s">
        <v>163</v>
      </c>
      <c r="E281" s="233"/>
      <c r="F281" s="235" t="s">
        <v>743</v>
      </c>
      <c r="G281" s="233"/>
      <c r="H281" s="236">
        <v>11</v>
      </c>
      <c r="I281" s="237"/>
      <c r="J281" s="233"/>
      <c r="K281" s="233"/>
      <c r="L281" s="238"/>
      <c r="M281" s="239"/>
      <c r="N281" s="240"/>
      <c r="O281" s="240"/>
      <c r="P281" s="240"/>
      <c r="Q281" s="240"/>
      <c r="R281" s="240"/>
      <c r="S281" s="240"/>
      <c r="T281" s="241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2" t="s">
        <v>163</v>
      </c>
      <c r="AU281" s="242" t="s">
        <v>83</v>
      </c>
      <c r="AV281" s="13" t="s">
        <v>83</v>
      </c>
      <c r="AW281" s="13" t="s">
        <v>4</v>
      </c>
      <c r="AX281" s="13" t="s">
        <v>81</v>
      </c>
      <c r="AY281" s="242" t="s">
        <v>150</v>
      </c>
    </row>
    <row r="282" s="2" customFormat="1" ht="24.15" customHeight="1">
      <c r="A282" s="38"/>
      <c r="B282" s="39"/>
      <c r="C282" s="212" t="s">
        <v>744</v>
      </c>
      <c r="D282" s="212" t="s">
        <v>153</v>
      </c>
      <c r="E282" s="213" t="s">
        <v>745</v>
      </c>
      <c r="F282" s="214" t="s">
        <v>746</v>
      </c>
      <c r="G282" s="215" t="s">
        <v>216</v>
      </c>
      <c r="H282" s="216">
        <v>23.100000000000001</v>
      </c>
      <c r="I282" s="217"/>
      <c r="J282" s="218">
        <f>ROUND(I282*H282,2)</f>
        <v>0</v>
      </c>
      <c r="K282" s="214" t="s">
        <v>19</v>
      </c>
      <c r="L282" s="44"/>
      <c r="M282" s="219" t="s">
        <v>19</v>
      </c>
      <c r="N282" s="220" t="s">
        <v>44</v>
      </c>
      <c r="O282" s="84"/>
      <c r="P282" s="221">
        <f>O282*H282</f>
        <v>0</v>
      </c>
      <c r="Q282" s="221">
        <v>0.0511</v>
      </c>
      <c r="R282" s="221">
        <f>Q282*H282</f>
        <v>1.18041</v>
      </c>
      <c r="S282" s="221">
        <v>0</v>
      </c>
      <c r="T282" s="222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223" t="s">
        <v>217</v>
      </c>
      <c r="AT282" s="223" t="s">
        <v>153</v>
      </c>
      <c r="AU282" s="223" t="s">
        <v>83</v>
      </c>
      <c r="AY282" s="17" t="s">
        <v>150</v>
      </c>
      <c r="BE282" s="224">
        <f>IF(N282="základní",J282,0)</f>
        <v>0</v>
      </c>
      <c r="BF282" s="224">
        <f>IF(N282="snížená",J282,0)</f>
        <v>0</v>
      </c>
      <c r="BG282" s="224">
        <f>IF(N282="zákl. přenesená",J282,0)</f>
        <v>0</v>
      </c>
      <c r="BH282" s="224">
        <f>IF(N282="sníž. přenesená",J282,0)</f>
        <v>0</v>
      </c>
      <c r="BI282" s="224">
        <f>IF(N282="nulová",J282,0)</f>
        <v>0</v>
      </c>
      <c r="BJ282" s="17" t="s">
        <v>81</v>
      </c>
      <c r="BK282" s="224">
        <f>ROUND(I282*H282,2)</f>
        <v>0</v>
      </c>
      <c r="BL282" s="17" t="s">
        <v>217</v>
      </c>
      <c r="BM282" s="223" t="s">
        <v>747</v>
      </c>
    </row>
    <row r="283" s="2" customFormat="1">
      <c r="A283" s="38"/>
      <c r="B283" s="39"/>
      <c r="C283" s="40"/>
      <c r="D283" s="225" t="s">
        <v>159</v>
      </c>
      <c r="E283" s="40"/>
      <c r="F283" s="226" t="s">
        <v>746</v>
      </c>
      <c r="G283" s="40"/>
      <c r="H283" s="40"/>
      <c r="I283" s="227"/>
      <c r="J283" s="40"/>
      <c r="K283" s="40"/>
      <c r="L283" s="44"/>
      <c r="M283" s="228"/>
      <c r="N283" s="229"/>
      <c r="O283" s="84"/>
      <c r="P283" s="84"/>
      <c r="Q283" s="84"/>
      <c r="R283" s="84"/>
      <c r="S283" s="84"/>
      <c r="T283" s="85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T283" s="17" t="s">
        <v>159</v>
      </c>
      <c r="AU283" s="17" t="s">
        <v>83</v>
      </c>
    </row>
    <row r="284" s="13" customFormat="1">
      <c r="A284" s="13"/>
      <c r="B284" s="232"/>
      <c r="C284" s="233"/>
      <c r="D284" s="225" t="s">
        <v>163</v>
      </c>
      <c r="E284" s="233"/>
      <c r="F284" s="235" t="s">
        <v>748</v>
      </c>
      <c r="G284" s="233"/>
      <c r="H284" s="236">
        <v>23.100000000000001</v>
      </c>
      <c r="I284" s="237"/>
      <c r="J284" s="233"/>
      <c r="K284" s="233"/>
      <c r="L284" s="238"/>
      <c r="M284" s="239"/>
      <c r="N284" s="240"/>
      <c r="O284" s="240"/>
      <c r="P284" s="240"/>
      <c r="Q284" s="240"/>
      <c r="R284" s="240"/>
      <c r="S284" s="240"/>
      <c r="T284" s="241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2" t="s">
        <v>163</v>
      </c>
      <c r="AU284" s="242" t="s">
        <v>83</v>
      </c>
      <c r="AV284" s="13" t="s">
        <v>83</v>
      </c>
      <c r="AW284" s="13" t="s">
        <v>4</v>
      </c>
      <c r="AX284" s="13" t="s">
        <v>81</v>
      </c>
      <c r="AY284" s="242" t="s">
        <v>150</v>
      </c>
    </row>
    <row r="285" s="2" customFormat="1" ht="24.15" customHeight="1">
      <c r="A285" s="38"/>
      <c r="B285" s="39"/>
      <c r="C285" s="212" t="s">
        <v>749</v>
      </c>
      <c r="D285" s="212" t="s">
        <v>153</v>
      </c>
      <c r="E285" s="213" t="s">
        <v>750</v>
      </c>
      <c r="F285" s="214" t="s">
        <v>751</v>
      </c>
      <c r="G285" s="215" t="s">
        <v>216</v>
      </c>
      <c r="H285" s="216">
        <v>149.59999999999999</v>
      </c>
      <c r="I285" s="217"/>
      <c r="J285" s="218">
        <f>ROUND(I285*H285,2)</f>
        <v>0</v>
      </c>
      <c r="K285" s="214" t="s">
        <v>157</v>
      </c>
      <c r="L285" s="44"/>
      <c r="M285" s="219" t="s">
        <v>19</v>
      </c>
      <c r="N285" s="220" t="s">
        <v>44</v>
      </c>
      <c r="O285" s="84"/>
      <c r="P285" s="221">
        <f>O285*H285</f>
        <v>0</v>
      </c>
      <c r="Q285" s="221">
        <v>0.06608</v>
      </c>
      <c r="R285" s="221">
        <f>Q285*H285</f>
        <v>9.8855679999999992</v>
      </c>
      <c r="S285" s="221">
        <v>0</v>
      </c>
      <c r="T285" s="222">
        <f>S285*H285</f>
        <v>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223" t="s">
        <v>217</v>
      </c>
      <c r="AT285" s="223" t="s">
        <v>153</v>
      </c>
      <c r="AU285" s="223" t="s">
        <v>83</v>
      </c>
      <c r="AY285" s="17" t="s">
        <v>150</v>
      </c>
      <c r="BE285" s="224">
        <f>IF(N285="základní",J285,0)</f>
        <v>0</v>
      </c>
      <c r="BF285" s="224">
        <f>IF(N285="snížená",J285,0)</f>
        <v>0</v>
      </c>
      <c r="BG285" s="224">
        <f>IF(N285="zákl. přenesená",J285,0)</f>
        <v>0</v>
      </c>
      <c r="BH285" s="224">
        <f>IF(N285="sníž. přenesená",J285,0)</f>
        <v>0</v>
      </c>
      <c r="BI285" s="224">
        <f>IF(N285="nulová",J285,0)</f>
        <v>0</v>
      </c>
      <c r="BJ285" s="17" t="s">
        <v>81</v>
      </c>
      <c r="BK285" s="224">
        <f>ROUND(I285*H285,2)</f>
        <v>0</v>
      </c>
      <c r="BL285" s="17" t="s">
        <v>217</v>
      </c>
      <c r="BM285" s="223" t="s">
        <v>752</v>
      </c>
    </row>
    <row r="286" s="2" customFormat="1">
      <c r="A286" s="38"/>
      <c r="B286" s="39"/>
      <c r="C286" s="40"/>
      <c r="D286" s="225" t="s">
        <v>159</v>
      </c>
      <c r="E286" s="40"/>
      <c r="F286" s="226" t="s">
        <v>751</v>
      </c>
      <c r="G286" s="40"/>
      <c r="H286" s="40"/>
      <c r="I286" s="227"/>
      <c r="J286" s="40"/>
      <c r="K286" s="40"/>
      <c r="L286" s="44"/>
      <c r="M286" s="228"/>
      <c r="N286" s="229"/>
      <c r="O286" s="84"/>
      <c r="P286" s="84"/>
      <c r="Q286" s="84"/>
      <c r="R286" s="84"/>
      <c r="S286" s="84"/>
      <c r="T286" s="85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T286" s="17" t="s">
        <v>159</v>
      </c>
      <c r="AU286" s="17" t="s">
        <v>83</v>
      </c>
    </row>
    <row r="287" s="2" customFormat="1">
      <c r="A287" s="38"/>
      <c r="B287" s="39"/>
      <c r="C287" s="40"/>
      <c r="D287" s="230" t="s">
        <v>161</v>
      </c>
      <c r="E287" s="40"/>
      <c r="F287" s="231" t="s">
        <v>753</v>
      </c>
      <c r="G287" s="40"/>
      <c r="H287" s="40"/>
      <c r="I287" s="227"/>
      <c r="J287" s="40"/>
      <c r="K287" s="40"/>
      <c r="L287" s="44"/>
      <c r="M287" s="228"/>
      <c r="N287" s="229"/>
      <c r="O287" s="84"/>
      <c r="P287" s="84"/>
      <c r="Q287" s="84"/>
      <c r="R287" s="84"/>
      <c r="S287" s="84"/>
      <c r="T287" s="85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T287" s="17" t="s">
        <v>161</v>
      </c>
      <c r="AU287" s="17" t="s">
        <v>83</v>
      </c>
    </row>
    <row r="288" s="13" customFormat="1">
      <c r="A288" s="13"/>
      <c r="B288" s="232"/>
      <c r="C288" s="233"/>
      <c r="D288" s="225" t="s">
        <v>163</v>
      </c>
      <c r="E288" s="233"/>
      <c r="F288" s="235" t="s">
        <v>754</v>
      </c>
      <c r="G288" s="233"/>
      <c r="H288" s="236">
        <v>149.59999999999999</v>
      </c>
      <c r="I288" s="237"/>
      <c r="J288" s="233"/>
      <c r="K288" s="233"/>
      <c r="L288" s="238"/>
      <c r="M288" s="239"/>
      <c r="N288" s="240"/>
      <c r="O288" s="240"/>
      <c r="P288" s="240"/>
      <c r="Q288" s="240"/>
      <c r="R288" s="240"/>
      <c r="S288" s="240"/>
      <c r="T288" s="241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2" t="s">
        <v>163</v>
      </c>
      <c r="AU288" s="242" t="s">
        <v>83</v>
      </c>
      <c r="AV288" s="13" t="s">
        <v>83</v>
      </c>
      <c r="AW288" s="13" t="s">
        <v>4</v>
      </c>
      <c r="AX288" s="13" t="s">
        <v>81</v>
      </c>
      <c r="AY288" s="242" t="s">
        <v>150</v>
      </c>
    </row>
    <row r="289" s="2" customFormat="1" ht="24.15" customHeight="1">
      <c r="A289" s="38"/>
      <c r="B289" s="39"/>
      <c r="C289" s="212" t="s">
        <v>755</v>
      </c>
      <c r="D289" s="212" t="s">
        <v>153</v>
      </c>
      <c r="E289" s="213" t="s">
        <v>756</v>
      </c>
      <c r="F289" s="214" t="s">
        <v>757</v>
      </c>
      <c r="G289" s="215" t="s">
        <v>216</v>
      </c>
      <c r="H289" s="216">
        <v>224.40000000000001</v>
      </c>
      <c r="I289" s="217"/>
      <c r="J289" s="218">
        <f>ROUND(I289*H289,2)</f>
        <v>0</v>
      </c>
      <c r="K289" s="214" t="s">
        <v>19</v>
      </c>
      <c r="L289" s="44"/>
      <c r="M289" s="219" t="s">
        <v>19</v>
      </c>
      <c r="N289" s="220" t="s">
        <v>44</v>
      </c>
      <c r="O289" s="84"/>
      <c r="P289" s="221">
        <f>O289*H289</f>
        <v>0</v>
      </c>
      <c r="Q289" s="221">
        <v>0.074950000000000003</v>
      </c>
      <c r="R289" s="221">
        <f>Q289*H289</f>
        <v>16.81878</v>
      </c>
      <c r="S289" s="221">
        <v>0</v>
      </c>
      <c r="T289" s="222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223" t="s">
        <v>217</v>
      </c>
      <c r="AT289" s="223" t="s">
        <v>153</v>
      </c>
      <c r="AU289" s="223" t="s">
        <v>83</v>
      </c>
      <c r="AY289" s="17" t="s">
        <v>150</v>
      </c>
      <c r="BE289" s="224">
        <f>IF(N289="základní",J289,0)</f>
        <v>0</v>
      </c>
      <c r="BF289" s="224">
        <f>IF(N289="snížená",J289,0)</f>
        <v>0</v>
      </c>
      <c r="BG289" s="224">
        <f>IF(N289="zákl. přenesená",J289,0)</f>
        <v>0</v>
      </c>
      <c r="BH289" s="224">
        <f>IF(N289="sníž. přenesená",J289,0)</f>
        <v>0</v>
      </c>
      <c r="BI289" s="224">
        <f>IF(N289="nulová",J289,0)</f>
        <v>0</v>
      </c>
      <c r="BJ289" s="17" t="s">
        <v>81</v>
      </c>
      <c r="BK289" s="224">
        <f>ROUND(I289*H289,2)</f>
        <v>0</v>
      </c>
      <c r="BL289" s="17" t="s">
        <v>217</v>
      </c>
      <c r="BM289" s="223" t="s">
        <v>758</v>
      </c>
    </row>
    <row r="290" s="2" customFormat="1">
      <c r="A290" s="38"/>
      <c r="B290" s="39"/>
      <c r="C290" s="40"/>
      <c r="D290" s="225" t="s">
        <v>159</v>
      </c>
      <c r="E290" s="40"/>
      <c r="F290" s="226" t="s">
        <v>757</v>
      </c>
      <c r="G290" s="40"/>
      <c r="H290" s="40"/>
      <c r="I290" s="227"/>
      <c r="J290" s="40"/>
      <c r="K290" s="40"/>
      <c r="L290" s="44"/>
      <c r="M290" s="228"/>
      <c r="N290" s="229"/>
      <c r="O290" s="84"/>
      <c r="P290" s="84"/>
      <c r="Q290" s="84"/>
      <c r="R290" s="84"/>
      <c r="S290" s="84"/>
      <c r="T290" s="85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T290" s="17" t="s">
        <v>159</v>
      </c>
      <c r="AU290" s="17" t="s">
        <v>83</v>
      </c>
    </row>
    <row r="291" s="13" customFormat="1">
      <c r="A291" s="13"/>
      <c r="B291" s="232"/>
      <c r="C291" s="233"/>
      <c r="D291" s="225" t="s">
        <v>163</v>
      </c>
      <c r="E291" s="233"/>
      <c r="F291" s="235" t="s">
        <v>759</v>
      </c>
      <c r="G291" s="233"/>
      <c r="H291" s="236">
        <v>224.40000000000001</v>
      </c>
      <c r="I291" s="237"/>
      <c r="J291" s="233"/>
      <c r="K291" s="233"/>
      <c r="L291" s="238"/>
      <c r="M291" s="239"/>
      <c r="N291" s="240"/>
      <c r="O291" s="240"/>
      <c r="P291" s="240"/>
      <c r="Q291" s="240"/>
      <c r="R291" s="240"/>
      <c r="S291" s="240"/>
      <c r="T291" s="241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2" t="s">
        <v>163</v>
      </c>
      <c r="AU291" s="242" t="s">
        <v>83</v>
      </c>
      <c r="AV291" s="13" t="s">
        <v>83</v>
      </c>
      <c r="AW291" s="13" t="s">
        <v>4</v>
      </c>
      <c r="AX291" s="13" t="s">
        <v>81</v>
      </c>
      <c r="AY291" s="242" t="s">
        <v>150</v>
      </c>
    </row>
    <row r="292" s="2" customFormat="1" ht="24.15" customHeight="1">
      <c r="A292" s="38"/>
      <c r="B292" s="39"/>
      <c r="C292" s="212" t="s">
        <v>760</v>
      </c>
      <c r="D292" s="212" t="s">
        <v>153</v>
      </c>
      <c r="E292" s="213" t="s">
        <v>761</v>
      </c>
      <c r="F292" s="214" t="s">
        <v>762</v>
      </c>
      <c r="G292" s="215" t="s">
        <v>216</v>
      </c>
      <c r="H292" s="216">
        <v>93.5</v>
      </c>
      <c r="I292" s="217"/>
      <c r="J292" s="218">
        <f>ROUND(I292*H292,2)</f>
        <v>0</v>
      </c>
      <c r="K292" s="214" t="s">
        <v>19</v>
      </c>
      <c r="L292" s="44"/>
      <c r="M292" s="219" t="s">
        <v>19</v>
      </c>
      <c r="N292" s="220" t="s">
        <v>44</v>
      </c>
      <c r="O292" s="84"/>
      <c r="P292" s="221">
        <f>O292*H292</f>
        <v>0</v>
      </c>
      <c r="Q292" s="221">
        <v>0.095299999999999996</v>
      </c>
      <c r="R292" s="221">
        <f>Q292*H292</f>
        <v>8.9105499999999989</v>
      </c>
      <c r="S292" s="221">
        <v>0</v>
      </c>
      <c r="T292" s="222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223" t="s">
        <v>217</v>
      </c>
      <c r="AT292" s="223" t="s">
        <v>153</v>
      </c>
      <c r="AU292" s="223" t="s">
        <v>83</v>
      </c>
      <c r="AY292" s="17" t="s">
        <v>150</v>
      </c>
      <c r="BE292" s="224">
        <f>IF(N292="základní",J292,0)</f>
        <v>0</v>
      </c>
      <c r="BF292" s="224">
        <f>IF(N292="snížená",J292,0)</f>
        <v>0</v>
      </c>
      <c r="BG292" s="224">
        <f>IF(N292="zákl. přenesená",J292,0)</f>
        <v>0</v>
      </c>
      <c r="BH292" s="224">
        <f>IF(N292="sníž. přenesená",J292,0)</f>
        <v>0</v>
      </c>
      <c r="BI292" s="224">
        <f>IF(N292="nulová",J292,0)</f>
        <v>0</v>
      </c>
      <c r="BJ292" s="17" t="s">
        <v>81</v>
      </c>
      <c r="BK292" s="224">
        <f>ROUND(I292*H292,2)</f>
        <v>0</v>
      </c>
      <c r="BL292" s="17" t="s">
        <v>217</v>
      </c>
      <c r="BM292" s="223" t="s">
        <v>763</v>
      </c>
    </row>
    <row r="293" s="2" customFormat="1">
      <c r="A293" s="38"/>
      <c r="B293" s="39"/>
      <c r="C293" s="40"/>
      <c r="D293" s="225" t="s">
        <v>159</v>
      </c>
      <c r="E293" s="40"/>
      <c r="F293" s="226" t="s">
        <v>757</v>
      </c>
      <c r="G293" s="40"/>
      <c r="H293" s="40"/>
      <c r="I293" s="227"/>
      <c r="J293" s="40"/>
      <c r="K293" s="40"/>
      <c r="L293" s="44"/>
      <c r="M293" s="228"/>
      <c r="N293" s="229"/>
      <c r="O293" s="84"/>
      <c r="P293" s="84"/>
      <c r="Q293" s="84"/>
      <c r="R293" s="84"/>
      <c r="S293" s="84"/>
      <c r="T293" s="85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T293" s="17" t="s">
        <v>159</v>
      </c>
      <c r="AU293" s="17" t="s">
        <v>83</v>
      </c>
    </row>
    <row r="294" s="13" customFormat="1">
      <c r="A294" s="13"/>
      <c r="B294" s="232"/>
      <c r="C294" s="233"/>
      <c r="D294" s="225" t="s">
        <v>163</v>
      </c>
      <c r="E294" s="233"/>
      <c r="F294" s="235" t="s">
        <v>764</v>
      </c>
      <c r="G294" s="233"/>
      <c r="H294" s="236">
        <v>93.5</v>
      </c>
      <c r="I294" s="237"/>
      <c r="J294" s="233"/>
      <c r="K294" s="233"/>
      <c r="L294" s="238"/>
      <c r="M294" s="239"/>
      <c r="N294" s="240"/>
      <c r="O294" s="240"/>
      <c r="P294" s="240"/>
      <c r="Q294" s="240"/>
      <c r="R294" s="240"/>
      <c r="S294" s="240"/>
      <c r="T294" s="241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2" t="s">
        <v>163</v>
      </c>
      <c r="AU294" s="242" t="s">
        <v>83</v>
      </c>
      <c r="AV294" s="13" t="s">
        <v>83</v>
      </c>
      <c r="AW294" s="13" t="s">
        <v>4</v>
      </c>
      <c r="AX294" s="13" t="s">
        <v>81</v>
      </c>
      <c r="AY294" s="242" t="s">
        <v>150</v>
      </c>
    </row>
    <row r="295" s="2" customFormat="1" ht="24.15" customHeight="1">
      <c r="A295" s="38"/>
      <c r="B295" s="39"/>
      <c r="C295" s="212" t="s">
        <v>383</v>
      </c>
      <c r="D295" s="212" t="s">
        <v>153</v>
      </c>
      <c r="E295" s="213" t="s">
        <v>765</v>
      </c>
      <c r="F295" s="214" t="s">
        <v>766</v>
      </c>
      <c r="G295" s="215" t="s">
        <v>216</v>
      </c>
      <c r="H295" s="216">
        <v>12.1</v>
      </c>
      <c r="I295" s="217"/>
      <c r="J295" s="218">
        <f>ROUND(I295*H295,2)</f>
        <v>0</v>
      </c>
      <c r="K295" s="214" t="s">
        <v>19</v>
      </c>
      <c r="L295" s="44"/>
      <c r="M295" s="219" t="s">
        <v>19</v>
      </c>
      <c r="N295" s="220" t="s">
        <v>44</v>
      </c>
      <c r="O295" s="84"/>
      <c r="P295" s="221">
        <f>O295*H295</f>
        <v>0</v>
      </c>
      <c r="Q295" s="221">
        <v>0.11971</v>
      </c>
      <c r="R295" s="221">
        <f>Q295*H295</f>
        <v>1.448491</v>
      </c>
      <c r="S295" s="221">
        <v>0</v>
      </c>
      <c r="T295" s="222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223" t="s">
        <v>217</v>
      </c>
      <c r="AT295" s="223" t="s">
        <v>153</v>
      </c>
      <c r="AU295" s="223" t="s">
        <v>83</v>
      </c>
      <c r="AY295" s="17" t="s">
        <v>150</v>
      </c>
      <c r="BE295" s="224">
        <f>IF(N295="základní",J295,0)</f>
        <v>0</v>
      </c>
      <c r="BF295" s="224">
        <f>IF(N295="snížená",J295,0)</f>
        <v>0</v>
      </c>
      <c r="BG295" s="224">
        <f>IF(N295="zákl. přenesená",J295,0)</f>
        <v>0</v>
      </c>
      <c r="BH295" s="224">
        <f>IF(N295="sníž. přenesená",J295,0)</f>
        <v>0</v>
      </c>
      <c r="BI295" s="224">
        <f>IF(N295="nulová",J295,0)</f>
        <v>0</v>
      </c>
      <c r="BJ295" s="17" t="s">
        <v>81</v>
      </c>
      <c r="BK295" s="224">
        <f>ROUND(I295*H295,2)</f>
        <v>0</v>
      </c>
      <c r="BL295" s="17" t="s">
        <v>217</v>
      </c>
      <c r="BM295" s="223" t="s">
        <v>767</v>
      </c>
    </row>
    <row r="296" s="2" customFormat="1">
      <c r="A296" s="38"/>
      <c r="B296" s="39"/>
      <c r="C296" s="40"/>
      <c r="D296" s="225" t="s">
        <v>159</v>
      </c>
      <c r="E296" s="40"/>
      <c r="F296" s="226" t="s">
        <v>766</v>
      </c>
      <c r="G296" s="40"/>
      <c r="H296" s="40"/>
      <c r="I296" s="227"/>
      <c r="J296" s="40"/>
      <c r="K296" s="40"/>
      <c r="L296" s="44"/>
      <c r="M296" s="228"/>
      <c r="N296" s="229"/>
      <c r="O296" s="84"/>
      <c r="P296" s="84"/>
      <c r="Q296" s="84"/>
      <c r="R296" s="84"/>
      <c r="S296" s="84"/>
      <c r="T296" s="85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T296" s="17" t="s">
        <v>159</v>
      </c>
      <c r="AU296" s="17" t="s">
        <v>83</v>
      </c>
    </row>
    <row r="297" s="13" customFormat="1">
      <c r="A297" s="13"/>
      <c r="B297" s="232"/>
      <c r="C297" s="233"/>
      <c r="D297" s="225" t="s">
        <v>163</v>
      </c>
      <c r="E297" s="233"/>
      <c r="F297" s="235" t="s">
        <v>768</v>
      </c>
      <c r="G297" s="233"/>
      <c r="H297" s="236">
        <v>12.1</v>
      </c>
      <c r="I297" s="237"/>
      <c r="J297" s="233"/>
      <c r="K297" s="233"/>
      <c r="L297" s="238"/>
      <c r="M297" s="239"/>
      <c r="N297" s="240"/>
      <c r="O297" s="240"/>
      <c r="P297" s="240"/>
      <c r="Q297" s="240"/>
      <c r="R297" s="240"/>
      <c r="S297" s="240"/>
      <c r="T297" s="241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2" t="s">
        <v>163</v>
      </c>
      <c r="AU297" s="242" t="s">
        <v>83</v>
      </c>
      <c r="AV297" s="13" t="s">
        <v>83</v>
      </c>
      <c r="AW297" s="13" t="s">
        <v>4</v>
      </c>
      <c r="AX297" s="13" t="s">
        <v>81</v>
      </c>
      <c r="AY297" s="242" t="s">
        <v>150</v>
      </c>
    </row>
    <row r="298" s="2" customFormat="1" ht="24.15" customHeight="1">
      <c r="A298" s="38"/>
      <c r="B298" s="39"/>
      <c r="C298" s="212" t="s">
        <v>769</v>
      </c>
      <c r="D298" s="212" t="s">
        <v>153</v>
      </c>
      <c r="E298" s="213" t="s">
        <v>770</v>
      </c>
      <c r="F298" s="214" t="s">
        <v>771</v>
      </c>
      <c r="G298" s="215" t="s">
        <v>216</v>
      </c>
      <c r="H298" s="216">
        <v>47.299999999999997</v>
      </c>
      <c r="I298" s="217"/>
      <c r="J298" s="218">
        <f>ROUND(I298*H298,2)</f>
        <v>0</v>
      </c>
      <c r="K298" s="214" t="s">
        <v>19</v>
      </c>
      <c r="L298" s="44"/>
      <c r="M298" s="219" t="s">
        <v>19</v>
      </c>
      <c r="N298" s="220" t="s">
        <v>44</v>
      </c>
      <c r="O298" s="84"/>
      <c r="P298" s="221">
        <f>O298*H298</f>
        <v>0</v>
      </c>
      <c r="Q298" s="221">
        <v>0.11971</v>
      </c>
      <c r="R298" s="221">
        <f>Q298*H298</f>
        <v>5.6622829999999995</v>
      </c>
      <c r="S298" s="221">
        <v>0</v>
      </c>
      <c r="T298" s="222">
        <f>S298*H298</f>
        <v>0</v>
      </c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R298" s="223" t="s">
        <v>217</v>
      </c>
      <c r="AT298" s="223" t="s">
        <v>153</v>
      </c>
      <c r="AU298" s="223" t="s">
        <v>83</v>
      </c>
      <c r="AY298" s="17" t="s">
        <v>150</v>
      </c>
      <c r="BE298" s="224">
        <f>IF(N298="základní",J298,0)</f>
        <v>0</v>
      </c>
      <c r="BF298" s="224">
        <f>IF(N298="snížená",J298,0)</f>
        <v>0</v>
      </c>
      <c r="BG298" s="224">
        <f>IF(N298="zákl. přenesená",J298,0)</f>
        <v>0</v>
      </c>
      <c r="BH298" s="224">
        <f>IF(N298="sníž. přenesená",J298,0)</f>
        <v>0</v>
      </c>
      <c r="BI298" s="224">
        <f>IF(N298="nulová",J298,0)</f>
        <v>0</v>
      </c>
      <c r="BJ298" s="17" t="s">
        <v>81</v>
      </c>
      <c r="BK298" s="224">
        <f>ROUND(I298*H298,2)</f>
        <v>0</v>
      </c>
      <c r="BL298" s="17" t="s">
        <v>217</v>
      </c>
      <c r="BM298" s="223" t="s">
        <v>772</v>
      </c>
    </row>
    <row r="299" s="2" customFormat="1">
      <c r="A299" s="38"/>
      <c r="B299" s="39"/>
      <c r="C299" s="40"/>
      <c r="D299" s="225" t="s">
        <v>159</v>
      </c>
      <c r="E299" s="40"/>
      <c r="F299" s="226" t="s">
        <v>771</v>
      </c>
      <c r="G299" s="40"/>
      <c r="H299" s="40"/>
      <c r="I299" s="227"/>
      <c r="J299" s="40"/>
      <c r="K299" s="40"/>
      <c r="L299" s="44"/>
      <c r="M299" s="228"/>
      <c r="N299" s="229"/>
      <c r="O299" s="84"/>
      <c r="P299" s="84"/>
      <c r="Q299" s="84"/>
      <c r="R299" s="84"/>
      <c r="S299" s="84"/>
      <c r="T299" s="85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T299" s="17" t="s">
        <v>159</v>
      </c>
      <c r="AU299" s="17" t="s">
        <v>83</v>
      </c>
    </row>
    <row r="300" s="13" customFormat="1">
      <c r="A300" s="13"/>
      <c r="B300" s="232"/>
      <c r="C300" s="233"/>
      <c r="D300" s="225" t="s">
        <v>163</v>
      </c>
      <c r="E300" s="233"/>
      <c r="F300" s="235" t="s">
        <v>773</v>
      </c>
      <c r="G300" s="233"/>
      <c r="H300" s="236">
        <v>47.299999999999997</v>
      </c>
      <c r="I300" s="237"/>
      <c r="J300" s="233"/>
      <c r="K300" s="233"/>
      <c r="L300" s="238"/>
      <c r="M300" s="239"/>
      <c r="N300" s="240"/>
      <c r="O300" s="240"/>
      <c r="P300" s="240"/>
      <c r="Q300" s="240"/>
      <c r="R300" s="240"/>
      <c r="S300" s="240"/>
      <c r="T300" s="241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2" t="s">
        <v>163</v>
      </c>
      <c r="AU300" s="242" t="s">
        <v>83</v>
      </c>
      <c r="AV300" s="13" t="s">
        <v>83</v>
      </c>
      <c r="AW300" s="13" t="s">
        <v>4</v>
      </c>
      <c r="AX300" s="13" t="s">
        <v>81</v>
      </c>
      <c r="AY300" s="242" t="s">
        <v>150</v>
      </c>
    </row>
    <row r="301" s="2" customFormat="1" ht="24.15" customHeight="1">
      <c r="A301" s="38"/>
      <c r="B301" s="39"/>
      <c r="C301" s="212" t="s">
        <v>774</v>
      </c>
      <c r="D301" s="212" t="s">
        <v>153</v>
      </c>
      <c r="E301" s="213" t="s">
        <v>775</v>
      </c>
      <c r="F301" s="214" t="s">
        <v>776</v>
      </c>
      <c r="G301" s="215" t="s">
        <v>216</v>
      </c>
      <c r="H301" s="216">
        <v>24.199999999999999</v>
      </c>
      <c r="I301" s="217"/>
      <c r="J301" s="218">
        <f>ROUND(I301*H301,2)</f>
        <v>0</v>
      </c>
      <c r="K301" s="214" t="s">
        <v>19</v>
      </c>
      <c r="L301" s="44"/>
      <c r="M301" s="219" t="s">
        <v>19</v>
      </c>
      <c r="N301" s="220" t="s">
        <v>44</v>
      </c>
      <c r="O301" s="84"/>
      <c r="P301" s="221">
        <f>O301*H301</f>
        <v>0</v>
      </c>
      <c r="Q301" s="221">
        <v>0.06608</v>
      </c>
      <c r="R301" s="221">
        <f>Q301*H301</f>
        <v>1.5991359999999999</v>
      </c>
      <c r="S301" s="221">
        <v>0</v>
      </c>
      <c r="T301" s="222">
        <f>S301*H301</f>
        <v>0</v>
      </c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R301" s="223" t="s">
        <v>217</v>
      </c>
      <c r="AT301" s="223" t="s">
        <v>153</v>
      </c>
      <c r="AU301" s="223" t="s">
        <v>83</v>
      </c>
      <c r="AY301" s="17" t="s">
        <v>150</v>
      </c>
      <c r="BE301" s="224">
        <f>IF(N301="základní",J301,0)</f>
        <v>0</v>
      </c>
      <c r="BF301" s="224">
        <f>IF(N301="snížená",J301,0)</f>
        <v>0</v>
      </c>
      <c r="BG301" s="224">
        <f>IF(N301="zákl. přenesená",J301,0)</f>
        <v>0</v>
      </c>
      <c r="BH301" s="224">
        <f>IF(N301="sníž. přenesená",J301,0)</f>
        <v>0</v>
      </c>
      <c r="BI301" s="224">
        <f>IF(N301="nulová",J301,0)</f>
        <v>0</v>
      </c>
      <c r="BJ301" s="17" t="s">
        <v>81</v>
      </c>
      <c r="BK301" s="224">
        <f>ROUND(I301*H301,2)</f>
        <v>0</v>
      </c>
      <c r="BL301" s="17" t="s">
        <v>217</v>
      </c>
      <c r="BM301" s="223" t="s">
        <v>777</v>
      </c>
    </row>
    <row r="302" s="2" customFormat="1">
      <c r="A302" s="38"/>
      <c r="B302" s="39"/>
      <c r="C302" s="40"/>
      <c r="D302" s="225" t="s">
        <v>159</v>
      </c>
      <c r="E302" s="40"/>
      <c r="F302" s="226" t="s">
        <v>778</v>
      </c>
      <c r="G302" s="40"/>
      <c r="H302" s="40"/>
      <c r="I302" s="227"/>
      <c r="J302" s="40"/>
      <c r="K302" s="40"/>
      <c r="L302" s="44"/>
      <c r="M302" s="228"/>
      <c r="N302" s="229"/>
      <c r="O302" s="84"/>
      <c r="P302" s="84"/>
      <c r="Q302" s="84"/>
      <c r="R302" s="84"/>
      <c r="S302" s="84"/>
      <c r="T302" s="85"/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T302" s="17" t="s">
        <v>159</v>
      </c>
      <c r="AU302" s="17" t="s">
        <v>83</v>
      </c>
    </row>
    <row r="303" s="13" customFormat="1">
      <c r="A303" s="13"/>
      <c r="B303" s="232"/>
      <c r="C303" s="233"/>
      <c r="D303" s="225" t="s">
        <v>163</v>
      </c>
      <c r="E303" s="233"/>
      <c r="F303" s="235" t="s">
        <v>779</v>
      </c>
      <c r="G303" s="233"/>
      <c r="H303" s="236">
        <v>24.199999999999999</v>
      </c>
      <c r="I303" s="237"/>
      <c r="J303" s="233"/>
      <c r="K303" s="233"/>
      <c r="L303" s="238"/>
      <c r="M303" s="239"/>
      <c r="N303" s="240"/>
      <c r="O303" s="240"/>
      <c r="P303" s="240"/>
      <c r="Q303" s="240"/>
      <c r="R303" s="240"/>
      <c r="S303" s="240"/>
      <c r="T303" s="241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2" t="s">
        <v>163</v>
      </c>
      <c r="AU303" s="242" t="s">
        <v>83</v>
      </c>
      <c r="AV303" s="13" t="s">
        <v>83</v>
      </c>
      <c r="AW303" s="13" t="s">
        <v>4</v>
      </c>
      <c r="AX303" s="13" t="s">
        <v>81</v>
      </c>
      <c r="AY303" s="242" t="s">
        <v>150</v>
      </c>
    </row>
    <row r="304" s="2" customFormat="1" ht="24.15" customHeight="1">
      <c r="A304" s="38"/>
      <c r="B304" s="39"/>
      <c r="C304" s="212" t="s">
        <v>780</v>
      </c>
      <c r="D304" s="212" t="s">
        <v>153</v>
      </c>
      <c r="E304" s="213" t="s">
        <v>781</v>
      </c>
      <c r="F304" s="214" t="s">
        <v>782</v>
      </c>
      <c r="G304" s="215" t="s">
        <v>216</v>
      </c>
      <c r="H304" s="216">
        <v>5.5</v>
      </c>
      <c r="I304" s="217"/>
      <c r="J304" s="218">
        <f>ROUND(I304*H304,2)</f>
        <v>0</v>
      </c>
      <c r="K304" s="214" t="s">
        <v>19</v>
      </c>
      <c r="L304" s="44"/>
      <c r="M304" s="219" t="s">
        <v>19</v>
      </c>
      <c r="N304" s="220" t="s">
        <v>44</v>
      </c>
      <c r="O304" s="84"/>
      <c r="P304" s="221">
        <f>O304*H304</f>
        <v>0</v>
      </c>
      <c r="Q304" s="221">
        <v>0.0511</v>
      </c>
      <c r="R304" s="221">
        <f>Q304*H304</f>
        <v>0.28105000000000002</v>
      </c>
      <c r="S304" s="221">
        <v>0</v>
      </c>
      <c r="T304" s="222">
        <f>S304*H304</f>
        <v>0</v>
      </c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R304" s="223" t="s">
        <v>217</v>
      </c>
      <c r="AT304" s="223" t="s">
        <v>153</v>
      </c>
      <c r="AU304" s="223" t="s">
        <v>83</v>
      </c>
      <c r="AY304" s="17" t="s">
        <v>150</v>
      </c>
      <c r="BE304" s="224">
        <f>IF(N304="základní",J304,0)</f>
        <v>0</v>
      </c>
      <c r="BF304" s="224">
        <f>IF(N304="snížená",J304,0)</f>
        <v>0</v>
      </c>
      <c r="BG304" s="224">
        <f>IF(N304="zákl. přenesená",J304,0)</f>
        <v>0</v>
      </c>
      <c r="BH304" s="224">
        <f>IF(N304="sníž. přenesená",J304,0)</f>
        <v>0</v>
      </c>
      <c r="BI304" s="224">
        <f>IF(N304="nulová",J304,0)</f>
        <v>0</v>
      </c>
      <c r="BJ304" s="17" t="s">
        <v>81</v>
      </c>
      <c r="BK304" s="224">
        <f>ROUND(I304*H304,2)</f>
        <v>0</v>
      </c>
      <c r="BL304" s="17" t="s">
        <v>217</v>
      </c>
      <c r="BM304" s="223" t="s">
        <v>783</v>
      </c>
    </row>
    <row r="305" s="2" customFormat="1">
      <c r="A305" s="38"/>
      <c r="B305" s="39"/>
      <c r="C305" s="40"/>
      <c r="D305" s="225" t="s">
        <v>159</v>
      </c>
      <c r="E305" s="40"/>
      <c r="F305" s="226" t="s">
        <v>782</v>
      </c>
      <c r="G305" s="40"/>
      <c r="H305" s="40"/>
      <c r="I305" s="227"/>
      <c r="J305" s="40"/>
      <c r="K305" s="40"/>
      <c r="L305" s="44"/>
      <c r="M305" s="228"/>
      <c r="N305" s="229"/>
      <c r="O305" s="84"/>
      <c r="P305" s="84"/>
      <c r="Q305" s="84"/>
      <c r="R305" s="84"/>
      <c r="S305" s="84"/>
      <c r="T305" s="85"/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T305" s="17" t="s">
        <v>159</v>
      </c>
      <c r="AU305" s="17" t="s">
        <v>83</v>
      </c>
    </row>
    <row r="306" s="13" customFormat="1">
      <c r="A306" s="13"/>
      <c r="B306" s="232"/>
      <c r="C306" s="233"/>
      <c r="D306" s="225" t="s">
        <v>163</v>
      </c>
      <c r="E306" s="233"/>
      <c r="F306" s="235" t="s">
        <v>784</v>
      </c>
      <c r="G306" s="233"/>
      <c r="H306" s="236">
        <v>5.5</v>
      </c>
      <c r="I306" s="237"/>
      <c r="J306" s="233"/>
      <c r="K306" s="233"/>
      <c r="L306" s="238"/>
      <c r="M306" s="239"/>
      <c r="N306" s="240"/>
      <c r="O306" s="240"/>
      <c r="P306" s="240"/>
      <c r="Q306" s="240"/>
      <c r="R306" s="240"/>
      <c r="S306" s="240"/>
      <c r="T306" s="241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2" t="s">
        <v>163</v>
      </c>
      <c r="AU306" s="242" t="s">
        <v>83</v>
      </c>
      <c r="AV306" s="13" t="s">
        <v>83</v>
      </c>
      <c r="AW306" s="13" t="s">
        <v>4</v>
      </c>
      <c r="AX306" s="13" t="s">
        <v>81</v>
      </c>
      <c r="AY306" s="242" t="s">
        <v>150</v>
      </c>
    </row>
    <row r="307" s="2" customFormat="1" ht="24.15" customHeight="1">
      <c r="A307" s="38"/>
      <c r="B307" s="39"/>
      <c r="C307" s="212" t="s">
        <v>785</v>
      </c>
      <c r="D307" s="212" t="s">
        <v>153</v>
      </c>
      <c r="E307" s="213" t="s">
        <v>786</v>
      </c>
      <c r="F307" s="214" t="s">
        <v>787</v>
      </c>
      <c r="G307" s="215" t="s">
        <v>216</v>
      </c>
      <c r="H307" s="216">
        <v>93.5</v>
      </c>
      <c r="I307" s="217"/>
      <c r="J307" s="218">
        <f>ROUND(I307*H307,2)</f>
        <v>0</v>
      </c>
      <c r="K307" s="214" t="s">
        <v>19</v>
      </c>
      <c r="L307" s="44"/>
      <c r="M307" s="219" t="s">
        <v>19</v>
      </c>
      <c r="N307" s="220" t="s">
        <v>44</v>
      </c>
      <c r="O307" s="84"/>
      <c r="P307" s="221">
        <f>O307*H307</f>
        <v>0</v>
      </c>
      <c r="Q307" s="221">
        <v>0.031699999999999999</v>
      </c>
      <c r="R307" s="221">
        <f>Q307*H307</f>
        <v>2.9639500000000001</v>
      </c>
      <c r="S307" s="221">
        <v>0</v>
      </c>
      <c r="T307" s="222">
        <f>S307*H307</f>
        <v>0</v>
      </c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R307" s="223" t="s">
        <v>217</v>
      </c>
      <c r="AT307" s="223" t="s">
        <v>153</v>
      </c>
      <c r="AU307" s="223" t="s">
        <v>83</v>
      </c>
      <c r="AY307" s="17" t="s">
        <v>150</v>
      </c>
      <c r="BE307" s="224">
        <f>IF(N307="základní",J307,0)</f>
        <v>0</v>
      </c>
      <c r="BF307" s="224">
        <f>IF(N307="snížená",J307,0)</f>
        <v>0</v>
      </c>
      <c r="BG307" s="224">
        <f>IF(N307="zákl. přenesená",J307,0)</f>
        <v>0</v>
      </c>
      <c r="BH307" s="224">
        <f>IF(N307="sníž. přenesená",J307,0)</f>
        <v>0</v>
      </c>
      <c r="BI307" s="224">
        <f>IF(N307="nulová",J307,0)</f>
        <v>0</v>
      </c>
      <c r="BJ307" s="17" t="s">
        <v>81</v>
      </c>
      <c r="BK307" s="224">
        <f>ROUND(I307*H307,2)</f>
        <v>0</v>
      </c>
      <c r="BL307" s="17" t="s">
        <v>217</v>
      </c>
      <c r="BM307" s="223" t="s">
        <v>788</v>
      </c>
    </row>
    <row r="308" s="2" customFormat="1">
      <c r="A308" s="38"/>
      <c r="B308" s="39"/>
      <c r="C308" s="40"/>
      <c r="D308" s="225" t="s">
        <v>159</v>
      </c>
      <c r="E308" s="40"/>
      <c r="F308" s="226" t="s">
        <v>787</v>
      </c>
      <c r="G308" s="40"/>
      <c r="H308" s="40"/>
      <c r="I308" s="227"/>
      <c r="J308" s="40"/>
      <c r="K308" s="40"/>
      <c r="L308" s="44"/>
      <c r="M308" s="228"/>
      <c r="N308" s="229"/>
      <c r="O308" s="84"/>
      <c r="P308" s="84"/>
      <c r="Q308" s="84"/>
      <c r="R308" s="84"/>
      <c r="S308" s="84"/>
      <c r="T308" s="85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T308" s="17" t="s">
        <v>159</v>
      </c>
      <c r="AU308" s="17" t="s">
        <v>83</v>
      </c>
    </row>
    <row r="309" s="13" customFormat="1">
      <c r="A309" s="13"/>
      <c r="B309" s="232"/>
      <c r="C309" s="233"/>
      <c r="D309" s="225" t="s">
        <v>163</v>
      </c>
      <c r="E309" s="233"/>
      <c r="F309" s="235" t="s">
        <v>764</v>
      </c>
      <c r="G309" s="233"/>
      <c r="H309" s="236">
        <v>93.5</v>
      </c>
      <c r="I309" s="237"/>
      <c r="J309" s="233"/>
      <c r="K309" s="233"/>
      <c r="L309" s="238"/>
      <c r="M309" s="239"/>
      <c r="N309" s="240"/>
      <c r="O309" s="240"/>
      <c r="P309" s="240"/>
      <c r="Q309" s="240"/>
      <c r="R309" s="240"/>
      <c r="S309" s="240"/>
      <c r="T309" s="241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2" t="s">
        <v>163</v>
      </c>
      <c r="AU309" s="242" t="s">
        <v>83</v>
      </c>
      <c r="AV309" s="13" t="s">
        <v>83</v>
      </c>
      <c r="AW309" s="13" t="s">
        <v>4</v>
      </c>
      <c r="AX309" s="13" t="s">
        <v>81</v>
      </c>
      <c r="AY309" s="242" t="s">
        <v>150</v>
      </c>
    </row>
    <row r="310" s="2" customFormat="1" ht="24.15" customHeight="1">
      <c r="A310" s="38"/>
      <c r="B310" s="39"/>
      <c r="C310" s="212" t="s">
        <v>789</v>
      </c>
      <c r="D310" s="212" t="s">
        <v>153</v>
      </c>
      <c r="E310" s="213" t="s">
        <v>790</v>
      </c>
      <c r="F310" s="214" t="s">
        <v>791</v>
      </c>
      <c r="G310" s="215" t="s">
        <v>216</v>
      </c>
      <c r="H310" s="216">
        <v>9.9000000000000004</v>
      </c>
      <c r="I310" s="217"/>
      <c r="J310" s="218">
        <f>ROUND(I310*H310,2)</f>
        <v>0</v>
      </c>
      <c r="K310" s="214" t="s">
        <v>19</v>
      </c>
      <c r="L310" s="44"/>
      <c r="M310" s="219" t="s">
        <v>19</v>
      </c>
      <c r="N310" s="220" t="s">
        <v>44</v>
      </c>
      <c r="O310" s="84"/>
      <c r="P310" s="221">
        <f>O310*H310</f>
        <v>0</v>
      </c>
      <c r="Q310" s="221">
        <v>0.095299999999999996</v>
      </c>
      <c r="R310" s="221">
        <f>Q310*H310</f>
        <v>0.94347000000000003</v>
      </c>
      <c r="S310" s="221">
        <v>0</v>
      </c>
      <c r="T310" s="222">
        <f>S310*H310</f>
        <v>0</v>
      </c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R310" s="223" t="s">
        <v>217</v>
      </c>
      <c r="AT310" s="223" t="s">
        <v>153</v>
      </c>
      <c r="AU310" s="223" t="s">
        <v>83</v>
      </c>
      <c r="AY310" s="17" t="s">
        <v>150</v>
      </c>
      <c r="BE310" s="224">
        <f>IF(N310="základní",J310,0)</f>
        <v>0</v>
      </c>
      <c r="BF310" s="224">
        <f>IF(N310="snížená",J310,0)</f>
        <v>0</v>
      </c>
      <c r="BG310" s="224">
        <f>IF(N310="zákl. přenesená",J310,0)</f>
        <v>0</v>
      </c>
      <c r="BH310" s="224">
        <f>IF(N310="sníž. přenesená",J310,0)</f>
        <v>0</v>
      </c>
      <c r="BI310" s="224">
        <f>IF(N310="nulová",J310,0)</f>
        <v>0</v>
      </c>
      <c r="BJ310" s="17" t="s">
        <v>81</v>
      </c>
      <c r="BK310" s="224">
        <f>ROUND(I310*H310,2)</f>
        <v>0</v>
      </c>
      <c r="BL310" s="17" t="s">
        <v>217</v>
      </c>
      <c r="BM310" s="223" t="s">
        <v>792</v>
      </c>
    </row>
    <row r="311" s="2" customFormat="1">
      <c r="A311" s="38"/>
      <c r="B311" s="39"/>
      <c r="C311" s="40"/>
      <c r="D311" s="225" t="s">
        <v>159</v>
      </c>
      <c r="E311" s="40"/>
      <c r="F311" s="226" t="s">
        <v>791</v>
      </c>
      <c r="G311" s="40"/>
      <c r="H311" s="40"/>
      <c r="I311" s="227"/>
      <c r="J311" s="40"/>
      <c r="K311" s="40"/>
      <c r="L311" s="44"/>
      <c r="M311" s="228"/>
      <c r="N311" s="229"/>
      <c r="O311" s="84"/>
      <c r="P311" s="84"/>
      <c r="Q311" s="84"/>
      <c r="R311" s="84"/>
      <c r="S311" s="84"/>
      <c r="T311" s="85"/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T311" s="17" t="s">
        <v>159</v>
      </c>
      <c r="AU311" s="17" t="s">
        <v>83</v>
      </c>
    </row>
    <row r="312" s="13" customFormat="1">
      <c r="A312" s="13"/>
      <c r="B312" s="232"/>
      <c r="C312" s="233"/>
      <c r="D312" s="225" t="s">
        <v>163</v>
      </c>
      <c r="E312" s="233"/>
      <c r="F312" s="235" t="s">
        <v>793</v>
      </c>
      <c r="G312" s="233"/>
      <c r="H312" s="236">
        <v>9.9000000000000004</v>
      </c>
      <c r="I312" s="237"/>
      <c r="J312" s="233"/>
      <c r="K312" s="233"/>
      <c r="L312" s="238"/>
      <c r="M312" s="239"/>
      <c r="N312" s="240"/>
      <c r="O312" s="240"/>
      <c r="P312" s="240"/>
      <c r="Q312" s="240"/>
      <c r="R312" s="240"/>
      <c r="S312" s="240"/>
      <c r="T312" s="241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2" t="s">
        <v>163</v>
      </c>
      <c r="AU312" s="242" t="s">
        <v>83</v>
      </c>
      <c r="AV312" s="13" t="s">
        <v>83</v>
      </c>
      <c r="AW312" s="13" t="s">
        <v>4</v>
      </c>
      <c r="AX312" s="13" t="s">
        <v>81</v>
      </c>
      <c r="AY312" s="242" t="s">
        <v>150</v>
      </c>
    </row>
    <row r="313" s="2" customFormat="1" ht="21.75" customHeight="1">
      <c r="A313" s="38"/>
      <c r="B313" s="39"/>
      <c r="C313" s="212" t="s">
        <v>794</v>
      </c>
      <c r="D313" s="212" t="s">
        <v>153</v>
      </c>
      <c r="E313" s="213" t="s">
        <v>795</v>
      </c>
      <c r="F313" s="214" t="s">
        <v>796</v>
      </c>
      <c r="G313" s="215" t="s">
        <v>216</v>
      </c>
      <c r="H313" s="216">
        <v>7</v>
      </c>
      <c r="I313" s="217"/>
      <c r="J313" s="218">
        <f>ROUND(I313*H313,2)</f>
        <v>0</v>
      </c>
      <c r="K313" s="214" t="s">
        <v>19</v>
      </c>
      <c r="L313" s="44"/>
      <c r="M313" s="219" t="s">
        <v>19</v>
      </c>
      <c r="N313" s="220" t="s">
        <v>44</v>
      </c>
      <c r="O313" s="84"/>
      <c r="P313" s="221">
        <f>O313*H313</f>
        <v>0</v>
      </c>
      <c r="Q313" s="221">
        <v>0.01111</v>
      </c>
      <c r="R313" s="221">
        <f>Q313*H313</f>
        <v>0.077770000000000006</v>
      </c>
      <c r="S313" s="221">
        <v>0</v>
      </c>
      <c r="T313" s="222">
        <f>S313*H313</f>
        <v>0</v>
      </c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R313" s="223" t="s">
        <v>217</v>
      </c>
      <c r="AT313" s="223" t="s">
        <v>153</v>
      </c>
      <c r="AU313" s="223" t="s">
        <v>83</v>
      </c>
      <c r="AY313" s="17" t="s">
        <v>150</v>
      </c>
      <c r="BE313" s="224">
        <f>IF(N313="základní",J313,0)</f>
        <v>0</v>
      </c>
      <c r="BF313" s="224">
        <f>IF(N313="snížená",J313,0)</f>
        <v>0</v>
      </c>
      <c r="BG313" s="224">
        <f>IF(N313="zákl. přenesená",J313,0)</f>
        <v>0</v>
      </c>
      <c r="BH313" s="224">
        <f>IF(N313="sníž. přenesená",J313,0)</f>
        <v>0</v>
      </c>
      <c r="BI313" s="224">
        <f>IF(N313="nulová",J313,0)</f>
        <v>0</v>
      </c>
      <c r="BJ313" s="17" t="s">
        <v>81</v>
      </c>
      <c r="BK313" s="224">
        <f>ROUND(I313*H313,2)</f>
        <v>0</v>
      </c>
      <c r="BL313" s="17" t="s">
        <v>217</v>
      </c>
      <c r="BM313" s="223" t="s">
        <v>797</v>
      </c>
    </row>
    <row r="314" s="2" customFormat="1">
      <c r="A314" s="38"/>
      <c r="B314" s="39"/>
      <c r="C314" s="40"/>
      <c r="D314" s="225" t="s">
        <v>159</v>
      </c>
      <c r="E314" s="40"/>
      <c r="F314" s="226" t="s">
        <v>796</v>
      </c>
      <c r="G314" s="40"/>
      <c r="H314" s="40"/>
      <c r="I314" s="227"/>
      <c r="J314" s="40"/>
      <c r="K314" s="40"/>
      <c r="L314" s="44"/>
      <c r="M314" s="228"/>
      <c r="N314" s="229"/>
      <c r="O314" s="84"/>
      <c r="P314" s="84"/>
      <c r="Q314" s="84"/>
      <c r="R314" s="84"/>
      <c r="S314" s="84"/>
      <c r="T314" s="85"/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T314" s="17" t="s">
        <v>159</v>
      </c>
      <c r="AU314" s="17" t="s">
        <v>83</v>
      </c>
    </row>
    <row r="315" s="2" customFormat="1" ht="21.75" customHeight="1">
      <c r="A315" s="38"/>
      <c r="B315" s="39"/>
      <c r="C315" s="212" t="s">
        <v>798</v>
      </c>
      <c r="D315" s="212" t="s">
        <v>153</v>
      </c>
      <c r="E315" s="213" t="s">
        <v>799</v>
      </c>
      <c r="F315" s="214" t="s">
        <v>800</v>
      </c>
      <c r="G315" s="215" t="s">
        <v>216</v>
      </c>
      <c r="H315" s="216">
        <v>2</v>
      </c>
      <c r="I315" s="217"/>
      <c r="J315" s="218">
        <f>ROUND(I315*H315,2)</f>
        <v>0</v>
      </c>
      <c r="K315" s="214" t="s">
        <v>19</v>
      </c>
      <c r="L315" s="44"/>
      <c r="M315" s="219" t="s">
        <v>19</v>
      </c>
      <c r="N315" s="220" t="s">
        <v>44</v>
      </c>
      <c r="O315" s="84"/>
      <c r="P315" s="221">
        <f>O315*H315</f>
        <v>0</v>
      </c>
      <c r="Q315" s="221">
        <v>0.0016999999999999999</v>
      </c>
      <c r="R315" s="221">
        <f>Q315*H315</f>
        <v>0.0033999999999999998</v>
      </c>
      <c r="S315" s="221">
        <v>0</v>
      </c>
      <c r="T315" s="222">
        <f>S315*H315</f>
        <v>0</v>
      </c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R315" s="223" t="s">
        <v>217</v>
      </c>
      <c r="AT315" s="223" t="s">
        <v>153</v>
      </c>
      <c r="AU315" s="223" t="s">
        <v>83</v>
      </c>
      <c r="AY315" s="17" t="s">
        <v>150</v>
      </c>
      <c r="BE315" s="224">
        <f>IF(N315="základní",J315,0)</f>
        <v>0</v>
      </c>
      <c r="BF315" s="224">
        <f>IF(N315="snížená",J315,0)</f>
        <v>0</v>
      </c>
      <c r="BG315" s="224">
        <f>IF(N315="zákl. přenesená",J315,0)</f>
        <v>0</v>
      </c>
      <c r="BH315" s="224">
        <f>IF(N315="sníž. přenesená",J315,0)</f>
        <v>0</v>
      </c>
      <c r="BI315" s="224">
        <f>IF(N315="nulová",J315,0)</f>
        <v>0</v>
      </c>
      <c r="BJ315" s="17" t="s">
        <v>81</v>
      </c>
      <c r="BK315" s="224">
        <f>ROUND(I315*H315,2)</f>
        <v>0</v>
      </c>
      <c r="BL315" s="17" t="s">
        <v>217</v>
      </c>
      <c r="BM315" s="223" t="s">
        <v>801</v>
      </c>
    </row>
    <row r="316" s="2" customFormat="1">
      <c r="A316" s="38"/>
      <c r="B316" s="39"/>
      <c r="C316" s="40"/>
      <c r="D316" s="225" t="s">
        <v>159</v>
      </c>
      <c r="E316" s="40"/>
      <c r="F316" s="226" t="s">
        <v>800</v>
      </c>
      <c r="G316" s="40"/>
      <c r="H316" s="40"/>
      <c r="I316" s="227"/>
      <c r="J316" s="40"/>
      <c r="K316" s="40"/>
      <c r="L316" s="44"/>
      <c r="M316" s="228"/>
      <c r="N316" s="229"/>
      <c r="O316" s="84"/>
      <c r="P316" s="84"/>
      <c r="Q316" s="84"/>
      <c r="R316" s="84"/>
      <c r="S316" s="84"/>
      <c r="T316" s="85"/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T316" s="17" t="s">
        <v>159</v>
      </c>
      <c r="AU316" s="17" t="s">
        <v>83</v>
      </c>
    </row>
    <row r="317" s="2" customFormat="1" ht="16.5" customHeight="1">
      <c r="A317" s="38"/>
      <c r="B317" s="39"/>
      <c r="C317" s="212" t="s">
        <v>802</v>
      </c>
      <c r="D317" s="212" t="s">
        <v>153</v>
      </c>
      <c r="E317" s="213" t="s">
        <v>803</v>
      </c>
      <c r="F317" s="214" t="s">
        <v>804</v>
      </c>
      <c r="G317" s="215" t="s">
        <v>182</v>
      </c>
      <c r="H317" s="216">
        <v>56.732999999999997</v>
      </c>
      <c r="I317" s="217"/>
      <c r="J317" s="218">
        <f>ROUND(I317*H317,2)</f>
        <v>0</v>
      </c>
      <c r="K317" s="214" t="s">
        <v>157</v>
      </c>
      <c r="L317" s="44"/>
      <c r="M317" s="219" t="s">
        <v>19</v>
      </c>
      <c r="N317" s="220" t="s">
        <v>44</v>
      </c>
      <c r="O317" s="84"/>
      <c r="P317" s="221">
        <f>O317*H317</f>
        <v>0</v>
      </c>
      <c r="Q317" s="221">
        <v>0</v>
      </c>
      <c r="R317" s="221">
        <f>Q317*H317</f>
        <v>0</v>
      </c>
      <c r="S317" s="221">
        <v>0</v>
      </c>
      <c r="T317" s="222">
        <f>S317*H317</f>
        <v>0</v>
      </c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R317" s="223" t="s">
        <v>217</v>
      </c>
      <c r="AT317" s="223" t="s">
        <v>153</v>
      </c>
      <c r="AU317" s="223" t="s">
        <v>83</v>
      </c>
      <c r="AY317" s="17" t="s">
        <v>150</v>
      </c>
      <c r="BE317" s="224">
        <f>IF(N317="základní",J317,0)</f>
        <v>0</v>
      </c>
      <c r="BF317" s="224">
        <f>IF(N317="snížená",J317,0)</f>
        <v>0</v>
      </c>
      <c r="BG317" s="224">
        <f>IF(N317="zákl. přenesená",J317,0)</f>
        <v>0</v>
      </c>
      <c r="BH317" s="224">
        <f>IF(N317="sníž. přenesená",J317,0)</f>
        <v>0</v>
      </c>
      <c r="BI317" s="224">
        <f>IF(N317="nulová",J317,0)</f>
        <v>0</v>
      </c>
      <c r="BJ317" s="17" t="s">
        <v>81</v>
      </c>
      <c r="BK317" s="224">
        <f>ROUND(I317*H317,2)</f>
        <v>0</v>
      </c>
      <c r="BL317" s="17" t="s">
        <v>217</v>
      </c>
      <c r="BM317" s="223" t="s">
        <v>805</v>
      </c>
    </row>
    <row r="318" s="2" customFormat="1">
      <c r="A318" s="38"/>
      <c r="B318" s="39"/>
      <c r="C318" s="40"/>
      <c r="D318" s="225" t="s">
        <v>159</v>
      </c>
      <c r="E318" s="40"/>
      <c r="F318" s="226" t="s">
        <v>806</v>
      </c>
      <c r="G318" s="40"/>
      <c r="H318" s="40"/>
      <c r="I318" s="227"/>
      <c r="J318" s="40"/>
      <c r="K318" s="40"/>
      <c r="L318" s="44"/>
      <c r="M318" s="228"/>
      <c r="N318" s="229"/>
      <c r="O318" s="84"/>
      <c r="P318" s="84"/>
      <c r="Q318" s="84"/>
      <c r="R318" s="84"/>
      <c r="S318" s="84"/>
      <c r="T318" s="85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T318" s="17" t="s">
        <v>159</v>
      </c>
      <c r="AU318" s="17" t="s">
        <v>83</v>
      </c>
    </row>
    <row r="319" s="2" customFormat="1">
      <c r="A319" s="38"/>
      <c r="B319" s="39"/>
      <c r="C319" s="40"/>
      <c r="D319" s="230" t="s">
        <v>161</v>
      </c>
      <c r="E319" s="40"/>
      <c r="F319" s="231" t="s">
        <v>807</v>
      </c>
      <c r="G319" s="40"/>
      <c r="H319" s="40"/>
      <c r="I319" s="227"/>
      <c r="J319" s="40"/>
      <c r="K319" s="40"/>
      <c r="L319" s="44"/>
      <c r="M319" s="228"/>
      <c r="N319" s="229"/>
      <c r="O319" s="84"/>
      <c r="P319" s="84"/>
      <c r="Q319" s="84"/>
      <c r="R319" s="84"/>
      <c r="S319" s="84"/>
      <c r="T319" s="85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T319" s="17" t="s">
        <v>161</v>
      </c>
      <c r="AU319" s="17" t="s">
        <v>83</v>
      </c>
    </row>
    <row r="320" s="12" customFormat="1" ht="22.8" customHeight="1">
      <c r="A320" s="12"/>
      <c r="B320" s="196"/>
      <c r="C320" s="197"/>
      <c r="D320" s="198" t="s">
        <v>72</v>
      </c>
      <c r="E320" s="210" t="s">
        <v>285</v>
      </c>
      <c r="F320" s="210" t="s">
        <v>808</v>
      </c>
      <c r="G320" s="197"/>
      <c r="H320" s="197"/>
      <c r="I320" s="200"/>
      <c r="J320" s="211">
        <f>BK320</f>
        <v>0</v>
      </c>
      <c r="K320" s="197"/>
      <c r="L320" s="202"/>
      <c r="M320" s="203"/>
      <c r="N320" s="204"/>
      <c r="O320" s="204"/>
      <c r="P320" s="205">
        <f>SUM(P321:P445)</f>
        <v>0</v>
      </c>
      <c r="Q320" s="204"/>
      <c r="R320" s="205">
        <f>SUM(R321:R445)</f>
        <v>15.978110000000001</v>
      </c>
      <c r="S320" s="204"/>
      <c r="T320" s="206">
        <f>SUM(T321:T445)</f>
        <v>0</v>
      </c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R320" s="207" t="s">
        <v>83</v>
      </c>
      <c r="AT320" s="208" t="s">
        <v>72</v>
      </c>
      <c r="AU320" s="208" t="s">
        <v>81</v>
      </c>
      <c r="AY320" s="207" t="s">
        <v>150</v>
      </c>
      <c r="BK320" s="209">
        <f>SUM(BK321:BK445)</f>
        <v>0</v>
      </c>
    </row>
    <row r="321" s="2" customFormat="1" ht="16.5" customHeight="1">
      <c r="A321" s="38"/>
      <c r="B321" s="39"/>
      <c r="C321" s="212" t="s">
        <v>809</v>
      </c>
      <c r="D321" s="212" t="s">
        <v>153</v>
      </c>
      <c r="E321" s="213" t="s">
        <v>810</v>
      </c>
      <c r="F321" s="214" t="s">
        <v>811</v>
      </c>
      <c r="G321" s="215" t="s">
        <v>300</v>
      </c>
      <c r="H321" s="216">
        <v>33</v>
      </c>
      <c r="I321" s="217"/>
      <c r="J321" s="218">
        <f>ROUND(I321*H321,2)</f>
        <v>0</v>
      </c>
      <c r="K321" s="214" t="s">
        <v>157</v>
      </c>
      <c r="L321" s="44"/>
      <c r="M321" s="219" t="s">
        <v>19</v>
      </c>
      <c r="N321" s="220" t="s">
        <v>44</v>
      </c>
      <c r="O321" s="84"/>
      <c r="P321" s="221">
        <f>O321*H321</f>
        <v>0</v>
      </c>
      <c r="Q321" s="221">
        <v>0.0055300000000000002</v>
      </c>
      <c r="R321" s="221">
        <f>Q321*H321</f>
        <v>0.18249000000000001</v>
      </c>
      <c r="S321" s="221">
        <v>0</v>
      </c>
      <c r="T321" s="222">
        <f>S321*H321</f>
        <v>0</v>
      </c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R321" s="223" t="s">
        <v>217</v>
      </c>
      <c r="AT321" s="223" t="s">
        <v>153</v>
      </c>
      <c r="AU321" s="223" t="s">
        <v>83</v>
      </c>
      <c r="AY321" s="17" t="s">
        <v>150</v>
      </c>
      <c r="BE321" s="224">
        <f>IF(N321="základní",J321,0)</f>
        <v>0</v>
      </c>
      <c r="BF321" s="224">
        <f>IF(N321="snížená",J321,0)</f>
        <v>0</v>
      </c>
      <c r="BG321" s="224">
        <f>IF(N321="zákl. přenesená",J321,0)</f>
        <v>0</v>
      </c>
      <c r="BH321" s="224">
        <f>IF(N321="sníž. přenesená",J321,0)</f>
        <v>0</v>
      </c>
      <c r="BI321" s="224">
        <f>IF(N321="nulová",J321,0)</f>
        <v>0</v>
      </c>
      <c r="BJ321" s="17" t="s">
        <v>81</v>
      </c>
      <c r="BK321" s="224">
        <f>ROUND(I321*H321,2)</f>
        <v>0</v>
      </c>
      <c r="BL321" s="17" t="s">
        <v>217</v>
      </c>
      <c r="BM321" s="223" t="s">
        <v>812</v>
      </c>
    </row>
    <row r="322" s="2" customFormat="1">
      <c r="A322" s="38"/>
      <c r="B322" s="39"/>
      <c r="C322" s="40"/>
      <c r="D322" s="225" t="s">
        <v>159</v>
      </c>
      <c r="E322" s="40"/>
      <c r="F322" s="226" t="s">
        <v>813</v>
      </c>
      <c r="G322" s="40"/>
      <c r="H322" s="40"/>
      <c r="I322" s="227"/>
      <c r="J322" s="40"/>
      <c r="K322" s="40"/>
      <c r="L322" s="44"/>
      <c r="M322" s="228"/>
      <c r="N322" s="229"/>
      <c r="O322" s="84"/>
      <c r="P322" s="84"/>
      <c r="Q322" s="84"/>
      <c r="R322" s="84"/>
      <c r="S322" s="84"/>
      <c r="T322" s="85"/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T322" s="17" t="s">
        <v>159</v>
      </c>
      <c r="AU322" s="17" t="s">
        <v>83</v>
      </c>
    </row>
    <row r="323" s="2" customFormat="1">
      <c r="A323" s="38"/>
      <c r="B323" s="39"/>
      <c r="C323" s="40"/>
      <c r="D323" s="230" t="s">
        <v>161</v>
      </c>
      <c r="E323" s="40"/>
      <c r="F323" s="231" t="s">
        <v>814</v>
      </c>
      <c r="G323" s="40"/>
      <c r="H323" s="40"/>
      <c r="I323" s="227"/>
      <c r="J323" s="40"/>
      <c r="K323" s="40"/>
      <c r="L323" s="44"/>
      <c r="M323" s="228"/>
      <c r="N323" s="229"/>
      <c r="O323" s="84"/>
      <c r="P323" s="84"/>
      <c r="Q323" s="84"/>
      <c r="R323" s="84"/>
      <c r="S323" s="84"/>
      <c r="T323" s="85"/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T323" s="17" t="s">
        <v>161</v>
      </c>
      <c r="AU323" s="17" t="s">
        <v>83</v>
      </c>
    </row>
    <row r="324" s="2" customFormat="1" ht="16.5" customHeight="1">
      <c r="A324" s="38"/>
      <c r="B324" s="39"/>
      <c r="C324" s="243" t="s">
        <v>815</v>
      </c>
      <c r="D324" s="243" t="s">
        <v>229</v>
      </c>
      <c r="E324" s="244" t="s">
        <v>816</v>
      </c>
      <c r="F324" s="245" t="s">
        <v>817</v>
      </c>
      <c r="G324" s="246" t="s">
        <v>281</v>
      </c>
      <c r="H324" s="247">
        <v>33</v>
      </c>
      <c r="I324" s="248"/>
      <c r="J324" s="249">
        <f>ROUND(I324*H324,2)</f>
        <v>0</v>
      </c>
      <c r="K324" s="245" t="s">
        <v>19</v>
      </c>
      <c r="L324" s="250"/>
      <c r="M324" s="251" t="s">
        <v>19</v>
      </c>
      <c r="N324" s="252" t="s">
        <v>44</v>
      </c>
      <c r="O324" s="84"/>
      <c r="P324" s="221">
        <f>O324*H324</f>
        <v>0</v>
      </c>
      <c r="Q324" s="221">
        <v>0.0070000000000000001</v>
      </c>
      <c r="R324" s="221">
        <f>Q324*H324</f>
        <v>0.23100000000000001</v>
      </c>
      <c r="S324" s="221">
        <v>0</v>
      </c>
      <c r="T324" s="222">
        <f>S324*H324</f>
        <v>0</v>
      </c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R324" s="223" t="s">
        <v>232</v>
      </c>
      <c r="AT324" s="223" t="s">
        <v>229</v>
      </c>
      <c r="AU324" s="223" t="s">
        <v>83</v>
      </c>
      <c r="AY324" s="17" t="s">
        <v>150</v>
      </c>
      <c r="BE324" s="224">
        <f>IF(N324="základní",J324,0)</f>
        <v>0</v>
      </c>
      <c r="BF324" s="224">
        <f>IF(N324="snížená",J324,0)</f>
        <v>0</v>
      </c>
      <c r="BG324" s="224">
        <f>IF(N324="zákl. přenesená",J324,0)</f>
        <v>0</v>
      </c>
      <c r="BH324" s="224">
        <f>IF(N324="sníž. přenesená",J324,0)</f>
        <v>0</v>
      </c>
      <c r="BI324" s="224">
        <f>IF(N324="nulová",J324,0)</f>
        <v>0</v>
      </c>
      <c r="BJ324" s="17" t="s">
        <v>81</v>
      </c>
      <c r="BK324" s="224">
        <f>ROUND(I324*H324,2)</f>
        <v>0</v>
      </c>
      <c r="BL324" s="17" t="s">
        <v>217</v>
      </c>
      <c r="BM324" s="223" t="s">
        <v>818</v>
      </c>
    </row>
    <row r="325" s="2" customFormat="1">
      <c r="A325" s="38"/>
      <c r="B325" s="39"/>
      <c r="C325" s="40"/>
      <c r="D325" s="225" t="s">
        <v>159</v>
      </c>
      <c r="E325" s="40"/>
      <c r="F325" s="226" t="s">
        <v>817</v>
      </c>
      <c r="G325" s="40"/>
      <c r="H325" s="40"/>
      <c r="I325" s="227"/>
      <c r="J325" s="40"/>
      <c r="K325" s="40"/>
      <c r="L325" s="44"/>
      <c r="M325" s="228"/>
      <c r="N325" s="229"/>
      <c r="O325" s="84"/>
      <c r="P325" s="84"/>
      <c r="Q325" s="84"/>
      <c r="R325" s="84"/>
      <c r="S325" s="84"/>
      <c r="T325" s="85"/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T325" s="17" t="s">
        <v>159</v>
      </c>
      <c r="AU325" s="17" t="s">
        <v>83</v>
      </c>
    </row>
    <row r="326" s="2" customFormat="1" ht="16.5" customHeight="1">
      <c r="A326" s="38"/>
      <c r="B326" s="39"/>
      <c r="C326" s="212" t="s">
        <v>819</v>
      </c>
      <c r="D326" s="212" t="s">
        <v>153</v>
      </c>
      <c r="E326" s="213" t="s">
        <v>820</v>
      </c>
      <c r="F326" s="214" t="s">
        <v>821</v>
      </c>
      <c r="G326" s="215" t="s">
        <v>300</v>
      </c>
      <c r="H326" s="216">
        <v>6</v>
      </c>
      <c r="I326" s="217"/>
      <c r="J326" s="218">
        <f>ROUND(I326*H326,2)</f>
        <v>0</v>
      </c>
      <c r="K326" s="214" t="s">
        <v>157</v>
      </c>
      <c r="L326" s="44"/>
      <c r="M326" s="219" t="s">
        <v>19</v>
      </c>
      <c r="N326" s="220" t="s">
        <v>44</v>
      </c>
      <c r="O326" s="84"/>
      <c r="P326" s="221">
        <f>O326*H326</f>
        <v>0</v>
      </c>
      <c r="Q326" s="221">
        <v>0.00249</v>
      </c>
      <c r="R326" s="221">
        <f>Q326*H326</f>
        <v>0.01494</v>
      </c>
      <c r="S326" s="221">
        <v>0</v>
      </c>
      <c r="T326" s="222">
        <f>S326*H326</f>
        <v>0</v>
      </c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R326" s="223" t="s">
        <v>217</v>
      </c>
      <c r="AT326" s="223" t="s">
        <v>153</v>
      </c>
      <c r="AU326" s="223" t="s">
        <v>83</v>
      </c>
      <c r="AY326" s="17" t="s">
        <v>150</v>
      </c>
      <c r="BE326" s="224">
        <f>IF(N326="základní",J326,0)</f>
        <v>0</v>
      </c>
      <c r="BF326" s="224">
        <f>IF(N326="snížená",J326,0)</f>
        <v>0</v>
      </c>
      <c r="BG326" s="224">
        <f>IF(N326="zákl. přenesená",J326,0)</f>
        <v>0</v>
      </c>
      <c r="BH326" s="224">
        <f>IF(N326="sníž. přenesená",J326,0)</f>
        <v>0</v>
      </c>
      <c r="BI326" s="224">
        <f>IF(N326="nulová",J326,0)</f>
        <v>0</v>
      </c>
      <c r="BJ326" s="17" t="s">
        <v>81</v>
      </c>
      <c r="BK326" s="224">
        <f>ROUND(I326*H326,2)</f>
        <v>0</v>
      </c>
      <c r="BL326" s="17" t="s">
        <v>217</v>
      </c>
      <c r="BM326" s="223" t="s">
        <v>822</v>
      </c>
    </row>
    <row r="327" s="2" customFormat="1">
      <c r="A327" s="38"/>
      <c r="B327" s="39"/>
      <c r="C327" s="40"/>
      <c r="D327" s="225" t="s">
        <v>159</v>
      </c>
      <c r="E327" s="40"/>
      <c r="F327" s="226" t="s">
        <v>823</v>
      </c>
      <c r="G327" s="40"/>
      <c r="H327" s="40"/>
      <c r="I327" s="227"/>
      <c r="J327" s="40"/>
      <c r="K327" s="40"/>
      <c r="L327" s="44"/>
      <c r="M327" s="228"/>
      <c r="N327" s="229"/>
      <c r="O327" s="84"/>
      <c r="P327" s="84"/>
      <c r="Q327" s="84"/>
      <c r="R327" s="84"/>
      <c r="S327" s="84"/>
      <c r="T327" s="85"/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T327" s="17" t="s">
        <v>159</v>
      </c>
      <c r="AU327" s="17" t="s">
        <v>83</v>
      </c>
    </row>
    <row r="328" s="2" customFormat="1">
      <c r="A328" s="38"/>
      <c r="B328" s="39"/>
      <c r="C328" s="40"/>
      <c r="D328" s="230" t="s">
        <v>161</v>
      </c>
      <c r="E328" s="40"/>
      <c r="F328" s="231" t="s">
        <v>824</v>
      </c>
      <c r="G328" s="40"/>
      <c r="H328" s="40"/>
      <c r="I328" s="227"/>
      <c r="J328" s="40"/>
      <c r="K328" s="40"/>
      <c r="L328" s="44"/>
      <c r="M328" s="228"/>
      <c r="N328" s="229"/>
      <c r="O328" s="84"/>
      <c r="P328" s="84"/>
      <c r="Q328" s="84"/>
      <c r="R328" s="84"/>
      <c r="S328" s="84"/>
      <c r="T328" s="85"/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T328" s="17" t="s">
        <v>161</v>
      </c>
      <c r="AU328" s="17" t="s">
        <v>83</v>
      </c>
    </row>
    <row r="329" s="2" customFormat="1" ht="16.5" customHeight="1">
      <c r="A329" s="38"/>
      <c r="B329" s="39"/>
      <c r="C329" s="243" t="s">
        <v>825</v>
      </c>
      <c r="D329" s="243" t="s">
        <v>229</v>
      </c>
      <c r="E329" s="244" t="s">
        <v>826</v>
      </c>
      <c r="F329" s="245" t="s">
        <v>827</v>
      </c>
      <c r="G329" s="246" t="s">
        <v>281</v>
      </c>
      <c r="H329" s="247">
        <v>6</v>
      </c>
      <c r="I329" s="248"/>
      <c r="J329" s="249">
        <f>ROUND(I329*H329,2)</f>
        <v>0</v>
      </c>
      <c r="K329" s="245" t="s">
        <v>19</v>
      </c>
      <c r="L329" s="250"/>
      <c r="M329" s="251" t="s">
        <v>19</v>
      </c>
      <c r="N329" s="252" t="s">
        <v>44</v>
      </c>
      <c r="O329" s="84"/>
      <c r="P329" s="221">
        <f>O329*H329</f>
        <v>0</v>
      </c>
      <c r="Q329" s="221">
        <v>0.0012999999999999999</v>
      </c>
      <c r="R329" s="221">
        <f>Q329*H329</f>
        <v>0.0077999999999999996</v>
      </c>
      <c r="S329" s="221">
        <v>0</v>
      </c>
      <c r="T329" s="222">
        <f>S329*H329</f>
        <v>0</v>
      </c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R329" s="223" t="s">
        <v>232</v>
      </c>
      <c r="AT329" s="223" t="s">
        <v>229</v>
      </c>
      <c r="AU329" s="223" t="s">
        <v>83</v>
      </c>
      <c r="AY329" s="17" t="s">
        <v>150</v>
      </c>
      <c r="BE329" s="224">
        <f>IF(N329="základní",J329,0)</f>
        <v>0</v>
      </c>
      <c r="BF329" s="224">
        <f>IF(N329="snížená",J329,0)</f>
        <v>0</v>
      </c>
      <c r="BG329" s="224">
        <f>IF(N329="zákl. přenesená",J329,0)</f>
        <v>0</v>
      </c>
      <c r="BH329" s="224">
        <f>IF(N329="sníž. přenesená",J329,0)</f>
        <v>0</v>
      </c>
      <c r="BI329" s="224">
        <f>IF(N329="nulová",J329,0)</f>
        <v>0</v>
      </c>
      <c r="BJ329" s="17" t="s">
        <v>81</v>
      </c>
      <c r="BK329" s="224">
        <f>ROUND(I329*H329,2)</f>
        <v>0</v>
      </c>
      <c r="BL329" s="17" t="s">
        <v>217</v>
      </c>
      <c r="BM329" s="223" t="s">
        <v>828</v>
      </c>
    </row>
    <row r="330" s="2" customFormat="1">
      <c r="A330" s="38"/>
      <c r="B330" s="39"/>
      <c r="C330" s="40"/>
      <c r="D330" s="225" t="s">
        <v>159</v>
      </c>
      <c r="E330" s="40"/>
      <c r="F330" s="226" t="s">
        <v>827</v>
      </c>
      <c r="G330" s="40"/>
      <c r="H330" s="40"/>
      <c r="I330" s="227"/>
      <c r="J330" s="40"/>
      <c r="K330" s="40"/>
      <c r="L330" s="44"/>
      <c r="M330" s="228"/>
      <c r="N330" s="229"/>
      <c r="O330" s="84"/>
      <c r="P330" s="84"/>
      <c r="Q330" s="84"/>
      <c r="R330" s="84"/>
      <c r="S330" s="84"/>
      <c r="T330" s="85"/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T330" s="17" t="s">
        <v>159</v>
      </c>
      <c r="AU330" s="17" t="s">
        <v>83</v>
      </c>
    </row>
    <row r="331" s="2" customFormat="1" ht="16.5" customHeight="1">
      <c r="A331" s="38"/>
      <c r="B331" s="39"/>
      <c r="C331" s="212" t="s">
        <v>829</v>
      </c>
      <c r="D331" s="212" t="s">
        <v>153</v>
      </c>
      <c r="E331" s="213" t="s">
        <v>830</v>
      </c>
      <c r="F331" s="214" t="s">
        <v>831</v>
      </c>
      <c r="G331" s="215" t="s">
        <v>300</v>
      </c>
      <c r="H331" s="216">
        <v>3</v>
      </c>
      <c r="I331" s="217"/>
      <c r="J331" s="218">
        <f>ROUND(I331*H331,2)</f>
        <v>0</v>
      </c>
      <c r="K331" s="214" t="s">
        <v>157</v>
      </c>
      <c r="L331" s="44"/>
      <c r="M331" s="219" t="s">
        <v>19</v>
      </c>
      <c r="N331" s="220" t="s">
        <v>44</v>
      </c>
      <c r="O331" s="84"/>
      <c r="P331" s="221">
        <f>O331*H331</f>
        <v>0</v>
      </c>
      <c r="Q331" s="221">
        <v>0.013509999999999999</v>
      </c>
      <c r="R331" s="221">
        <f>Q331*H331</f>
        <v>0.040529999999999997</v>
      </c>
      <c r="S331" s="221">
        <v>0</v>
      </c>
      <c r="T331" s="222">
        <f>S331*H331</f>
        <v>0</v>
      </c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R331" s="223" t="s">
        <v>217</v>
      </c>
      <c r="AT331" s="223" t="s">
        <v>153</v>
      </c>
      <c r="AU331" s="223" t="s">
        <v>83</v>
      </c>
      <c r="AY331" s="17" t="s">
        <v>150</v>
      </c>
      <c r="BE331" s="224">
        <f>IF(N331="základní",J331,0)</f>
        <v>0</v>
      </c>
      <c r="BF331" s="224">
        <f>IF(N331="snížená",J331,0)</f>
        <v>0</v>
      </c>
      <c r="BG331" s="224">
        <f>IF(N331="zákl. přenesená",J331,0)</f>
        <v>0</v>
      </c>
      <c r="BH331" s="224">
        <f>IF(N331="sníž. přenesená",J331,0)</f>
        <v>0</v>
      </c>
      <c r="BI331" s="224">
        <f>IF(N331="nulová",J331,0)</f>
        <v>0</v>
      </c>
      <c r="BJ331" s="17" t="s">
        <v>81</v>
      </c>
      <c r="BK331" s="224">
        <f>ROUND(I331*H331,2)</f>
        <v>0</v>
      </c>
      <c r="BL331" s="17" t="s">
        <v>217</v>
      </c>
      <c r="BM331" s="223" t="s">
        <v>832</v>
      </c>
    </row>
    <row r="332" s="2" customFormat="1">
      <c r="A332" s="38"/>
      <c r="B332" s="39"/>
      <c r="C332" s="40"/>
      <c r="D332" s="225" t="s">
        <v>159</v>
      </c>
      <c r="E332" s="40"/>
      <c r="F332" s="226" t="s">
        <v>833</v>
      </c>
      <c r="G332" s="40"/>
      <c r="H332" s="40"/>
      <c r="I332" s="227"/>
      <c r="J332" s="40"/>
      <c r="K332" s="40"/>
      <c r="L332" s="44"/>
      <c r="M332" s="228"/>
      <c r="N332" s="229"/>
      <c r="O332" s="84"/>
      <c r="P332" s="84"/>
      <c r="Q332" s="84"/>
      <c r="R332" s="84"/>
      <c r="S332" s="84"/>
      <c r="T332" s="85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T332" s="17" t="s">
        <v>159</v>
      </c>
      <c r="AU332" s="17" t="s">
        <v>83</v>
      </c>
    </row>
    <row r="333" s="2" customFormat="1">
      <c r="A333" s="38"/>
      <c r="B333" s="39"/>
      <c r="C333" s="40"/>
      <c r="D333" s="230" t="s">
        <v>161</v>
      </c>
      <c r="E333" s="40"/>
      <c r="F333" s="231" t="s">
        <v>834</v>
      </c>
      <c r="G333" s="40"/>
      <c r="H333" s="40"/>
      <c r="I333" s="227"/>
      <c r="J333" s="40"/>
      <c r="K333" s="40"/>
      <c r="L333" s="44"/>
      <c r="M333" s="228"/>
      <c r="N333" s="229"/>
      <c r="O333" s="84"/>
      <c r="P333" s="84"/>
      <c r="Q333" s="84"/>
      <c r="R333" s="84"/>
      <c r="S333" s="84"/>
      <c r="T333" s="85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T333" s="17" t="s">
        <v>161</v>
      </c>
      <c r="AU333" s="17" t="s">
        <v>83</v>
      </c>
    </row>
    <row r="334" s="2" customFormat="1" ht="16.5" customHeight="1">
      <c r="A334" s="38"/>
      <c r="B334" s="39"/>
      <c r="C334" s="243" t="s">
        <v>835</v>
      </c>
      <c r="D334" s="243" t="s">
        <v>229</v>
      </c>
      <c r="E334" s="244" t="s">
        <v>836</v>
      </c>
      <c r="F334" s="245" t="s">
        <v>837</v>
      </c>
      <c r="G334" s="246" t="s">
        <v>281</v>
      </c>
      <c r="H334" s="247">
        <v>3</v>
      </c>
      <c r="I334" s="248"/>
      <c r="J334" s="249">
        <f>ROUND(I334*H334,2)</f>
        <v>0</v>
      </c>
      <c r="K334" s="245" t="s">
        <v>19</v>
      </c>
      <c r="L334" s="250"/>
      <c r="M334" s="251" t="s">
        <v>19</v>
      </c>
      <c r="N334" s="252" t="s">
        <v>44</v>
      </c>
      <c r="O334" s="84"/>
      <c r="P334" s="221">
        <f>O334*H334</f>
        <v>0</v>
      </c>
      <c r="Q334" s="221">
        <v>0.02</v>
      </c>
      <c r="R334" s="221">
        <f>Q334*H334</f>
        <v>0.059999999999999998</v>
      </c>
      <c r="S334" s="221">
        <v>0</v>
      </c>
      <c r="T334" s="222">
        <f>S334*H334</f>
        <v>0</v>
      </c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R334" s="223" t="s">
        <v>232</v>
      </c>
      <c r="AT334" s="223" t="s">
        <v>229</v>
      </c>
      <c r="AU334" s="223" t="s">
        <v>83</v>
      </c>
      <c r="AY334" s="17" t="s">
        <v>150</v>
      </c>
      <c r="BE334" s="224">
        <f>IF(N334="základní",J334,0)</f>
        <v>0</v>
      </c>
      <c r="BF334" s="224">
        <f>IF(N334="snížená",J334,0)</f>
        <v>0</v>
      </c>
      <c r="BG334" s="224">
        <f>IF(N334="zákl. přenesená",J334,0)</f>
        <v>0</v>
      </c>
      <c r="BH334" s="224">
        <f>IF(N334="sníž. přenesená",J334,0)</f>
        <v>0</v>
      </c>
      <c r="BI334" s="224">
        <f>IF(N334="nulová",J334,0)</f>
        <v>0</v>
      </c>
      <c r="BJ334" s="17" t="s">
        <v>81</v>
      </c>
      <c r="BK334" s="224">
        <f>ROUND(I334*H334,2)</f>
        <v>0</v>
      </c>
      <c r="BL334" s="17" t="s">
        <v>217</v>
      </c>
      <c r="BM334" s="223" t="s">
        <v>838</v>
      </c>
    </row>
    <row r="335" s="2" customFormat="1">
      <c r="A335" s="38"/>
      <c r="B335" s="39"/>
      <c r="C335" s="40"/>
      <c r="D335" s="225" t="s">
        <v>159</v>
      </c>
      <c r="E335" s="40"/>
      <c r="F335" s="226" t="s">
        <v>837</v>
      </c>
      <c r="G335" s="40"/>
      <c r="H335" s="40"/>
      <c r="I335" s="227"/>
      <c r="J335" s="40"/>
      <c r="K335" s="40"/>
      <c r="L335" s="44"/>
      <c r="M335" s="228"/>
      <c r="N335" s="229"/>
      <c r="O335" s="84"/>
      <c r="P335" s="84"/>
      <c r="Q335" s="84"/>
      <c r="R335" s="84"/>
      <c r="S335" s="84"/>
      <c r="T335" s="85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T335" s="17" t="s">
        <v>159</v>
      </c>
      <c r="AU335" s="17" t="s">
        <v>83</v>
      </c>
    </row>
    <row r="336" s="2" customFormat="1" ht="16.5" customHeight="1">
      <c r="A336" s="38"/>
      <c r="B336" s="39"/>
      <c r="C336" s="243" t="s">
        <v>839</v>
      </c>
      <c r="D336" s="243" t="s">
        <v>229</v>
      </c>
      <c r="E336" s="244" t="s">
        <v>840</v>
      </c>
      <c r="F336" s="245" t="s">
        <v>841</v>
      </c>
      <c r="G336" s="246" t="s">
        <v>281</v>
      </c>
      <c r="H336" s="247">
        <v>3</v>
      </c>
      <c r="I336" s="248"/>
      <c r="J336" s="249">
        <f>ROUND(I336*H336,2)</f>
        <v>0</v>
      </c>
      <c r="K336" s="245" t="s">
        <v>19</v>
      </c>
      <c r="L336" s="250"/>
      <c r="M336" s="251" t="s">
        <v>19</v>
      </c>
      <c r="N336" s="252" t="s">
        <v>44</v>
      </c>
      <c r="O336" s="84"/>
      <c r="P336" s="221">
        <f>O336*H336</f>
        <v>0</v>
      </c>
      <c r="Q336" s="221">
        <v>0.02</v>
      </c>
      <c r="R336" s="221">
        <f>Q336*H336</f>
        <v>0.059999999999999998</v>
      </c>
      <c r="S336" s="221">
        <v>0</v>
      </c>
      <c r="T336" s="222">
        <f>S336*H336</f>
        <v>0</v>
      </c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R336" s="223" t="s">
        <v>232</v>
      </c>
      <c r="AT336" s="223" t="s">
        <v>229</v>
      </c>
      <c r="AU336" s="223" t="s">
        <v>83</v>
      </c>
      <c r="AY336" s="17" t="s">
        <v>150</v>
      </c>
      <c r="BE336" s="224">
        <f>IF(N336="základní",J336,0)</f>
        <v>0</v>
      </c>
      <c r="BF336" s="224">
        <f>IF(N336="snížená",J336,0)</f>
        <v>0</v>
      </c>
      <c r="BG336" s="224">
        <f>IF(N336="zákl. přenesená",J336,0)</f>
        <v>0</v>
      </c>
      <c r="BH336" s="224">
        <f>IF(N336="sníž. přenesená",J336,0)</f>
        <v>0</v>
      </c>
      <c r="BI336" s="224">
        <f>IF(N336="nulová",J336,0)</f>
        <v>0</v>
      </c>
      <c r="BJ336" s="17" t="s">
        <v>81</v>
      </c>
      <c r="BK336" s="224">
        <f>ROUND(I336*H336,2)</f>
        <v>0</v>
      </c>
      <c r="BL336" s="17" t="s">
        <v>217</v>
      </c>
      <c r="BM336" s="223" t="s">
        <v>842</v>
      </c>
    </row>
    <row r="337" s="2" customFormat="1">
      <c r="A337" s="38"/>
      <c r="B337" s="39"/>
      <c r="C337" s="40"/>
      <c r="D337" s="225" t="s">
        <v>159</v>
      </c>
      <c r="E337" s="40"/>
      <c r="F337" s="226" t="s">
        <v>841</v>
      </c>
      <c r="G337" s="40"/>
      <c r="H337" s="40"/>
      <c r="I337" s="227"/>
      <c r="J337" s="40"/>
      <c r="K337" s="40"/>
      <c r="L337" s="44"/>
      <c r="M337" s="228"/>
      <c r="N337" s="229"/>
      <c r="O337" s="84"/>
      <c r="P337" s="84"/>
      <c r="Q337" s="84"/>
      <c r="R337" s="84"/>
      <c r="S337" s="84"/>
      <c r="T337" s="85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T337" s="17" t="s">
        <v>159</v>
      </c>
      <c r="AU337" s="17" t="s">
        <v>83</v>
      </c>
    </row>
    <row r="338" s="2" customFormat="1" ht="16.5" customHeight="1">
      <c r="A338" s="38"/>
      <c r="B338" s="39"/>
      <c r="C338" s="212" t="s">
        <v>843</v>
      </c>
      <c r="D338" s="212" t="s">
        <v>153</v>
      </c>
      <c r="E338" s="213" t="s">
        <v>844</v>
      </c>
      <c r="F338" s="214" t="s">
        <v>845</v>
      </c>
      <c r="G338" s="215" t="s">
        <v>300</v>
      </c>
      <c r="H338" s="216">
        <v>8</v>
      </c>
      <c r="I338" s="217"/>
      <c r="J338" s="218">
        <f>ROUND(I338*H338,2)</f>
        <v>0</v>
      </c>
      <c r="K338" s="214" t="s">
        <v>157</v>
      </c>
      <c r="L338" s="44"/>
      <c r="M338" s="219" t="s">
        <v>19</v>
      </c>
      <c r="N338" s="220" t="s">
        <v>44</v>
      </c>
      <c r="O338" s="84"/>
      <c r="P338" s="221">
        <f>O338*H338</f>
        <v>0</v>
      </c>
      <c r="Q338" s="221">
        <v>0.01362</v>
      </c>
      <c r="R338" s="221">
        <f>Q338*H338</f>
        <v>0.10896</v>
      </c>
      <c r="S338" s="221">
        <v>0</v>
      </c>
      <c r="T338" s="222">
        <f>S338*H338</f>
        <v>0</v>
      </c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R338" s="223" t="s">
        <v>217</v>
      </c>
      <c r="AT338" s="223" t="s">
        <v>153</v>
      </c>
      <c r="AU338" s="223" t="s">
        <v>83</v>
      </c>
      <c r="AY338" s="17" t="s">
        <v>150</v>
      </c>
      <c r="BE338" s="224">
        <f>IF(N338="základní",J338,0)</f>
        <v>0</v>
      </c>
      <c r="BF338" s="224">
        <f>IF(N338="snížená",J338,0)</f>
        <v>0</v>
      </c>
      <c r="BG338" s="224">
        <f>IF(N338="zákl. přenesená",J338,0)</f>
        <v>0</v>
      </c>
      <c r="BH338" s="224">
        <f>IF(N338="sníž. přenesená",J338,0)</f>
        <v>0</v>
      </c>
      <c r="BI338" s="224">
        <f>IF(N338="nulová",J338,0)</f>
        <v>0</v>
      </c>
      <c r="BJ338" s="17" t="s">
        <v>81</v>
      </c>
      <c r="BK338" s="224">
        <f>ROUND(I338*H338,2)</f>
        <v>0</v>
      </c>
      <c r="BL338" s="17" t="s">
        <v>217</v>
      </c>
      <c r="BM338" s="223" t="s">
        <v>846</v>
      </c>
    </row>
    <row r="339" s="2" customFormat="1">
      <c r="A339" s="38"/>
      <c r="B339" s="39"/>
      <c r="C339" s="40"/>
      <c r="D339" s="225" t="s">
        <v>159</v>
      </c>
      <c r="E339" s="40"/>
      <c r="F339" s="226" t="s">
        <v>847</v>
      </c>
      <c r="G339" s="40"/>
      <c r="H339" s="40"/>
      <c r="I339" s="227"/>
      <c r="J339" s="40"/>
      <c r="K339" s="40"/>
      <c r="L339" s="44"/>
      <c r="M339" s="228"/>
      <c r="N339" s="229"/>
      <c r="O339" s="84"/>
      <c r="P339" s="84"/>
      <c r="Q339" s="84"/>
      <c r="R339" s="84"/>
      <c r="S339" s="84"/>
      <c r="T339" s="85"/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T339" s="17" t="s">
        <v>159</v>
      </c>
      <c r="AU339" s="17" t="s">
        <v>83</v>
      </c>
    </row>
    <row r="340" s="2" customFormat="1">
      <c r="A340" s="38"/>
      <c r="B340" s="39"/>
      <c r="C340" s="40"/>
      <c r="D340" s="230" t="s">
        <v>161</v>
      </c>
      <c r="E340" s="40"/>
      <c r="F340" s="231" t="s">
        <v>848</v>
      </c>
      <c r="G340" s="40"/>
      <c r="H340" s="40"/>
      <c r="I340" s="227"/>
      <c r="J340" s="40"/>
      <c r="K340" s="40"/>
      <c r="L340" s="44"/>
      <c r="M340" s="228"/>
      <c r="N340" s="229"/>
      <c r="O340" s="84"/>
      <c r="P340" s="84"/>
      <c r="Q340" s="84"/>
      <c r="R340" s="84"/>
      <c r="S340" s="84"/>
      <c r="T340" s="85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T340" s="17" t="s">
        <v>161</v>
      </c>
      <c r="AU340" s="17" t="s">
        <v>83</v>
      </c>
    </row>
    <row r="341" s="2" customFormat="1" ht="24.15" customHeight="1">
      <c r="A341" s="38"/>
      <c r="B341" s="39"/>
      <c r="C341" s="243" t="s">
        <v>849</v>
      </c>
      <c r="D341" s="243" t="s">
        <v>229</v>
      </c>
      <c r="E341" s="244" t="s">
        <v>850</v>
      </c>
      <c r="F341" s="245" t="s">
        <v>851</v>
      </c>
      <c r="G341" s="246" t="s">
        <v>281</v>
      </c>
      <c r="H341" s="247">
        <v>8</v>
      </c>
      <c r="I341" s="248"/>
      <c r="J341" s="249">
        <f>ROUND(I341*H341,2)</f>
        <v>0</v>
      </c>
      <c r="K341" s="245" t="s">
        <v>19</v>
      </c>
      <c r="L341" s="250"/>
      <c r="M341" s="251" t="s">
        <v>19</v>
      </c>
      <c r="N341" s="252" t="s">
        <v>44</v>
      </c>
      <c r="O341" s="84"/>
      <c r="P341" s="221">
        <f>O341*H341</f>
        <v>0</v>
      </c>
      <c r="Q341" s="221">
        <v>0.034000000000000002</v>
      </c>
      <c r="R341" s="221">
        <f>Q341*H341</f>
        <v>0.27200000000000002</v>
      </c>
      <c r="S341" s="221">
        <v>0</v>
      </c>
      <c r="T341" s="222">
        <f>S341*H341</f>
        <v>0</v>
      </c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R341" s="223" t="s">
        <v>232</v>
      </c>
      <c r="AT341" s="223" t="s">
        <v>229</v>
      </c>
      <c r="AU341" s="223" t="s">
        <v>83</v>
      </c>
      <c r="AY341" s="17" t="s">
        <v>150</v>
      </c>
      <c r="BE341" s="224">
        <f>IF(N341="základní",J341,0)</f>
        <v>0</v>
      </c>
      <c r="BF341" s="224">
        <f>IF(N341="snížená",J341,0)</f>
        <v>0</v>
      </c>
      <c r="BG341" s="224">
        <f>IF(N341="zákl. přenesená",J341,0)</f>
        <v>0</v>
      </c>
      <c r="BH341" s="224">
        <f>IF(N341="sníž. přenesená",J341,0)</f>
        <v>0</v>
      </c>
      <c r="BI341" s="224">
        <f>IF(N341="nulová",J341,0)</f>
        <v>0</v>
      </c>
      <c r="BJ341" s="17" t="s">
        <v>81</v>
      </c>
      <c r="BK341" s="224">
        <f>ROUND(I341*H341,2)</f>
        <v>0</v>
      </c>
      <c r="BL341" s="17" t="s">
        <v>217</v>
      </c>
      <c r="BM341" s="223" t="s">
        <v>852</v>
      </c>
    </row>
    <row r="342" s="2" customFormat="1">
      <c r="A342" s="38"/>
      <c r="B342" s="39"/>
      <c r="C342" s="40"/>
      <c r="D342" s="225" t="s">
        <v>159</v>
      </c>
      <c r="E342" s="40"/>
      <c r="F342" s="226" t="s">
        <v>851</v>
      </c>
      <c r="G342" s="40"/>
      <c r="H342" s="40"/>
      <c r="I342" s="227"/>
      <c r="J342" s="40"/>
      <c r="K342" s="40"/>
      <c r="L342" s="44"/>
      <c r="M342" s="228"/>
      <c r="N342" s="229"/>
      <c r="O342" s="84"/>
      <c r="P342" s="84"/>
      <c r="Q342" s="84"/>
      <c r="R342" s="84"/>
      <c r="S342" s="84"/>
      <c r="T342" s="85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T342" s="17" t="s">
        <v>159</v>
      </c>
      <c r="AU342" s="17" t="s">
        <v>83</v>
      </c>
    </row>
    <row r="343" s="2" customFormat="1" ht="16.5" customHeight="1">
      <c r="A343" s="38"/>
      <c r="B343" s="39"/>
      <c r="C343" s="212" t="s">
        <v>853</v>
      </c>
      <c r="D343" s="212" t="s">
        <v>153</v>
      </c>
      <c r="E343" s="213" t="s">
        <v>854</v>
      </c>
      <c r="F343" s="214" t="s">
        <v>855</v>
      </c>
      <c r="G343" s="215" t="s">
        <v>300</v>
      </c>
      <c r="H343" s="216">
        <v>6</v>
      </c>
      <c r="I343" s="217"/>
      <c r="J343" s="218">
        <f>ROUND(I343*H343,2)</f>
        <v>0</v>
      </c>
      <c r="K343" s="214" t="s">
        <v>157</v>
      </c>
      <c r="L343" s="44"/>
      <c r="M343" s="219" t="s">
        <v>19</v>
      </c>
      <c r="N343" s="220" t="s">
        <v>44</v>
      </c>
      <c r="O343" s="84"/>
      <c r="P343" s="221">
        <f>O343*H343</f>
        <v>0</v>
      </c>
      <c r="Q343" s="221">
        <v>0.022780000000000002</v>
      </c>
      <c r="R343" s="221">
        <f>Q343*H343</f>
        <v>0.13668000000000002</v>
      </c>
      <c r="S343" s="221">
        <v>0</v>
      </c>
      <c r="T343" s="222">
        <f>S343*H343</f>
        <v>0</v>
      </c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R343" s="223" t="s">
        <v>217</v>
      </c>
      <c r="AT343" s="223" t="s">
        <v>153</v>
      </c>
      <c r="AU343" s="223" t="s">
        <v>83</v>
      </c>
      <c r="AY343" s="17" t="s">
        <v>150</v>
      </c>
      <c r="BE343" s="224">
        <f>IF(N343="základní",J343,0)</f>
        <v>0</v>
      </c>
      <c r="BF343" s="224">
        <f>IF(N343="snížená",J343,0)</f>
        <v>0</v>
      </c>
      <c r="BG343" s="224">
        <f>IF(N343="zákl. přenesená",J343,0)</f>
        <v>0</v>
      </c>
      <c r="BH343" s="224">
        <f>IF(N343="sníž. přenesená",J343,0)</f>
        <v>0</v>
      </c>
      <c r="BI343" s="224">
        <f>IF(N343="nulová",J343,0)</f>
        <v>0</v>
      </c>
      <c r="BJ343" s="17" t="s">
        <v>81</v>
      </c>
      <c r="BK343" s="224">
        <f>ROUND(I343*H343,2)</f>
        <v>0</v>
      </c>
      <c r="BL343" s="17" t="s">
        <v>217</v>
      </c>
      <c r="BM343" s="223" t="s">
        <v>856</v>
      </c>
    </row>
    <row r="344" s="2" customFormat="1">
      <c r="A344" s="38"/>
      <c r="B344" s="39"/>
      <c r="C344" s="40"/>
      <c r="D344" s="225" t="s">
        <v>159</v>
      </c>
      <c r="E344" s="40"/>
      <c r="F344" s="226" t="s">
        <v>857</v>
      </c>
      <c r="G344" s="40"/>
      <c r="H344" s="40"/>
      <c r="I344" s="227"/>
      <c r="J344" s="40"/>
      <c r="K344" s="40"/>
      <c r="L344" s="44"/>
      <c r="M344" s="228"/>
      <c r="N344" s="229"/>
      <c r="O344" s="84"/>
      <c r="P344" s="84"/>
      <c r="Q344" s="84"/>
      <c r="R344" s="84"/>
      <c r="S344" s="84"/>
      <c r="T344" s="85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T344" s="17" t="s">
        <v>159</v>
      </c>
      <c r="AU344" s="17" t="s">
        <v>83</v>
      </c>
    </row>
    <row r="345" s="2" customFormat="1">
      <c r="A345" s="38"/>
      <c r="B345" s="39"/>
      <c r="C345" s="40"/>
      <c r="D345" s="230" t="s">
        <v>161</v>
      </c>
      <c r="E345" s="40"/>
      <c r="F345" s="231" t="s">
        <v>858</v>
      </c>
      <c r="G345" s="40"/>
      <c r="H345" s="40"/>
      <c r="I345" s="227"/>
      <c r="J345" s="40"/>
      <c r="K345" s="40"/>
      <c r="L345" s="44"/>
      <c r="M345" s="228"/>
      <c r="N345" s="229"/>
      <c r="O345" s="84"/>
      <c r="P345" s="84"/>
      <c r="Q345" s="84"/>
      <c r="R345" s="84"/>
      <c r="S345" s="84"/>
      <c r="T345" s="85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T345" s="17" t="s">
        <v>161</v>
      </c>
      <c r="AU345" s="17" t="s">
        <v>83</v>
      </c>
    </row>
    <row r="346" s="2" customFormat="1" ht="24.15" customHeight="1">
      <c r="A346" s="38"/>
      <c r="B346" s="39"/>
      <c r="C346" s="243" t="s">
        <v>859</v>
      </c>
      <c r="D346" s="243" t="s">
        <v>229</v>
      </c>
      <c r="E346" s="244" t="s">
        <v>860</v>
      </c>
      <c r="F346" s="245" t="s">
        <v>861</v>
      </c>
      <c r="G346" s="246" t="s">
        <v>281</v>
      </c>
      <c r="H346" s="247">
        <v>6</v>
      </c>
      <c r="I346" s="248"/>
      <c r="J346" s="249">
        <f>ROUND(I346*H346,2)</f>
        <v>0</v>
      </c>
      <c r="K346" s="245" t="s">
        <v>19</v>
      </c>
      <c r="L346" s="250"/>
      <c r="M346" s="251" t="s">
        <v>19</v>
      </c>
      <c r="N346" s="252" t="s">
        <v>44</v>
      </c>
      <c r="O346" s="84"/>
      <c r="P346" s="221">
        <f>O346*H346</f>
        <v>0</v>
      </c>
      <c r="Q346" s="221">
        <v>0.058999999999999997</v>
      </c>
      <c r="R346" s="221">
        <f>Q346*H346</f>
        <v>0.35399999999999998</v>
      </c>
      <c r="S346" s="221">
        <v>0</v>
      </c>
      <c r="T346" s="222">
        <f>S346*H346</f>
        <v>0</v>
      </c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R346" s="223" t="s">
        <v>232</v>
      </c>
      <c r="AT346" s="223" t="s">
        <v>229</v>
      </c>
      <c r="AU346" s="223" t="s">
        <v>83</v>
      </c>
      <c r="AY346" s="17" t="s">
        <v>150</v>
      </c>
      <c r="BE346" s="224">
        <f>IF(N346="základní",J346,0)</f>
        <v>0</v>
      </c>
      <c r="BF346" s="224">
        <f>IF(N346="snížená",J346,0)</f>
        <v>0</v>
      </c>
      <c r="BG346" s="224">
        <f>IF(N346="zákl. přenesená",J346,0)</f>
        <v>0</v>
      </c>
      <c r="BH346" s="224">
        <f>IF(N346="sníž. přenesená",J346,0)</f>
        <v>0</v>
      </c>
      <c r="BI346" s="224">
        <f>IF(N346="nulová",J346,0)</f>
        <v>0</v>
      </c>
      <c r="BJ346" s="17" t="s">
        <v>81</v>
      </c>
      <c r="BK346" s="224">
        <f>ROUND(I346*H346,2)</f>
        <v>0</v>
      </c>
      <c r="BL346" s="17" t="s">
        <v>217</v>
      </c>
      <c r="BM346" s="223" t="s">
        <v>862</v>
      </c>
    </row>
    <row r="347" s="2" customFormat="1">
      <c r="A347" s="38"/>
      <c r="B347" s="39"/>
      <c r="C347" s="40"/>
      <c r="D347" s="225" t="s">
        <v>159</v>
      </c>
      <c r="E347" s="40"/>
      <c r="F347" s="226" t="s">
        <v>861</v>
      </c>
      <c r="G347" s="40"/>
      <c r="H347" s="40"/>
      <c r="I347" s="227"/>
      <c r="J347" s="40"/>
      <c r="K347" s="40"/>
      <c r="L347" s="44"/>
      <c r="M347" s="228"/>
      <c r="N347" s="229"/>
      <c r="O347" s="84"/>
      <c r="P347" s="84"/>
      <c r="Q347" s="84"/>
      <c r="R347" s="84"/>
      <c r="S347" s="84"/>
      <c r="T347" s="85"/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T347" s="17" t="s">
        <v>159</v>
      </c>
      <c r="AU347" s="17" t="s">
        <v>83</v>
      </c>
    </row>
    <row r="348" s="2" customFormat="1" ht="16.5" customHeight="1">
      <c r="A348" s="38"/>
      <c r="B348" s="39"/>
      <c r="C348" s="212" t="s">
        <v>863</v>
      </c>
      <c r="D348" s="212" t="s">
        <v>153</v>
      </c>
      <c r="E348" s="213" t="s">
        <v>864</v>
      </c>
      <c r="F348" s="214" t="s">
        <v>865</v>
      </c>
      <c r="G348" s="215" t="s">
        <v>300</v>
      </c>
      <c r="H348" s="216">
        <v>15</v>
      </c>
      <c r="I348" s="217"/>
      <c r="J348" s="218">
        <f>ROUND(I348*H348,2)</f>
        <v>0</v>
      </c>
      <c r="K348" s="214" t="s">
        <v>157</v>
      </c>
      <c r="L348" s="44"/>
      <c r="M348" s="219" t="s">
        <v>19</v>
      </c>
      <c r="N348" s="220" t="s">
        <v>44</v>
      </c>
      <c r="O348" s="84"/>
      <c r="P348" s="221">
        <f>O348*H348</f>
        <v>0</v>
      </c>
      <c r="Q348" s="221">
        <v>0.02605</v>
      </c>
      <c r="R348" s="221">
        <f>Q348*H348</f>
        <v>0.39074999999999999</v>
      </c>
      <c r="S348" s="221">
        <v>0</v>
      </c>
      <c r="T348" s="222">
        <f>S348*H348</f>
        <v>0</v>
      </c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R348" s="223" t="s">
        <v>217</v>
      </c>
      <c r="AT348" s="223" t="s">
        <v>153</v>
      </c>
      <c r="AU348" s="223" t="s">
        <v>83</v>
      </c>
      <c r="AY348" s="17" t="s">
        <v>150</v>
      </c>
      <c r="BE348" s="224">
        <f>IF(N348="základní",J348,0)</f>
        <v>0</v>
      </c>
      <c r="BF348" s="224">
        <f>IF(N348="snížená",J348,0)</f>
        <v>0</v>
      </c>
      <c r="BG348" s="224">
        <f>IF(N348="zákl. přenesená",J348,0)</f>
        <v>0</v>
      </c>
      <c r="BH348" s="224">
        <f>IF(N348="sníž. přenesená",J348,0)</f>
        <v>0</v>
      </c>
      <c r="BI348" s="224">
        <f>IF(N348="nulová",J348,0)</f>
        <v>0</v>
      </c>
      <c r="BJ348" s="17" t="s">
        <v>81</v>
      </c>
      <c r="BK348" s="224">
        <f>ROUND(I348*H348,2)</f>
        <v>0</v>
      </c>
      <c r="BL348" s="17" t="s">
        <v>217</v>
      </c>
      <c r="BM348" s="223" t="s">
        <v>866</v>
      </c>
    </row>
    <row r="349" s="2" customFormat="1">
      <c r="A349" s="38"/>
      <c r="B349" s="39"/>
      <c r="C349" s="40"/>
      <c r="D349" s="225" t="s">
        <v>159</v>
      </c>
      <c r="E349" s="40"/>
      <c r="F349" s="226" t="s">
        <v>867</v>
      </c>
      <c r="G349" s="40"/>
      <c r="H349" s="40"/>
      <c r="I349" s="227"/>
      <c r="J349" s="40"/>
      <c r="K349" s="40"/>
      <c r="L349" s="44"/>
      <c r="M349" s="228"/>
      <c r="N349" s="229"/>
      <c r="O349" s="84"/>
      <c r="P349" s="84"/>
      <c r="Q349" s="84"/>
      <c r="R349" s="84"/>
      <c r="S349" s="84"/>
      <c r="T349" s="85"/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T349" s="17" t="s">
        <v>159</v>
      </c>
      <c r="AU349" s="17" t="s">
        <v>83</v>
      </c>
    </row>
    <row r="350" s="2" customFormat="1">
      <c r="A350" s="38"/>
      <c r="B350" s="39"/>
      <c r="C350" s="40"/>
      <c r="D350" s="230" t="s">
        <v>161</v>
      </c>
      <c r="E350" s="40"/>
      <c r="F350" s="231" t="s">
        <v>868</v>
      </c>
      <c r="G350" s="40"/>
      <c r="H350" s="40"/>
      <c r="I350" s="227"/>
      <c r="J350" s="40"/>
      <c r="K350" s="40"/>
      <c r="L350" s="44"/>
      <c r="M350" s="228"/>
      <c r="N350" s="229"/>
      <c r="O350" s="84"/>
      <c r="P350" s="84"/>
      <c r="Q350" s="84"/>
      <c r="R350" s="84"/>
      <c r="S350" s="84"/>
      <c r="T350" s="85"/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T350" s="17" t="s">
        <v>161</v>
      </c>
      <c r="AU350" s="17" t="s">
        <v>83</v>
      </c>
    </row>
    <row r="351" s="2" customFormat="1" ht="24.15" customHeight="1">
      <c r="A351" s="38"/>
      <c r="B351" s="39"/>
      <c r="C351" s="243" t="s">
        <v>869</v>
      </c>
      <c r="D351" s="243" t="s">
        <v>229</v>
      </c>
      <c r="E351" s="244" t="s">
        <v>870</v>
      </c>
      <c r="F351" s="245" t="s">
        <v>871</v>
      </c>
      <c r="G351" s="246" t="s">
        <v>281</v>
      </c>
      <c r="H351" s="247">
        <v>5</v>
      </c>
      <c r="I351" s="248"/>
      <c r="J351" s="249">
        <f>ROUND(I351*H351,2)</f>
        <v>0</v>
      </c>
      <c r="K351" s="245" t="s">
        <v>19</v>
      </c>
      <c r="L351" s="250"/>
      <c r="M351" s="251" t="s">
        <v>19</v>
      </c>
      <c r="N351" s="252" t="s">
        <v>44</v>
      </c>
      <c r="O351" s="84"/>
      <c r="P351" s="221">
        <f>O351*H351</f>
        <v>0</v>
      </c>
      <c r="Q351" s="221">
        <v>0.105</v>
      </c>
      <c r="R351" s="221">
        <f>Q351*H351</f>
        <v>0.52500000000000002</v>
      </c>
      <c r="S351" s="221">
        <v>0</v>
      </c>
      <c r="T351" s="222">
        <f>S351*H351</f>
        <v>0</v>
      </c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R351" s="223" t="s">
        <v>232</v>
      </c>
      <c r="AT351" s="223" t="s">
        <v>229</v>
      </c>
      <c r="AU351" s="223" t="s">
        <v>83</v>
      </c>
      <c r="AY351" s="17" t="s">
        <v>150</v>
      </c>
      <c r="BE351" s="224">
        <f>IF(N351="základní",J351,0)</f>
        <v>0</v>
      </c>
      <c r="BF351" s="224">
        <f>IF(N351="snížená",J351,0)</f>
        <v>0</v>
      </c>
      <c r="BG351" s="224">
        <f>IF(N351="zákl. přenesená",J351,0)</f>
        <v>0</v>
      </c>
      <c r="BH351" s="224">
        <f>IF(N351="sníž. přenesená",J351,0)</f>
        <v>0</v>
      </c>
      <c r="BI351" s="224">
        <f>IF(N351="nulová",J351,0)</f>
        <v>0</v>
      </c>
      <c r="BJ351" s="17" t="s">
        <v>81</v>
      </c>
      <c r="BK351" s="224">
        <f>ROUND(I351*H351,2)</f>
        <v>0</v>
      </c>
      <c r="BL351" s="17" t="s">
        <v>217</v>
      </c>
      <c r="BM351" s="223" t="s">
        <v>872</v>
      </c>
    </row>
    <row r="352" s="2" customFormat="1">
      <c r="A352" s="38"/>
      <c r="B352" s="39"/>
      <c r="C352" s="40"/>
      <c r="D352" s="225" t="s">
        <v>159</v>
      </c>
      <c r="E352" s="40"/>
      <c r="F352" s="226" t="s">
        <v>871</v>
      </c>
      <c r="G352" s="40"/>
      <c r="H352" s="40"/>
      <c r="I352" s="227"/>
      <c r="J352" s="40"/>
      <c r="K352" s="40"/>
      <c r="L352" s="44"/>
      <c r="M352" s="228"/>
      <c r="N352" s="229"/>
      <c r="O352" s="84"/>
      <c r="P352" s="84"/>
      <c r="Q352" s="84"/>
      <c r="R352" s="84"/>
      <c r="S352" s="84"/>
      <c r="T352" s="85"/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T352" s="17" t="s">
        <v>159</v>
      </c>
      <c r="AU352" s="17" t="s">
        <v>83</v>
      </c>
    </row>
    <row r="353" s="2" customFormat="1" ht="24.15" customHeight="1">
      <c r="A353" s="38"/>
      <c r="B353" s="39"/>
      <c r="C353" s="243" t="s">
        <v>873</v>
      </c>
      <c r="D353" s="243" t="s">
        <v>229</v>
      </c>
      <c r="E353" s="244" t="s">
        <v>874</v>
      </c>
      <c r="F353" s="245" t="s">
        <v>875</v>
      </c>
      <c r="G353" s="246" t="s">
        <v>281</v>
      </c>
      <c r="H353" s="247">
        <v>3</v>
      </c>
      <c r="I353" s="248"/>
      <c r="J353" s="249">
        <f>ROUND(I353*H353,2)</f>
        <v>0</v>
      </c>
      <c r="K353" s="245" t="s">
        <v>19</v>
      </c>
      <c r="L353" s="250"/>
      <c r="M353" s="251" t="s">
        <v>19</v>
      </c>
      <c r="N353" s="252" t="s">
        <v>44</v>
      </c>
      <c r="O353" s="84"/>
      <c r="P353" s="221">
        <f>O353*H353</f>
        <v>0</v>
      </c>
      <c r="Q353" s="221">
        <v>0.105</v>
      </c>
      <c r="R353" s="221">
        <f>Q353*H353</f>
        <v>0.315</v>
      </c>
      <c r="S353" s="221">
        <v>0</v>
      </c>
      <c r="T353" s="222">
        <f>S353*H353</f>
        <v>0</v>
      </c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R353" s="223" t="s">
        <v>232</v>
      </c>
      <c r="AT353" s="223" t="s">
        <v>229</v>
      </c>
      <c r="AU353" s="223" t="s">
        <v>83</v>
      </c>
      <c r="AY353" s="17" t="s">
        <v>150</v>
      </c>
      <c r="BE353" s="224">
        <f>IF(N353="základní",J353,0)</f>
        <v>0</v>
      </c>
      <c r="BF353" s="224">
        <f>IF(N353="snížená",J353,0)</f>
        <v>0</v>
      </c>
      <c r="BG353" s="224">
        <f>IF(N353="zákl. přenesená",J353,0)</f>
        <v>0</v>
      </c>
      <c r="BH353" s="224">
        <f>IF(N353="sníž. přenesená",J353,0)</f>
        <v>0</v>
      </c>
      <c r="BI353" s="224">
        <f>IF(N353="nulová",J353,0)</f>
        <v>0</v>
      </c>
      <c r="BJ353" s="17" t="s">
        <v>81</v>
      </c>
      <c r="BK353" s="224">
        <f>ROUND(I353*H353,2)</f>
        <v>0</v>
      </c>
      <c r="BL353" s="17" t="s">
        <v>217</v>
      </c>
      <c r="BM353" s="223" t="s">
        <v>876</v>
      </c>
    </row>
    <row r="354" s="2" customFormat="1">
      <c r="A354" s="38"/>
      <c r="B354" s="39"/>
      <c r="C354" s="40"/>
      <c r="D354" s="225" t="s">
        <v>159</v>
      </c>
      <c r="E354" s="40"/>
      <c r="F354" s="226" t="s">
        <v>875</v>
      </c>
      <c r="G354" s="40"/>
      <c r="H354" s="40"/>
      <c r="I354" s="227"/>
      <c r="J354" s="40"/>
      <c r="K354" s="40"/>
      <c r="L354" s="44"/>
      <c r="M354" s="228"/>
      <c r="N354" s="229"/>
      <c r="O354" s="84"/>
      <c r="P354" s="84"/>
      <c r="Q354" s="84"/>
      <c r="R354" s="84"/>
      <c r="S354" s="84"/>
      <c r="T354" s="85"/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T354" s="17" t="s">
        <v>159</v>
      </c>
      <c r="AU354" s="17" t="s">
        <v>83</v>
      </c>
    </row>
    <row r="355" s="2" customFormat="1" ht="33" customHeight="1">
      <c r="A355" s="38"/>
      <c r="B355" s="39"/>
      <c r="C355" s="243" t="s">
        <v>877</v>
      </c>
      <c r="D355" s="243" t="s">
        <v>229</v>
      </c>
      <c r="E355" s="244" t="s">
        <v>878</v>
      </c>
      <c r="F355" s="245" t="s">
        <v>879</v>
      </c>
      <c r="G355" s="246" t="s">
        <v>281</v>
      </c>
      <c r="H355" s="247">
        <v>3</v>
      </c>
      <c r="I355" s="248"/>
      <c r="J355" s="249">
        <f>ROUND(I355*H355,2)</f>
        <v>0</v>
      </c>
      <c r="K355" s="245" t="s">
        <v>19</v>
      </c>
      <c r="L355" s="250"/>
      <c r="M355" s="251" t="s">
        <v>19</v>
      </c>
      <c r="N355" s="252" t="s">
        <v>44</v>
      </c>
      <c r="O355" s="84"/>
      <c r="P355" s="221">
        <f>O355*H355</f>
        <v>0</v>
      </c>
      <c r="Q355" s="221">
        <v>0.105</v>
      </c>
      <c r="R355" s="221">
        <f>Q355*H355</f>
        <v>0.315</v>
      </c>
      <c r="S355" s="221">
        <v>0</v>
      </c>
      <c r="T355" s="222">
        <f>S355*H355</f>
        <v>0</v>
      </c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R355" s="223" t="s">
        <v>232</v>
      </c>
      <c r="AT355" s="223" t="s">
        <v>229</v>
      </c>
      <c r="AU355" s="223" t="s">
        <v>83</v>
      </c>
      <c r="AY355" s="17" t="s">
        <v>150</v>
      </c>
      <c r="BE355" s="224">
        <f>IF(N355="základní",J355,0)</f>
        <v>0</v>
      </c>
      <c r="BF355" s="224">
        <f>IF(N355="snížená",J355,0)</f>
        <v>0</v>
      </c>
      <c r="BG355" s="224">
        <f>IF(N355="zákl. přenesená",J355,0)</f>
        <v>0</v>
      </c>
      <c r="BH355" s="224">
        <f>IF(N355="sníž. přenesená",J355,0)</f>
        <v>0</v>
      </c>
      <c r="BI355" s="224">
        <f>IF(N355="nulová",J355,0)</f>
        <v>0</v>
      </c>
      <c r="BJ355" s="17" t="s">
        <v>81</v>
      </c>
      <c r="BK355" s="224">
        <f>ROUND(I355*H355,2)</f>
        <v>0</v>
      </c>
      <c r="BL355" s="17" t="s">
        <v>217</v>
      </c>
      <c r="BM355" s="223" t="s">
        <v>880</v>
      </c>
    </row>
    <row r="356" s="2" customFormat="1">
      <c r="A356" s="38"/>
      <c r="B356" s="39"/>
      <c r="C356" s="40"/>
      <c r="D356" s="225" t="s">
        <v>159</v>
      </c>
      <c r="E356" s="40"/>
      <c r="F356" s="226" t="s">
        <v>879</v>
      </c>
      <c r="G356" s="40"/>
      <c r="H356" s="40"/>
      <c r="I356" s="227"/>
      <c r="J356" s="40"/>
      <c r="K356" s="40"/>
      <c r="L356" s="44"/>
      <c r="M356" s="228"/>
      <c r="N356" s="229"/>
      <c r="O356" s="84"/>
      <c r="P356" s="84"/>
      <c r="Q356" s="84"/>
      <c r="R356" s="84"/>
      <c r="S356" s="84"/>
      <c r="T356" s="85"/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T356" s="17" t="s">
        <v>159</v>
      </c>
      <c r="AU356" s="17" t="s">
        <v>83</v>
      </c>
    </row>
    <row r="357" s="2" customFormat="1" ht="16.5" customHeight="1">
      <c r="A357" s="38"/>
      <c r="B357" s="39"/>
      <c r="C357" s="243" t="s">
        <v>881</v>
      </c>
      <c r="D357" s="243" t="s">
        <v>229</v>
      </c>
      <c r="E357" s="244" t="s">
        <v>882</v>
      </c>
      <c r="F357" s="245" t="s">
        <v>883</v>
      </c>
      <c r="G357" s="246" t="s">
        <v>281</v>
      </c>
      <c r="H357" s="247">
        <v>4</v>
      </c>
      <c r="I357" s="248"/>
      <c r="J357" s="249">
        <f>ROUND(I357*H357,2)</f>
        <v>0</v>
      </c>
      <c r="K357" s="245" t="s">
        <v>19</v>
      </c>
      <c r="L357" s="250"/>
      <c r="M357" s="251" t="s">
        <v>19</v>
      </c>
      <c r="N357" s="252" t="s">
        <v>44</v>
      </c>
      <c r="O357" s="84"/>
      <c r="P357" s="221">
        <f>O357*H357</f>
        <v>0</v>
      </c>
      <c r="Q357" s="221">
        <v>0.105</v>
      </c>
      <c r="R357" s="221">
        <f>Q357*H357</f>
        <v>0.41999999999999998</v>
      </c>
      <c r="S357" s="221">
        <v>0</v>
      </c>
      <c r="T357" s="222">
        <f>S357*H357</f>
        <v>0</v>
      </c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R357" s="223" t="s">
        <v>232</v>
      </c>
      <c r="AT357" s="223" t="s">
        <v>229</v>
      </c>
      <c r="AU357" s="223" t="s">
        <v>83</v>
      </c>
      <c r="AY357" s="17" t="s">
        <v>150</v>
      </c>
      <c r="BE357" s="224">
        <f>IF(N357="základní",J357,0)</f>
        <v>0</v>
      </c>
      <c r="BF357" s="224">
        <f>IF(N357="snížená",J357,0)</f>
        <v>0</v>
      </c>
      <c r="BG357" s="224">
        <f>IF(N357="zákl. přenesená",J357,0)</f>
        <v>0</v>
      </c>
      <c r="BH357" s="224">
        <f>IF(N357="sníž. přenesená",J357,0)</f>
        <v>0</v>
      </c>
      <c r="BI357" s="224">
        <f>IF(N357="nulová",J357,0)</f>
        <v>0</v>
      </c>
      <c r="BJ357" s="17" t="s">
        <v>81</v>
      </c>
      <c r="BK357" s="224">
        <f>ROUND(I357*H357,2)</f>
        <v>0</v>
      </c>
      <c r="BL357" s="17" t="s">
        <v>217</v>
      </c>
      <c r="BM357" s="223" t="s">
        <v>884</v>
      </c>
    </row>
    <row r="358" s="2" customFormat="1">
      <c r="A358" s="38"/>
      <c r="B358" s="39"/>
      <c r="C358" s="40"/>
      <c r="D358" s="225" t="s">
        <v>159</v>
      </c>
      <c r="E358" s="40"/>
      <c r="F358" s="226" t="s">
        <v>883</v>
      </c>
      <c r="G358" s="40"/>
      <c r="H358" s="40"/>
      <c r="I358" s="227"/>
      <c r="J358" s="40"/>
      <c r="K358" s="40"/>
      <c r="L358" s="44"/>
      <c r="M358" s="228"/>
      <c r="N358" s="229"/>
      <c r="O358" s="84"/>
      <c r="P358" s="84"/>
      <c r="Q358" s="84"/>
      <c r="R358" s="84"/>
      <c r="S358" s="84"/>
      <c r="T358" s="85"/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T358" s="17" t="s">
        <v>159</v>
      </c>
      <c r="AU358" s="17" t="s">
        <v>83</v>
      </c>
    </row>
    <row r="359" s="2" customFormat="1" ht="16.5" customHeight="1">
      <c r="A359" s="38"/>
      <c r="B359" s="39"/>
      <c r="C359" s="212" t="s">
        <v>885</v>
      </c>
      <c r="D359" s="212" t="s">
        <v>153</v>
      </c>
      <c r="E359" s="213" t="s">
        <v>886</v>
      </c>
      <c r="F359" s="214" t="s">
        <v>887</v>
      </c>
      <c r="G359" s="215" t="s">
        <v>300</v>
      </c>
      <c r="H359" s="216">
        <v>29</v>
      </c>
      <c r="I359" s="217"/>
      <c r="J359" s="218">
        <f>ROUND(I359*H359,2)</f>
        <v>0</v>
      </c>
      <c r="K359" s="214" t="s">
        <v>157</v>
      </c>
      <c r="L359" s="44"/>
      <c r="M359" s="219" t="s">
        <v>19</v>
      </c>
      <c r="N359" s="220" t="s">
        <v>44</v>
      </c>
      <c r="O359" s="84"/>
      <c r="P359" s="221">
        <f>O359*H359</f>
        <v>0</v>
      </c>
      <c r="Q359" s="221">
        <v>0.051279999999999999</v>
      </c>
      <c r="R359" s="221">
        <f>Q359*H359</f>
        <v>1.48712</v>
      </c>
      <c r="S359" s="221">
        <v>0</v>
      </c>
      <c r="T359" s="222">
        <f>S359*H359</f>
        <v>0</v>
      </c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R359" s="223" t="s">
        <v>217</v>
      </c>
      <c r="AT359" s="223" t="s">
        <v>153</v>
      </c>
      <c r="AU359" s="223" t="s">
        <v>83</v>
      </c>
      <c r="AY359" s="17" t="s">
        <v>150</v>
      </c>
      <c r="BE359" s="224">
        <f>IF(N359="základní",J359,0)</f>
        <v>0</v>
      </c>
      <c r="BF359" s="224">
        <f>IF(N359="snížená",J359,0)</f>
        <v>0</v>
      </c>
      <c r="BG359" s="224">
        <f>IF(N359="zákl. přenesená",J359,0)</f>
        <v>0</v>
      </c>
      <c r="BH359" s="224">
        <f>IF(N359="sníž. přenesená",J359,0)</f>
        <v>0</v>
      </c>
      <c r="BI359" s="224">
        <f>IF(N359="nulová",J359,0)</f>
        <v>0</v>
      </c>
      <c r="BJ359" s="17" t="s">
        <v>81</v>
      </c>
      <c r="BK359" s="224">
        <f>ROUND(I359*H359,2)</f>
        <v>0</v>
      </c>
      <c r="BL359" s="17" t="s">
        <v>217</v>
      </c>
      <c r="BM359" s="223" t="s">
        <v>888</v>
      </c>
    </row>
    <row r="360" s="2" customFormat="1">
      <c r="A360" s="38"/>
      <c r="B360" s="39"/>
      <c r="C360" s="40"/>
      <c r="D360" s="225" t="s">
        <v>159</v>
      </c>
      <c r="E360" s="40"/>
      <c r="F360" s="226" t="s">
        <v>889</v>
      </c>
      <c r="G360" s="40"/>
      <c r="H360" s="40"/>
      <c r="I360" s="227"/>
      <c r="J360" s="40"/>
      <c r="K360" s="40"/>
      <c r="L360" s="44"/>
      <c r="M360" s="228"/>
      <c r="N360" s="229"/>
      <c r="O360" s="84"/>
      <c r="P360" s="84"/>
      <c r="Q360" s="84"/>
      <c r="R360" s="84"/>
      <c r="S360" s="84"/>
      <c r="T360" s="85"/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T360" s="17" t="s">
        <v>159</v>
      </c>
      <c r="AU360" s="17" t="s">
        <v>83</v>
      </c>
    </row>
    <row r="361" s="2" customFormat="1">
      <c r="A361" s="38"/>
      <c r="B361" s="39"/>
      <c r="C361" s="40"/>
      <c r="D361" s="230" t="s">
        <v>161</v>
      </c>
      <c r="E361" s="40"/>
      <c r="F361" s="231" t="s">
        <v>890</v>
      </c>
      <c r="G361" s="40"/>
      <c r="H361" s="40"/>
      <c r="I361" s="227"/>
      <c r="J361" s="40"/>
      <c r="K361" s="40"/>
      <c r="L361" s="44"/>
      <c r="M361" s="228"/>
      <c r="N361" s="229"/>
      <c r="O361" s="84"/>
      <c r="P361" s="84"/>
      <c r="Q361" s="84"/>
      <c r="R361" s="84"/>
      <c r="S361" s="84"/>
      <c r="T361" s="85"/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T361" s="17" t="s">
        <v>161</v>
      </c>
      <c r="AU361" s="17" t="s">
        <v>83</v>
      </c>
    </row>
    <row r="362" s="2" customFormat="1" ht="16.5" customHeight="1">
      <c r="A362" s="38"/>
      <c r="B362" s="39"/>
      <c r="C362" s="212" t="s">
        <v>891</v>
      </c>
      <c r="D362" s="212" t="s">
        <v>153</v>
      </c>
      <c r="E362" s="213" t="s">
        <v>892</v>
      </c>
      <c r="F362" s="214" t="s">
        <v>893</v>
      </c>
      <c r="G362" s="215" t="s">
        <v>281</v>
      </c>
      <c r="H362" s="216">
        <v>2</v>
      </c>
      <c r="I362" s="217"/>
      <c r="J362" s="218">
        <f>ROUND(I362*H362,2)</f>
        <v>0</v>
      </c>
      <c r="K362" s="214" t="s">
        <v>19</v>
      </c>
      <c r="L362" s="44"/>
      <c r="M362" s="219" t="s">
        <v>19</v>
      </c>
      <c r="N362" s="220" t="s">
        <v>44</v>
      </c>
      <c r="O362" s="84"/>
      <c r="P362" s="221">
        <f>O362*H362</f>
        <v>0</v>
      </c>
      <c r="Q362" s="221">
        <v>0.27479999999999999</v>
      </c>
      <c r="R362" s="221">
        <f>Q362*H362</f>
        <v>0.54959999999999998</v>
      </c>
      <c r="S362" s="221">
        <v>0</v>
      </c>
      <c r="T362" s="222">
        <f>S362*H362</f>
        <v>0</v>
      </c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R362" s="223" t="s">
        <v>217</v>
      </c>
      <c r="AT362" s="223" t="s">
        <v>153</v>
      </c>
      <c r="AU362" s="223" t="s">
        <v>83</v>
      </c>
      <c r="AY362" s="17" t="s">
        <v>150</v>
      </c>
      <c r="BE362" s="224">
        <f>IF(N362="základní",J362,0)</f>
        <v>0</v>
      </c>
      <c r="BF362" s="224">
        <f>IF(N362="snížená",J362,0)</f>
        <v>0</v>
      </c>
      <c r="BG362" s="224">
        <f>IF(N362="zákl. přenesená",J362,0)</f>
        <v>0</v>
      </c>
      <c r="BH362" s="224">
        <f>IF(N362="sníž. přenesená",J362,0)</f>
        <v>0</v>
      </c>
      <c r="BI362" s="224">
        <f>IF(N362="nulová",J362,0)</f>
        <v>0</v>
      </c>
      <c r="BJ362" s="17" t="s">
        <v>81</v>
      </c>
      <c r="BK362" s="224">
        <f>ROUND(I362*H362,2)</f>
        <v>0</v>
      </c>
      <c r="BL362" s="17" t="s">
        <v>217</v>
      </c>
      <c r="BM362" s="223" t="s">
        <v>894</v>
      </c>
    </row>
    <row r="363" s="2" customFormat="1">
      <c r="A363" s="38"/>
      <c r="B363" s="39"/>
      <c r="C363" s="40"/>
      <c r="D363" s="225" t="s">
        <v>159</v>
      </c>
      <c r="E363" s="40"/>
      <c r="F363" s="226" t="s">
        <v>893</v>
      </c>
      <c r="G363" s="40"/>
      <c r="H363" s="40"/>
      <c r="I363" s="227"/>
      <c r="J363" s="40"/>
      <c r="K363" s="40"/>
      <c r="L363" s="44"/>
      <c r="M363" s="228"/>
      <c r="N363" s="229"/>
      <c r="O363" s="84"/>
      <c r="P363" s="84"/>
      <c r="Q363" s="84"/>
      <c r="R363" s="84"/>
      <c r="S363" s="84"/>
      <c r="T363" s="85"/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T363" s="17" t="s">
        <v>159</v>
      </c>
      <c r="AU363" s="17" t="s">
        <v>83</v>
      </c>
    </row>
    <row r="364" s="2" customFormat="1" ht="24.15" customHeight="1">
      <c r="A364" s="38"/>
      <c r="B364" s="39"/>
      <c r="C364" s="243" t="s">
        <v>895</v>
      </c>
      <c r="D364" s="243" t="s">
        <v>229</v>
      </c>
      <c r="E364" s="244" t="s">
        <v>896</v>
      </c>
      <c r="F364" s="245" t="s">
        <v>897</v>
      </c>
      <c r="G364" s="246" t="s">
        <v>281</v>
      </c>
      <c r="H364" s="247">
        <v>23</v>
      </c>
      <c r="I364" s="248"/>
      <c r="J364" s="249">
        <f>ROUND(I364*H364,2)</f>
        <v>0</v>
      </c>
      <c r="K364" s="245" t="s">
        <v>19</v>
      </c>
      <c r="L364" s="250"/>
      <c r="M364" s="251" t="s">
        <v>19</v>
      </c>
      <c r="N364" s="252" t="s">
        <v>44</v>
      </c>
      <c r="O364" s="84"/>
      <c r="P364" s="221">
        <f>O364*H364</f>
        <v>0</v>
      </c>
      <c r="Q364" s="221">
        <v>0.22500000000000001</v>
      </c>
      <c r="R364" s="221">
        <f>Q364*H364</f>
        <v>5.1749999999999998</v>
      </c>
      <c r="S364" s="221">
        <v>0</v>
      </c>
      <c r="T364" s="222">
        <f>S364*H364</f>
        <v>0</v>
      </c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R364" s="223" t="s">
        <v>232</v>
      </c>
      <c r="AT364" s="223" t="s">
        <v>229</v>
      </c>
      <c r="AU364" s="223" t="s">
        <v>83</v>
      </c>
      <c r="AY364" s="17" t="s">
        <v>150</v>
      </c>
      <c r="BE364" s="224">
        <f>IF(N364="základní",J364,0)</f>
        <v>0</v>
      </c>
      <c r="BF364" s="224">
        <f>IF(N364="snížená",J364,0)</f>
        <v>0</v>
      </c>
      <c r="BG364" s="224">
        <f>IF(N364="zákl. přenesená",J364,0)</f>
        <v>0</v>
      </c>
      <c r="BH364" s="224">
        <f>IF(N364="sníž. přenesená",J364,0)</f>
        <v>0</v>
      </c>
      <c r="BI364" s="224">
        <f>IF(N364="nulová",J364,0)</f>
        <v>0</v>
      </c>
      <c r="BJ364" s="17" t="s">
        <v>81</v>
      </c>
      <c r="BK364" s="224">
        <f>ROUND(I364*H364,2)</f>
        <v>0</v>
      </c>
      <c r="BL364" s="17" t="s">
        <v>217</v>
      </c>
      <c r="BM364" s="223" t="s">
        <v>898</v>
      </c>
    </row>
    <row r="365" s="2" customFormat="1">
      <c r="A365" s="38"/>
      <c r="B365" s="39"/>
      <c r="C365" s="40"/>
      <c r="D365" s="225" t="s">
        <v>159</v>
      </c>
      <c r="E365" s="40"/>
      <c r="F365" s="226" t="s">
        <v>897</v>
      </c>
      <c r="G365" s="40"/>
      <c r="H365" s="40"/>
      <c r="I365" s="227"/>
      <c r="J365" s="40"/>
      <c r="K365" s="40"/>
      <c r="L365" s="44"/>
      <c r="M365" s="228"/>
      <c r="N365" s="229"/>
      <c r="O365" s="84"/>
      <c r="P365" s="84"/>
      <c r="Q365" s="84"/>
      <c r="R365" s="84"/>
      <c r="S365" s="84"/>
      <c r="T365" s="85"/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T365" s="17" t="s">
        <v>159</v>
      </c>
      <c r="AU365" s="17" t="s">
        <v>83</v>
      </c>
    </row>
    <row r="366" s="2" customFormat="1" ht="16.5" customHeight="1">
      <c r="A366" s="38"/>
      <c r="B366" s="39"/>
      <c r="C366" s="243" t="s">
        <v>899</v>
      </c>
      <c r="D366" s="243" t="s">
        <v>229</v>
      </c>
      <c r="E366" s="244" t="s">
        <v>900</v>
      </c>
      <c r="F366" s="245" t="s">
        <v>901</v>
      </c>
      <c r="G366" s="246" t="s">
        <v>281</v>
      </c>
      <c r="H366" s="247">
        <v>4</v>
      </c>
      <c r="I366" s="248"/>
      <c r="J366" s="249">
        <f>ROUND(I366*H366,2)</f>
        <v>0</v>
      </c>
      <c r="K366" s="245" t="s">
        <v>19</v>
      </c>
      <c r="L366" s="250"/>
      <c r="M366" s="251" t="s">
        <v>19</v>
      </c>
      <c r="N366" s="252" t="s">
        <v>44</v>
      </c>
      <c r="O366" s="84"/>
      <c r="P366" s="221">
        <f>O366*H366</f>
        <v>0</v>
      </c>
      <c r="Q366" s="221">
        <v>0.025000000000000001</v>
      </c>
      <c r="R366" s="221">
        <f>Q366*H366</f>
        <v>0.10000000000000001</v>
      </c>
      <c r="S366" s="221">
        <v>0</v>
      </c>
      <c r="T366" s="222">
        <f>S366*H366</f>
        <v>0</v>
      </c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R366" s="223" t="s">
        <v>232</v>
      </c>
      <c r="AT366" s="223" t="s">
        <v>229</v>
      </c>
      <c r="AU366" s="223" t="s">
        <v>83</v>
      </c>
      <c r="AY366" s="17" t="s">
        <v>150</v>
      </c>
      <c r="BE366" s="224">
        <f>IF(N366="základní",J366,0)</f>
        <v>0</v>
      </c>
      <c r="BF366" s="224">
        <f>IF(N366="snížená",J366,0)</f>
        <v>0</v>
      </c>
      <c r="BG366" s="224">
        <f>IF(N366="zákl. přenesená",J366,0)</f>
        <v>0</v>
      </c>
      <c r="BH366" s="224">
        <f>IF(N366="sníž. přenesená",J366,0)</f>
        <v>0</v>
      </c>
      <c r="BI366" s="224">
        <f>IF(N366="nulová",J366,0)</f>
        <v>0</v>
      </c>
      <c r="BJ366" s="17" t="s">
        <v>81</v>
      </c>
      <c r="BK366" s="224">
        <f>ROUND(I366*H366,2)</f>
        <v>0</v>
      </c>
      <c r="BL366" s="17" t="s">
        <v>217</v>
      </c>
      <c r="BM366" s="223" t="s">
        <v>902</v>
      </c>
    </row>
    <row r="367" s="2" customFormat="1">
      <c r="A367" s="38"/>
      <c r="B367" s="39"/>
      <c r="C367" s="40"/>
      <c r="D367" s="225" t="s">
        <v>159</v>
      </c>
      <c r="E367" s="40"/>
      <c r="F367" s="226" t="s">
        <v>901</v>
      </c>
      <c r="G367" s="40"/>
      <c r="H367" s="40"/>
      <c r="I367" s="227"/>
      <c r="J367" s="40"/>
      <c r="K367" s="40"/>
      <c r="L367" s="44"/>
      <c r="M367" s="228"/>
      <c r="N367" s="229"/>
      <c r="O367" s="84"/>
      <c r="P367" s="84"/>
      <c r="Q367" s="84"/>
      <c r="R367" s="84"/>
      <c r="S367" s="84"/>
      <c r="T367" s="85"/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T367" s="17" t="s">
        <v>159</v>
      </c>
      <c r="AU367" s="17" t="s">
        <v>83</v>
      </c>
    </row>
    <row r="368" s="2" customFormat="1" ht="16.5" customHeight="1">
      <c r="A368" s="38"/>
      <c r="B368" s="39"/>
      <c r="C368" s="212" t="s">
        <v>903</v>
      </c>
      <c r="D368" s="212" t="s">
        <v>153</v>
      </c>
      <c r="E368" s="213" t="s">
        <v>904</v>
      </c>
      <c r="F368" s="214" t="s">
        <v>905</v>
      </c>
      <c r="G368" s="215" t="s">
        <v>300</v>
      </c>
      <c r="H368" s="216">
        <v>4</v>
      </c>
      <c r="I368" s="217"/>
      <c r="J368" s="218">
        <f>ROUND(I368*H368,2)</f>
        <v>0</v>
      </c>
      <c r="K368" s="214" t="s">
        <v>157</v>
      </c>
      <c r="L368" s="44"/>
      <c r="M368" s="219" t="s">
        <v>19</v>
      </c>
      <c r="N368" s="220" t="s">
        <v>44</v>
      </c>
      <c r="O368" s="84"/>
      <c r="P368" s="221">
        <f>O368*H368</f>
        <v>0</v>
      </c>
      <c r="Q368" s="221">
        <v>0.019009999999999999</v>
      </c>
      <c r="R368" s="221">
        <f>Q368*H368</f>
        <v>0.076039999999999996</v>
      </c>
      <c r="S368" s="221">
        <v>0</v>
      </c>
      <c r="T368" s="222">
        <f>S368*H368</f>
        <v>0</v>
      </c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R368" s="223" t="s">
        <v>217</v>
      </c>
      <c r="AT368" s="223" t="s">
        <v>153</v>
      </c>
      <c r="AU368" s="223" t="s">
        <v>83</v>
      </c>
      <c r="AY368" s="17" t="s">
        <v>150</v>
      </c>
      <c r="BE368" s="224">
        <f>IF(N368="základní",J368,0)</f>
        <v>0</v>
      </c>
      <c r="BF368" s="224">
        <f>IF(N368="snížená",J368,0)</f>
        <v>0</v>
      </c>
      <c r="BG368" s="224">
        <f>IF(N368="zákl. přenesená",J368,0)</f>
        <v>0</v>
      </c>
      <c r="BH368" s="224">
        <f>IF(N368="sníž. přenesená",J368,0)</f>
        <v>0</v>
      </c>
      <c r="BI368" s="224">
        <f>IF(N368="nulová",J368,0)</f>
        <v>0</v>
      </c>
      <c r="BJ368" s="17" t="s">
        <v>81</v>
      </c>
      <c r="BK368" s="224">
        <f>ROUND(I368*H368,2)</f>
        <v>0</v>
      </c>
      <c r="BL368" s="17" t="s">
        <v>217</v>
      </c>
      <c r="BM368" s="223" t="s">
        <v>906</v>
      </c>
    </row>
    <row r="369" s="2" customFormat="1">
      <c r="A369" s="38"/>
      <c r="B369" s="39"/>
      <c r="C369" s="40"/>
      <c r="D369" s="225" t="s">
        <v>159</v>
      </c>
      <c r="E369" s="40"/>
      <c r="F369" s="226" t="s">
        <v>907</v>
      </c>
      <c r="G369" s="40"/>
      <c r="H369" s="40"/>
      <c r="I369" s="227"/>
      <c r="J369" s="40"/>
      <c r="K369" s="40"/>
      <c r="L369" s="44"/>
      <c r="M369" s="228"/>
      <c r="N369" s="229"/>
      <c r="O369" s="84"/>
      <c r="P369" s="84"/>
      <c r="Q369" s="84"/>
      <c r="R369" s="84"/>
      <c r="S369" s="84"/>
      <c r="T369" s="85"/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T369" s="17" t="s">
        <v>159</v>
      </c>
      <c r="AU369" s="17" t="s">
        <v>83</v>
      </c>
    </row>
    <row r="370" s="2" customFormat="1">
      <c r="A370" s="38"/>
      <c r="B370" s="39"/>
      <c r="C370" s="40"/>
      <c r="D370" s="230" t="s">
        <v>161</v>
      </c>
      <c r="E370" s="40"/>
      <c r="F370" s="231" t="s">
        <v>908</v>
      </c>
      <c r="G370" s="40"/>
      <c r="H370" s="40"/>
      <c r="I370" s="227"/>
      <c r="J370" s="40"/>
      <c r="K370" s="40"/>
      <c r="L370" s="44"/>
      <c r="M370" s="228"/>
      <c r="N370" s="229"/>
      <c r="O370" s="84"/>
      <c r="P370" s="84"/>
      <c r="Q370" s="84"/>
      <c r="R370" s="84"/>
      <c r="S370" s="84"/>
      <c r="T370" s="85"/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T370" s="17" t="s">
        <v>161</v>
      </c>
      <c r="AU370" s="17" t="s">
        <v>83</v>
      </c>
    </row>
    <row r="371" s="2" customFormat="1" ht="24.15" customHeight="1">
      <c r="A371" s="38"/>
      <c r="B371" s="39"/>
      <c r="C371" s="243" t="s">
        <v>909</v>
      </c>
      <c r="D371" s="243" t="s">
        <v>229</v>
      </c>
      <c r="E371" s="244" t="s">
        <v>910</v>
      </c>
      <c r="F371" s="245" t="s">
        <v>911</v>
      </c>
      <c r="G371" s="246" t="s">
        <v>281</v>
      </c>
      <c r="H371" s="247">
        <v>1</v>
      </c>
      <c r="I371" s="248"/>
      <c r="J371" s="249">
        <f>ROUND(I371*H371,2)</f>
        <v>0</v>
      </c>
      <c r="K371" s="245" t="s">
        <v>19</v>
      </c>
      <c r="L371" s="250"/>
      <c r="M371" s="251" t="s">
        <v>19</v>
      </c>
      <c r="N371" s="252" t="s">
        <v>44</v>
      </c>
      <c r="O371" s="84"/>
      <c r="P371" s="221">
        <f>O371*H371</f>
        <v>0</v>
      </c>
      <c r="Q371" s="221">
        <v>0.12</v>
      </c>
      <c r="R371" s="221">
        <f>Q371*H371</f>
        <v>0.12</v>
      </c>
      <c r="S371" s="221">
        <v>0</v>
      </c>
      <c r="T371" s="222">
        <f>S371*H371</f>
        <v>0</v>
      </c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R371" s="223" t="s">
        <v>232</v>
      </c>
      <c r="AT371" s="223" t="s">
        <v>229</v>
      </c>
      <c r="AU371" s="223" t="s">
        <v>83</v>
      </c>
      <c r="AY371" s="17" t="s">
        <v>150</v>
      </c>
      <c r="BE371" s="224">
        <f>IF(N371="základní",J371,0)</f>
        <v>0</v>
      </c>
      <c r="BF371" s="224">
        <f>IF(N371="snížená",J371,0)</f>
        <v>0</v>
      </c>
      <c r="BG371" s="224">
        <f>IF(N371="zákl. přenesená",J371,0)</f>
        <v>0</v>
      </c>
      <c r="BH371" s="224">
        <f>IF(N371="sníž. přenesená",J371,0)</f>
        <v>0</v>
      </c>
      <c r="BI371" s="224">
        <f>IF(N371="nulová",J371,0)</f>
        <v>0</v>
      </c>
      <c r="BJ371" s="17" t="s">
        <v>81</v>
      </c>
      <c r="BK371" s="224">
        <f>ROUND(I371*H371,2)</f>
        <v>0</v>
      </c>
      <c r="BL371" s="17" t="s">
        <v>217</v>
      </c>
      <c r="BM371" s="223" t="s">
        <v>912</v>
      </c>
    </row>
    <row r="372" s="2" customFormat="1">
      <c r="A372" s="38"/>
      <c r="B372" s="39"/>
      <c r="C372" s="40"/>
      <c r="D372" s="225" t="s">
        <v>159</v>
      </c>
      <c r="E372" s="40"/>
      <c r="F372" s="226" t="s">
        <v>911</v>
      </c>
      <c r="G372" s="40"/>
      <c r="H372" s="40"/>
      <c r="I372" s="227"/>
      <c r="J372" s="40"/>
      <c r="K372" s="40"/>
      <c r="L372" s="44"/>
      <c r="M372" s="228"/>
      <c r="N372" s="229"/>
      <c r="O372" s="84"/>
      <c r="P372" s="84"/>
      <c r="Q372" s="84"/>
      <c r="R372" s="84"/>
      <c r="S372" s="84"/>
      <c r="T372" s="85"/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T372" s="17" t="s">
        <v>159</v>
      </c>
      <c r="AU372" s="17" t="s">
        <v>83</v>
      </c>
    </row>
    <row r="373" s="2" customFormat="1" ht="16.5" customHeight="1">
      <c r="A373" s="38"/>
      <c r="B373" s="39"/>
      <c r="C373" s="243" t="s">
        <v>913</v>
      </c>
      <c r="D373" s="243" t="s">
        <v>229</v>
      </c>
      <c r="E373" s="244" t="s">
        <v>914</v>
      </c>
      <c r="F373" s="245" t="s">
        <v>915</v>
      </c>
      <c r="G373" s="246" t="s">
        <v>281</v>
      </c>
      <c r="H373" s="247">
        <v>3</v>
      </c>
      <c r="I373" s="248"/>
      <c r="J373" s="249">
        <f>ROUND(I373*H373,2)</f>
        <v>0</v>
      </c>
      <c r="K373" s="245" t="s">
        <v>19</v>
      </c>
      <c r="L373" s="250"/>
      <c r="M373" s="251" t="s">
        <v>19</v>
      </c>
      <c r="N373" s="252" t="s">
        <v>44</v>
      </c>
      <c r="O373" s="84"/>
      <c r="P373" s="221">
        <f>O373*H373</f>
        <v>0</v>
      </c>
      <c r="Q373" s="221">
        <v>0.12</v>
      </c>
      <c r="R373" s="221">
        <f>Q373*H373</f>
        <v>0.35999999999999999</v>
      </c>
      <c r="S373" s="221">
        <v>0</v>
      </c>
      <c r="T373" s="222">
        <f>S373*H373</f>
        <v>0</v>
      </c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R373" s="223" t="s">
        <v>232</v>
      </c>
      <c r="AT373" s="223" t="s">
        <v>229</v>
      </c>
      <c r="AU373" s="223" t="s">
        <v>83</v>
      </c>
      <c r="AY373" s="17" t="s">
        <v>150</v>
      </c>
      <c r="BE373" s="224">
        <f>IF(N373="základní",J373,0)</f>
        <v>0</v>
      </c>
      <c r="BF373" s="224">
        <f>IF(N373="snížená",J373,0)</f>
        <v>0</v>
      </c>
      <c r="BG373" s="224">
        <f>IF(N373="zákl. přenesená",J373,0)</f>
        <v>0</v>
      </c>
      <c r="BH373" s="224">
        <f>IF(N373="sníž. přenesená",J373,0)</f>
        <v>0</v>
      </c>
      <c r="BI373" s="224">
        <f>IF(N373="nulová",J373,0)</f>
        <v>0</v>
      </c>
      <c r="BJ373" s="17" t="s">
        <v>81</v>
      </c>
      <c r="BK373" s="224">
        <f>ROUND(I373*H373,2)</f>
        <v>0</v>
      </c>
      <c r="BL373" s="17" t="s">
        <v>217</v>
      </c>
      <c r="BM373" s="223" t="s">
        <v>916</v>
      </c>
    </row>
    <row r="374" s="2" customFormat="1">
      <c r="A374" s="38"/>
      <c r="B374" s="39"/>
      <c r="C374" s="40"/>
      <c r="D374" s="225" t="s">
        <v>159</v>
      </c>
      <c r="E374" s="40"/>
      <c r="F374" s="226" t="s">
        <v>915</v>
      </c>
      <c r="G374" s="40"/>
      <c r="H374" s="40"/>
      <c r="I374" s="227"/>
      <c r="J374" s="40"/>
      <c r="K374" s="40"/>
      <c r="L374" s="44"/>
      <c r="M374" s="228"/>
      <c r="N374" s="229"/>
      <c r="O374" s="84"/>
      <c r="P374" s="84"/>
      <c r="Q374" s="84"/>
      <c r="R374" s="84"/>
      <c r="S374" s="84"/>
      <c r="T374" s="85"/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T374" s="17" t="s">
        <v>159</v>
      </c>
      <c r="AU374" s="17" t="s">
        <v>83</v>
      </c>
    </row>
    <row r="375" s="2" customFormat="1" ht="16.5" customHeight="1">
      <c r="A375" s="38"/>
      <c r="B375" s="39"/>
      <c r="C375" s="212" t="s">
        <v>917</v>
      </c>
      <c r="D375" s="212" t="s">
        <v>153</v>
      </c>
      <c r="E375" s="213" t="s">
        <v>918</v>
      </c>
      <c r="F375" s="214" t="s">
        <v>919</v>
      </c>
      <c r="G375" s="215" t="s">
        <v>300</v>
      </c>
      <c r="H375" s="216">
        <v>5</v>
      </c>
      <c r="I375" s="217"/>
      <c r="J375" s="218">
        <f>ROUND(I375*H375,2)</f>
        <v>0</v>
      </c>
      <c r="K375" s="214" t="s">
        <v>157</v>
      </c>
      <c r="L375" s="44"/>
      <c r="M375" s="219" t="s">
        <v>19</v>
      </c>
      <c r="N375" s="220" t="s">
        <v>44</v>
      </c>
      <c r="O375" s="84"/>
      <c r="P375" s="221">
        <f>O375*H375</f>
        <v>0</v>
      </c>
      <c r="Q375" s="221">
        <v>0.030110000000000001</v>
      </c>
      <c r="R375" s="221">
        <f>Q375*H375</f>
        <v>0.15055000000000002</v>
      </c>
      <c r="S375" s="221">
        <v>0</v>
      </c>
      <c r="T375" s="222">
        <f>S375*H375</f>
        <v>0</v>
      </c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R375" s="223" t="s">
        <v>217</v>
      </c>
      <c r="AT375" s="223" t="s">
        <v>153</v>
      </c>
      <c r="AU375" s="223" t="s">
        <v>83</v>
      </c>
      <c r="AY375" s="17" t="s">
        <v>150</v>
      </c>
      <c r="BE375" s="224">
        <f>IF(N375="základní",J375,0)</f>
        <v>0</v>
      </c>
      <c r="BF375" s="224">
        <f>IF(N375="snížená",J375,0)</f>
        <v>0</v>
      </c>
      <c r="BG375" s="224">
        <f>IF(N375="zákl. přenesená",J375,0)</f>
        <v>0</v>
      </c>
      <c r="BH375" s="224">
        <f>IF(N375="sníž. přenesená",J375,0)</f>
        <v>0</v>
      </c>
      <c r="BI375" s="224">
        <f>IF(N375="nulová",J375,0)</f>
        <v>0</v>
      </c>
      <c r="BJ375" s="17" t="s">
        <v>81</v>
      </c>
      <c r="BK375" s="224">
        <f>ROUND(I375*H375,2)</f>
        <v>0</v>
      </c>
      <c r="BL375" s="17" t="s">
        <v>217</v>
      </c>
      <c r="BM375" s="223" t="s">
        <v>920</v>
      </c>
    </row>
    <row r="376" s="2" customFormat="1">
      <c r="A376" s="38"/>
      <c r="B376" s="39"/>
      <c r="C376" s="40"/>
      <c r="D376" s="225" t="s">
        <v>159</v>
      </c>
      <c r="E376" s="40"/>
      <c r="F376" s="226" t="s">
        <v>921</v>
      </c>
      <c r="G376" s="40"/>
      <c r="H376" s="40"/>
      <c r="I376" s="227"/>
      <c r="J376" s="40"/>
      <c r="K376" s="40"/>
      <c r="L376" s="44"/>
      <c r="M376" s="228"/>
      <c r="N376" s="229"/>
      <c r="O376" s="84"/>
      <c r="P376" s="84"/>
      <c r="Q376" s="84"/>
      <c r="R376" s="84"/>
      <c r="S376" s="84"/>
      <c r="T376" s="85"/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T376" s="17" t="s">
        <v>159</v>
      </c>
      <c r="AU376" s="17" t="s">
        <v>83</v>
      </c>
    </row>
    <row r="377" s="2" customFormat="1">
      <c r="A377" s="38"/>
      <c r="B377" s="39"/>
      <c r="C377" s="40"/>
      <c r="D377" s="230" t="s">
        <v>161</v>
      </c>
      <c r="E377" s="40"/>
      <c r="F377" s="231" t="s">
        <v>922</v>
      </c>
      <c r="G377" s="40"/>
      <c r="H377" s="40"/>
      <c r="I377" s="227"/>
      <c r="J377" s="40"/>
      <c r="K377" s="40"/>
      <c r="L377" s="44"/>
      <c r="M377" s="228"/>
      <c r="N377" s="229"/>
      <c r="O377" s="84"/>
      <c r="P377" s="84"/>
      <c r="Q377" s="84"/>
      <c r="R377" s="84"/>
      <c r="S377" s="84"/>
      <c r="T377" s="85"/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T377" s="17" t="s">
        <v>161</v>
      </c>
      <c r="AU377" s="17" t="s">
        <v>83</v>
      </c>
    </row>
    <row r="378" s="2" customFormat="1" ht="24.15" customHeight="1">
      <c r="A378" s="38"/>
      <c r="B378" s="39"/>
      <c r="C378" s="243" t="s">
        <v>923</v>
      </c>
      <c r="D378" s="243" t="s">
        <v>229</v>
      </c>
      <c r="E378" s="244" t="s">
        <v>924</v>
      </c>
      <c r="F378" s="245" t="s">
        <v>925</v>
      </c>
      <c r="G378" s="246" t="s">
        <v>281</v>
      </c>
      <c r="H378" s="247">
        <v>4</v>
      </c>
      <c r="I378" s="248"/>
      <c r="J378" s="249">
        <f>ROUND(I378*H378,2)</f>
        <v>0</v>
      </c>
      <c r="K378" s="245" t="s">
        <v>19</v>
      </c>
      <c r="L378" s="250"/>
      <c r="M378" s="251" t="s">
        <v>19</v>
      </c>
      <c r="N378" s="252" t="s">
        <v>44</v>
      </c>
      <c r="O378" s="84"/>
      <c r="P378" s="221">
        <f>O378*H378</f>
        <v>0</v>
      </c>
      <c r="Q378" s="221">
        <v>0.12</v>
      </c>
      <c r="R378" s="221">
        <f>Q378*H378</f>
        <v>0.47999999999999998</v>
      </c>
      <c r="S378" s="221">
        <v>0</v>
      </c>
      <c r="T378" s="222">
        <f>S378*H378</f>
        <v>0</v>
      </c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R378" s="223" t="s">
        <v>232</v>
      </c>
      <c r="AT378" s="223" t="s">
        <v>229</v>
      </c>
      <c r="AU378" s="223" t="s">
        <v>83</v>
      </c>
      <c r="AY378" s="17" t="s">
        <v>150</v>
      </c>
      <c r="BE378" s="224">
        <f>IF(N378="základní",J378,0)</f>
        <v>0</v>
      </c>
      <c r="BF378" s="224">
        <f>IF(N378="snížená",J378,0)</f>
        <v>0</v>
      </c>
      <c r="BG378" s="224">
        <f>IF(N378="zákl. přenesená",J378,0)</f>
        <v>0</v>
      </c>
      <c r="BH378" s="224">
        <f>IF(N378="sníž. přenesená",J378,0)</f>
        <v>0</v>
      </c>
      <c r="BI378" s="224">
        <f>IF(N378="nulová",J378,0)</f>
        <v>0</v>
      </c>
      <c r="BJ378" s="17" t="s">
        <v>81</v>
      </c>
      <c r="BK378" s="224">
        <f>ROUND(I378*H378,2)</f>
        <v>0</v>
      </c>
      <c r="BL378" s="17" t="s">
        <v>217</v>
      </c>
      <c r="BM378" s="223" t="s">
        <v>926</v>
      </c>
    </row>
    <row r="379" s="2" customFormat="1">
      <c r="A379" s="38"/>
      <c r="B379" s="39"/>
      <c r="C379" s="40"/>
      <c r="D379" s="225" t="s">
        <v>159</v>
      </c>
      <c r="E379" s="40"/>
      <c r="F379" s="226" t="s">
        <v>925</v>
      </c>
      <c r="G379" s="40"/>
      <c r="H379" s="40"/>
      <c r="I379" s="227"/>
      <c r="J379" s="40"/>
      <c r="K379" s="40"/>
      <c r="L379" s="44"/>
      <c r="M379" s="228"/>
      <c r="N379" s="229"/>
      <c r="O379" s="84"/>
      <c r="P379" s="84"/>
      <c r="Q379" s="84"/>
      <c r="R379" s="84"/>
      <c r="S379" s="84"/>
      <c r="T379" s="85"/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T379" s="17" t="s">
        <v>159</v>
      </c>
      <c r="AU379" s="17" t="s">
        <v>83</v>
      </c>
    </row>
    <row r="380" s="2" customFormat="1" ht="24.15" customHeight="1">
      <c r="A380" s="38"/>
      <c r="B380" s="39"/>
      <c r="C380" s="243" t="s">
        <v>927</v>
      </c>
      <c r="D380" s="243" t="s">
        <v>229</v>
      </c>
      <c r="E380" s="244" t="s">
        <v>928</v>
      </c>
      <c r="F380" s="245" t="s">
        <v>929</v>
      </c>
      <c r="G380" s="246" t="s">
        <v>281</v>
      </c>
      <c r="H380" s="247">
        <v>1</v>
      </c>
      <c r="I380" s="248"/>
      <c r="J380" s="249">
        <f>ROUND(I380*H380,2)</f>
        <v>0</v>
      </c>
      <c r="K380" s="245" t="s">
        <v>19</v>
      </c>
      <c r="L380" s="250"/>
      <c r="M380" s="251" t="s">
        <v>19</v>
      </c>
      <c r="N380" s="252" t="s">
        <v>44</v>
      </c>
      <c r="O380" s="84"/>
      <c r="P380" s="221">
        <f>O380*H380</f>
        <v>0</v>
      </c>
      <c r="Q380" s="221">
        <v>0.12</v>
      </c>
      <c r="R380" s="221">
        <f>Q380*H380</f>
        <v>0.12</v>
      </c>
      <c r="S380" s="221">
        <v>0</v>
      </c>
      <c r="T380" s="222">
        <f>S380*H380</f>
        <v>0</v>
      </c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R380" s="223" t="s">
        <v>232</v>
      </c>
      <c r="AT380" s="223" t="s">
        <v>229</v>
      </c>
      <c r="AU380" s="223" t="s">
        <v>83</v>
      </c>
      <c r="AY380" s="17" t="s">
        <v>150</v>
      </c>
      <c r="BE380" s="224">
        <f>IF(N380="základní",J380,0)</f>
        <v>0</v>
      </c>
      <c r="BF380" s="224">
        <f>IF(N380="snížená",J380,0)</f>
        <v>0</v>
      </c>
      <c r="BG380" s="224">
        <f>IF(N380="zákl. přenesená",J380,0)</f>
        <v>0</v>
      </c>
      <c r="BH380" s="224">
        <f>IF(N380="sníž. přenesená",J380,0)</f>
        <v>0</v>
      </c>
      <c r="BI380" s="224">
        <f>IF(N380="nulová",J380,0)</f>
        <v>0</v>
      </c>
      <c r="BJ380" s="17" t="s">
        <v>81</v>
      </c>
      <c r="BK380" s="224">
        <f>ROUND(I380*H380,2)</f>
        <v>0</v>
      </c>
      <c r="BL380" s="17" t="s">
        <v>217</v>
      </c>
      <c r="BM380" s="223" t="s">
        <v>930</v>
      </c>
    </row>
    <row r="381" s="2" customFormat="1">
      <c r="A381" s="38"/>
      <c r="B381" s="39"/>
      <c r="C381" s="40"/>
      <c r="D381" s="225" t="s">
        <v>159</v>
      </c>
      <c r="E381" s="40"/>
      <c r="F381" s="226" t="s">
        <v>929</v>
      </c>
      <c r="G381" s="40"/>
      <c r="H381" s="40"/>
      <c r="I381" s="227"/>
      <c r="J381" s="40"/>
      <c r="K381" s="40"/>
      <c r="L381" s="44"/>
      <c r="M381" s="228"/>
      <c r="N381" s="229"/>
      <c r="O381" s="84"/>
      <c r="P381" s="84"/>
      <c r="Q381" s="84"/>
      <c r="R381" s="84"/>
      <c r="S381" s="84"/>
      <c r="T381" s="85"/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T381" s="17" t="s">
        <v>159</v>
      </c>
      <c r="AU381" s="17" t="s">
        <v>83</v>
      </c>
    </row>
    <row r="382" s="2" customFormat="1" ht="16.5" customHeight="1">
      <c r="A382" s="38"/>
      <c r="B382" s="39"/>
      <c r="C382" s="212" t="s">
        <v>931</v>
      </c>
      <c r="D382" s="212" t="s">
        <v>153</v>
      </c>
      <c r="E382" s="213" t="s">
        <v>298</v>
      </c>
      <c r="F382" s="214" t="s">
        <v>299</v>
      </c>
      <c r="G382" s="215" t="s">
        <v>300</v>
      </c>
      <c r="H382" s="216">
        <v>3</v>
      </c>
      <c r="I382" s="217"/>
      <c r="J382" s="218">
        <f>ROUND(I382*H382,2)</f>
        <v>0</v>
      </c>
      <c r="K382" s="214" t="s">
        <v>157</v>
      </c>
      <c r="L382" s="44"/>
      <c r="M382" s="219" t="s">
        <v>19</v>
      </c>
      <c r="N382" s="220" t="s">
        <v>44</v>
      </c>
      <c r="O382" s="84"/>
      <c r="P382" s="221">
        <f>O382*H382</f>
        <v>0</v>
      </c>
      <c r="Q382" s="221">
        <v>0.046710000000000002</v>
      </c>
      <c r="R382" s="221">
        <f>Q382*H382</f>
        <v>0.14013000000000001</v>
      </c>
      <c r="S382" s="221">
        <v>0</v>
      </c>
      <c r="T382" s="222">
        <f>S382*H382</f>
        <v>0</v>
      </c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R382" s="223" t="s">
        <v>217</v>
      </c>
      <c r="AT382" s="223" t="s">
        <v>153</v>
      </c>
      <c r="AU382" s="223" t="s">
        <v>83</v>
      </c>
      <c r="AY382" s="17" t="s">
        <v>150</v>
      </c>
      <c r="BE382" s="224">
        <f>IF(N382="základní",J382,0)</f>
        <v>0</v>
      </c>
      <c r="BF382" s="224">
        <f>IF(N382="snížená",J382,0)</f>
        <v>0</v>
      </c>
      <c r="BG382" s="224">
        <f>IF(N382="zákl. přenesená",J382,0)</f>
        <v>0</v>
      </c>
      <c r="BH382" s="224">
        <f>IF(N382="sníž. přenesená",J382,0)</f>
        <v>0</v>
      </c>
      <c r="BI382" s="224">
        <f>IF(N382="nulová",J382,0)</f>
        <v>0</v>
      </c>
      <c r="BJ382" s="17" t="s">
        <v>81</v>
      </c>
      <c r="BK382" s="224">
        <f>ROUND(I382*H382,2)</f>
        <v>0</v>
      </c>
      <c r="BL382" s="17" t="s">
        <v>217</v>
      </c>
      <c r="BM382" s="223" t="s">
        <v>932</v>
      </c>
    </row>
    <row r="383" s="2" customFormat="1">
      <c r="A383" s="38"/>
      <c r="B383" s="39"/>
      <c r="C383" s="40"/>
      <c r="D383" s="225" t="s">
        <v>159</v>
      </c>
      <c r="E383" s="40"/>
      <c r="F383" s="226" t="s">
        <v>302</v>
      </c>
      <c r="G383" s="40"/>
      <c r="H383" s="40"/>
      <c r="I383" s="227"/>
      <c r="J383" s="40"/>
      <c r="K383" s="40"/>
      <c r="L383" s="44"/>
      <c r="M383" s="228"/>
      <c r="N383" s="229"/>
      <c r="O383" s="84"/>
      <c r="P383" s="84"/>
      <c r="Q383" s="84"/>
      <c r="R383" s="84"/>
      <c r="S383" s="84"/>
      <c r="T383" s="85"/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T383" s="17" t="s">
        <v>159</v>
      </c>
      <c r="AU383" s="17" t="s">
        <v>83</v>
      </c>
    </row>
    <row r="384" s="2" customFormat="1">
      <c r="A384" s="38"/>
      <c r="B384" s="39"/>
      <c r="C384" s="40"/>
      <c r="D384" s="230" t="s">
        <v>161</v>
      </c>
      <c r="E384" s="40"/>
      <c r="F384" s="231" t="s">
        <v>303</v>
      </c>
      <c r="G384" s="40"/>
      <c r="H384" s="40"/>
      <c r="I384" s="227"/>
      <c r="J384" s="40"/>
      <c r="K384" s="40"/>
      <c r="L384" s="44"/>
      <c r="M384" s="228"/>
      <c r="N384" s="229"/>
      <c r="O384" s="84"/>
      <c r="P384" s="84"/>
      <c r="Q384" s="84"/>
      <c r="R384" s="84"/>
      <c r="S384" s="84"/>
      <c r="T384" s="85"/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T384" s="17" t="s">
        <v>161</v>
      </c>
      <c r="AU384" s="17" t="s">
        <v>83</v>
      </c>
    </row>
    <row r="385" s="2" customFormat="1" ht="24.15" customHeight="1">
      <c r="A385" s="38"/>
      <c r="B385" s="39"/>
      <c r="C385" s="243" t="s">
        <v>933</v>
      </c>
      <c r="D385" s="243" t="s">
        <v>229</v>
      </c>
      <c r="E385" s="244" t="s">
        <v>934</v>
      </c>
      <c r="F385" s="245" t="s">
        <v>935</v>
      </c>
      <c r="G385" s="246" t="s">
        <v>281</v>
      </c>
      <c r="H385" s="247">
        <v>3</v>
      </c>
      <c r="I385" s="248"/>
      <c r="J385" s="249">
        <f>ROUND(I385*H385,2)</f>
        <v>0</v>
      </c>
      <c r="K385" s="245" t="s">
        <v>19</v>
      </c>
      <c r="L385" s="250"/>
      <c r="M385" s="251" t="s">
        <v>19</v>
      </c>
      <c r="N385" s="252" t="s">
        <v>44</v>
      </c>
      <c r="O385" s="84"/>
      <c r="P385" s="221">
        <f>O385*H385</f>
        <v>0</v>
      </c>
      <c r="Q385" s="221">
        <v>0.12</v>
      </c>
      <c r="R385" s="221">
        <f>Q385*H385</f>
        <v>0.35999999999999999</v>
      </c>
      <c r="S385" s="221">
        <v>0</v>
      </c>
      <c r="T385" s="222">
        <f>S385*H385</f>
        <v>0</v>
      </c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R385" s="223" t="s">
        <v>232</v>
      </c>
      <c r="AT385" s="223" t="s">
        <v>229</v>
      </c>
      <c r="AU385" s="223" t="s">
        <v>83</v>
      </c>
      <c r="AY385" s="17" t="s">
        <v>150</v>
      </c>
      <c r="BE385" s="224">
        <f>IF(N385="základní",J385,0)</f>
        <v>0</v>
      </c>
      <c r="BF385" s="224">
        <f>IF(N385="snížená",J385,0)</f>
        <v>0</v>
      </c>
      <c r="BG385" s="224">
        <f>IF(N385="zákl. přenesená",J385,0)</f>
        <v>0</v>
      </c>
      <c r="BH385" s="224">
        <f>IF(N385="sníž. přenesená",J385,0)</f>
        <v>0</v>
      </c>
      <c r="BI385" s="224">
        <f>IF(N385="nulová",J385,0)</f>
        <v>0</v>
      </c>
      <c r="BJ385" s="17" t="s">
        <v>81</v>
      </c>
      <c r="BK385" s="224">
        <f>ROUND(I385*H385,2)</f>
        <v>0</v>
      </c>
      <c r="BL385" s="17" t="s">
        <v>217</v>
      </c>
      <c r="BM385" s="223" t="s">
        <v>936</v>
      </c>
    </row>
    <row r="386" s="2" customFormat="1">
      <c r="A386" s="38"/>
      <c r="B386" s="39"/>
      <c r="C386" s="40"/>
      <c r="D386" s="225" t="s">
        <v>159</v>
      </c>
      <c r="E386" s="40"/>
      <c r="F386" s="226" t="s">
        <v>935</v>
      </c>
      <c r="G386" s="40"/>
      <c r="H386" s="40"/>
      <c r="I386" s="227"/>
      <c r="J386" s="40"/>
      <c r="K386" s="40"/>
      <c r="L386" s="44"/>
      <c r="M386" s="228"/>
      <c r="N386" s="229"/>
      <c r="O386" s="84"/>
      <c r="P386" s="84"/>
      <c r="Q386" s="84"/>
      <c r="R386" s="84"/>
      <c r="S386" s="84"/>
      <c r="T386" s="85"/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T386" s="17" t="s">
        <v>159</v>
      </c>
      <c r="AU386" s="17" t="s">
        <v>83</v>
      </c>
    </row>
    <row r="387" s="2" customFormat="1" ht="16.5" customHeight="1">
      <c r="A387" s="38"/>
      <c r="B387" s="39"/>
      <c r="C387" s="212" t="s">
        <v>937</v>
      </c>
      <c r="D387" s="212" t="s">
        <v>153</v>
      </c>
      <c r="E387" s="213" t="s">
        <v>938</v>
      </c>
      <c r="F387" s="214" t="s">
        <v>939</v>
      </c>
      <c r="G387" s="215" t="s">
        <v>300</v>
      </c>
      <c r="H387" s="216">
        <v>15</v>
      </c>
      <c r="I387" s="217"/>
      <c r="J387" s="218">
        <f>ROUND(I387*H387,2)</f>
        <v>0</v>
      </c>
      <c r="K387" s="214" t="s">
        <v>157</v>
      </c>
      <c r="L387" s="44"/>
      <c r="M387" s="219" t="s">
        <v>19</v>
      </c>
      <c r="N387" s="220" t="s">
        <v>44</v>
      </c>
      <c r="O387" s="84"/>
      <c r="P387" s="221">
        <f>O387*H387</f>
        <v>0</v>
      </c>
      <c r="Q387" s="221">
        <v>0.051990000000000001</v>
      </c>
      <c r="R387" s="221">
        <f>Q387*H387</f>
        <v>0.77985000000000004</v>
      </c>
      <c r="S387" s="221">
        <v>0</v>
      </c>
      <c r="T387" s="222">
        <f>S387*H387</f>
        <v>0</v>
      </c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R387" s="223" t="s">
        <v>217</v>
      </c>
      <c r="AT387" s="223" t="s">
        <v>153</v>
      </c>
      <c r="AU387" s="223" t="s">
        <v>83</v>
      </c>
      <c r="AY387" s="17" t="s">
        <v>150</v>
      </c>
      <c r="BE387" s="224">
        <f>IF(N387="základní",J387,0)</f>
        <v>0</v>
      </c>
      <c r="BF387" s="224">
        <f>IF(N387="snížená",J387,0)</f>
        <v>0</v>
      </c>
      <c r="BG387" s="224">
        <f>IF(N387="zákl. přenesená",J387,0)</f>
        <v>0</v>
      </c>
      <c r="BH387" s="224">
        <f>IF(N387="sníž. přenesená",J387,0)</f>
        <v>0</v>
      </c>
      <c r="BI387" s="224">
        <f>IF(N387="nulová",J387,0)</f>
        <v>0</v>
      </c>
      <c r="BJ387" s="17" t="s">
        <v>81</v>
      </c>
      <c r="BK387" s="224">
        <f>ROUND(I387*H387,2)</f>
        <v>0</v>
      </c>
      <c r="BL387" s="17" t="s">
        <v>217</v>
      </c>
      <c r="BM387" s="223" t="s">
        <v>940</v>
      </c>
    </row>
    <row r="388" s="2" customFormat="1">
      <c r="A388" s="38"/>
      <c r="B388" s="39"/>
      <c r="C388" s="40"/>
      <c r="D388" s="225" t="s">
        <v>159</v>
      </c>
      <c r="E388" s="40"/>
      <c r="F388" s="226" t="s">
        <v>941</v>
      </c>
      <c r="G388" s="40"/>
      <c r="H388" s="40"/>
      <c r="I388" s="227"/>
      <c r="J388" s="40"/>
      <c r="K388" s="40"/>
      <c r="L388" s="44"/>
      <c r="M388" s="228"/>
      <c r="N388" s="229"/>
      <c r="O388" s="84"/>
      <c r="P388" s="84"/>
      <c r="Q388" s="84"/>
      <c r="R388" s="84"/>
      <c r="S388" s="84"/>
      <c r="T388" s="85"/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T388" s="17" t="s">
        <v>159</v>
      </c>
      <c r="AU388" s="17" t="s">
        <v>83</v>
      </c>
    </row>
    <row r="389" s="2" customFormat="1">
      <c r="A389" s="38"/>
      <c r="B389" s="39"/>
      <c r="C389" s="40"/>
      <c r="D389" s="230" t="s">
        <v>161</v>
      </c>
      <c r="E389" s="40"/>
      <c r="F389" s="231" t="s">
        <v>942</v>
      </c>
      <c r="G389" s="40"/>
      <c r="H389" s="40"/>
      <c r="I389" s="227"/>
      <c r="J389" s="40"/>
      <c r="K389" s="40"/>
      <c r="L389" s="44"/>
      <c r="M389" s="228"/>
      <c r="N389" s="229"/>
      <c r="O389" s="84"/>
      <c r="P389" s="84"/>
      <c r="Q389" s="84"/>
      <c r="R389" s="84"/>
      <c r="S389" s="84"/>
      <c r="T389" s="85"/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T389" s="17" t="s">
        <v>161</v>
      </c>
      <c r="AU389" s="17" t="s">
        <v>83</v>
      </c>
    </row>
    <row r="390" s="2" customFormat="1" ht="24.15" customHeight="1">
      <c r="A390" s="38"/>
      <c r="B390" s="39"/>
      <c r="C390" s="243" t="s">
        <v>943</v>
      </c>
      <c r="D390" s="243" t="s">
        <v>229</v>
      </c>
      <c r="E390" s="244" t="s">
        <v>944</v>
      </c>
      <c r="F390" s="245" t="s">
        <v>945</v>
      </c>
      <c r="G390" s="246" t="s">
        <v>281</v>
      </c>
      <c r="H390" s="247">
        <v>13</v>
      </c>
      <c r="I390" s="248"/>
      <c r="J390" s="249">
        <f>ROUND(I390*H390,2)</f>
        <v>0</v>
      </c>
      <c r="K390" s="245" t="s">
        <v>19</v>
      </c>
      <c r="L390" s="250"/>
      <c r="M390" s="251" t="s">
        <v>19</v>
      </c>
      <c r="N390" s="252" t="s">
        <v>44</v>
      </c>
      <c r="O390" s="84"/>
      <c r="P390" s="221">
        <f>O390*H390</f>
        <v>0</v>
      </c>
      <c r="Q390" s="221">
        <v>0.085999999999999993</v>
      </c>
      <c r="R390" s="221">
        <f>Q390*H390</f>
        <v>1.1179999999999999</v>
      </c>
      <c r="S390" s="221">
        <v>0</v>
      </c>
      <c r="T390" s="222">
        <f>S390*H390</f>
        <v>0</v>
      </c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R390" s="223" t="s">
        <v>232</v>
      </c>
      <c r="AT390" s="223" t="s">
        <v>229</v>
      </c>
      <c r="AU390" s="223" t="s">
        <v>83</v>
      </c>
      <c r="AY390" s="17" t="s">
        <v>150</v>
      </c>
      <c r="BE390" s="224">
        <f>IF(N390="základní",J390,0)</f>
        <v>0</v>
      </c>
      <c r="BF390" s="224">
        <f>IF(N390="snížená",J390,0)</f>
        <v>0</v>
      </c>
      <c r="BG390" s="224">
        <f>IF(N390="zákl. přenesená",J390,0)</f>
        <v>0</v>
      </c>
      <c r="BH390" s="224">
        <f>IF(N390="sníž. přenesená",J390,0)</f>
        <v>0</v>
      </c>
      <c r="BI390" s="224">
        <f>IF(N390="nulová",J390,0)</f>
        <v>0</v>
      </c>
      <c r="BJ390" s="17" t="s">
        <v>81</v>
      </c>
      <c r="BK390" s="224">
        <f>ROUND(I390*H390,2)</f>
        <v>0</v>
      </c>
      <c r="BL390" s="17" t="s">
        <v>217</v>
      </c>
      <c r="BM390" s="223" t="s">
        <v>946</v>
      </c>
    </row>
    <row r="391" s="2" customFormat="1">
      <c r="A391" s="38"/>
      <c r="B391" s="39"/>
      <c r="C391" s="40"/>
      <c r="D391" s="225" t="s">
        <v>159</v>
      </c>
      <c r="E391" s="40"/>
      <c r="F391" s="226" t="s">
        <v>945</v>
      </c>
      <c r="G391" s="40"/>
      <c r="H391" s="40"/>
      <c r="I391" s="227"/>
      <c r="J391" s="40"/>
      <c r="K391" s="40"/>
      <c r="L391" s="44"/>
      <c r="M391" s="228"/>
      <c r="N391" s="229"/>
      <c r="O391" s="84"/>
      <c r="P391" s="84"/>
      <c r="Q391" s="84"/>
      <c r="R391" s="84"/>
      <c r="S391" s="84"/>
      <c r="T391" s="85"/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T391" s="17" t="s">
        <v>159</v>
      </c>
      <c r="AU391" s="17" t="s">
        <v>83</v>
      </c>
    </row>
    <row r="392" s="2" customFormat="1" ht="16.5" customHeight="1">
      <c r="A392" s="38"/>
      <c r="B392" s="39"/>
      <c r="C392" s="243" t="s">
        <v>947</v>
      </c>
      <c r="D392" s="243" t="s">
        <v>229</v>
      </c>
      <c r="E392" s="244" t="s">
        <v>948</v>
      </c>
      <c r="F392" s="245" t="s">
        <v>949</v>
      </c>
      <c r="G392" s="246" t="s">
        <v>281</v>
      </c>
      <c r="H392" s="247">
        <v>2</v>
      </c>
      <c r="I392" s="248"/>
      <c r="J392" s="249">
        <f>ROUND(I392*H392,2)</f>
        <v>0</v>
      </c>
      <c r="K392" s="245" t="s">
        <v>19</v>
      </c>
      <c r="L392" s="250"/>
      <c r="M392" s="251" t="s">
        <v>19</v>
      </c>
      <c r="N392" s="252" t="s">
        <v>44</v>
      </c>
      <c r="O392" s="84"/>
      <c r="P392" s="221">
        <f>O392*H392</f>
        <v>0</v>
      </c>
      <c r="Q392" s="221">
        <v>0.085999999999999993</v>
      </c>
      <c r="R392" s="221">
        <f>Q392*H392</f>
        <v>0.17199999999999999</v>
      </c>
      <c r="S392" s="221">
        <v>0</v>
      </c>
      <c r="T392" s="222">
        <f>S392*H392</f>
        <v>0</v>
      </c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R392" s="223" t="s">
        <v>232</v>
      </c>
      <c r="AT392" s="223" t="s">
        <v>229</v>
      </c>
      <c r="AU392" s="223" t="s">
        <v>83</v>
      </c>
      <c r="AY392" s="17" t="s">
        <v>150</v>
      </c>
      <c r="BE392" s="224">
        <f>IF(N392="základní",J392,0)</f>
        <v>0</v>
      </c>
      <c r="BF392" s="224">
        <f>IF(N392="snížená",J392,0)</f>
        <v>0</v>
      </c>
      <c r="BG392" s="224">
        <f>IF(N392="zákl. přenesená",J392,0)</f>
        <v>0</v>
      </c>
      <c r="BH392" s="224">
        <f>IF(N392="sníž. přenesená",J392,0)</f>
        <v>0</v>
      </c>
      <c r="BI392" s="224">
        <f>IF(N392="nulová",J392,0)</f>
        <v>0</v>
      </c>
      <c r="BJ392" s="17" t="s">
        <v>81</v>
      </c>
      <c r="BK392" s="224">
        <f>ROUND(I392*H392,2)</f>
        <v>0</v>
      </c>
      <c r="BL392" s="17" t="s">
        <v>217</v>
      </c>
      <c r="BM392" s="223" t="s">
        <v>950</v>
      </c>
    </row>
    <row r="393" s="2" customFormat="1">
      <c r="A393" s="38"/>
      <c r="B393" s="39"/>
      <c r="C393" s="40"/>
      <c r="D393" s="225" t="s">
        <v>159</v>
      </c>
      <c r="E393" s="40"/>
      <c r="F393" s="226" t="s">
        <v>949</v>
      </c>
      <c r="G393" s="40"/>
      <c r="H393" s="40"/>
      <c r="I393" s="227"/>
      <c r="J393" s="40"/>
      <c r="K393" s="40"/>
      <c r="L393" s="44"/>
      <c r="M393" s="228"/>
      <c r="N393" s="229"/>
      <c r="O393" s="84"/>
      <c r="P393" s="84"/>
      <c r="Q393" s="84"/>
      <c r="R393" s="84"/>
      <c r="S393" s="84"/>
      <c r="T393" s="85"/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T393" s="17" t="s">
        <v>159</v>
      </c>
      <c r="AU393" s="17" t="s">
        <v>83</v>
      </c>
    </row>
    <row r="394" s="2" customFormat="1" ht="16.5" customHeight="1">
      <c r="A394" s="38"/>
      <c r="B394" s="39"/>
      <c r="C394" s="212" t="s">
        <v>951</v>
      </c>
      <c r="D394" s="212" t="s">
        <v>153</v>
      </c>
      <c r="E394" s="213" t="s">
        <v>952</v>
      </c>
      <c r="F394" s="214" t="s">
        <v>953</v>
      </c>
      <c r="G394" s="215" t="s">
        <v>300</v>
      </c>
      <c r="H394" s="216">
        <v>5</v>
      </c>
      <c r="I394" s="217"/>
      <c r="J394" s="218">
        <f>ROUND(I394*H394,2)</f>
        <v>0</v>
      </c>
      <c r="K394" s="214" t="s">
        <v>19</v>
      </c>
      <c r="L394" s="44"/>
      <c r="M394" s="219" t="s">
        <v>19</v>
      </c>
      <c r="N394" s="220" t="s">
        <v>44</v>
      </c>
      <c r="O394" s="84"/>
      <c r="P394" s="221">
        <f>O394*H394</f>
        <v>0</v>
      </c>
      <c r="Q394" s="221">
        <v>0.098979999999999999</v>
      </c>
      <c r="R394" s="221">
        <f>Q394*H394</f>
        <v>0.49490000000000001</v>
      </c>
      <c r="S394" s="221">
        <v>0</v>
      </c>
      <c r="T394" s="222">
        <f>S394*H394</f>
        <v>0</v>
      </c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R394" s="223" t="s">
        <v>217</v>
      </c>
      <c r="AT394" s="223" t="s">
        <v>153</v>
      </c>
      <c r="AU394" s="223" t="s">
        <v>83</v>
      </c>
      <c r="AY394" s="17" t="s">
        <v>150</v>
      </c>
      <c r="BE394" s="224">
        <f>IF(N394="základní",J394,0)</f>
        <v>0</v>
      </c>
      <c r="BF394" s="224">
        <f>IF(N394="snížená",J394,0)</f>
        <v>0</v>
      </c>
      <c r="BG394" s="224">
        <f>IF(N394="zákl. přenesená",J394,0)</f>
        <v>0</v>
      </c>
      <c r="BH394" s="224">
        <f>IF(N394="sníž. přenesená",J394,0)</f>
        <v>0</v>
      </c>
      <c r="BI394" s="224">
        <f>IF(N394="nulová",J394,0)</f>
        <v>0</v>
      </c>
      <c r="BJ394" s="17" t="s">
        <v>81</v>
      </c>
      <c r="BK394" s="224">
        <f>ROUND(I394*H394,2)</f>
        <v>0</v>
      </c>
      <c r="BL394" s="17" t="s">
        <v>217</v>
      </c>
      <c r="BM394" s="223" t="s">
        <v>954</v>
      </c>
    </row>
    <row r="395" s="2" customFormat="1">
      <c r="A395" s="38"/>
      <c r="B395" s="39"/>
      <c r="C395" s="40"/>
      <c r="D395" s="225" t="s">
        <v>159</v>
      </c>
      <c r="E395" s="40"/>
      <c r="F395" s="226" t="s">
        <v>953</v>
      </c>
      <c r="G395" s="40"/>
      <c r="H395" s="40"/>
      <c r="I395" s="227"/>
      <c r="J395" s="40"/>
      <c r="K395" s="40"/>
      <c r="L395" s="44"/>
      <c r="M395" s="228"/>
      <c r="N395" s="229"/>
      <c r="O395" s="84"/>
      <c r="P395" s="84"/>
      <c r="Q395" s="84"/>
      <c r="R395" s="84"/>
      <c r="S395" s="84"/>
      <c r="T395" s="85"/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T395" s="17" t="s">
        <v>159</v>
      </c>
      <c r="AU395" s="17" t="s">
        <v>83</v>
      </c>
    </row>
    <row r="396" s="2" customFormat="1" ht="24.15" customHeight="1">
      <c r="A396" s="38"/>
      <c r="B396" s="39"/>
      <c r="C396" s="243" t="s">
        <v>955</v>
      </c>
      <c r="D396" s="243" t="s">
        <v>229</v>
      </c>
      <c r="E396" s="244" t="s">
        <v>956</v>
      </c>
      <c r="F396" s="245" t="s">
        <v>957</v>
      </c>
      <c r="G396" s="246" t="s">
        <v>281</v>
      </c>
      <c r="H396" s="247">
        <v>5</v>
      </c>
      <c r="I396" s="248"/>
      <c r="J396" s="249">
        <f>ROUND(I396*H396,2)</f>
        <v>0</v>
      </c>
      <c r="K396" s="245" t="s">
        <v>19</v>
      </c>
      <c r="L396" s="250"/>
      <c r="M396" s="251" t="s">
        <v>19</v>
      </c>
      <c r="N396" s="252" t="s">
        <v>44</v>
      </c>
      <c r="O396" s="84"/>
      <c r="P396" s="221">
        <f>O396*H396</f>
        <v>0</v>
      </c>
      <c r="Q396" s="221">
        <v>0.085999999999999993</v>
      </c>
      <c r="R396" s="221">
        <f>Q396*H396</f>
        <v>0.42999999999999994</v>
      </c>
      <c r="S396" s="221">
        <v>0</v>
      </c>
      <c r="T396" s="222">
        <f>S396*H396</f>
        <v>0</v>
      </c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R396" s="223" t="s">
        <v>232</v>
      </c>
      <c r="AT396" s="223" t="s">
        <v>229</v>
      </c>
      <c r="AU396" s="223" t="s">
        <v>83</v>
      </c>
      <c r="AY396" s="17" t="s">
        <v>150</v>
      </c>
      <c r="BE396" s="224">
        <f>IF(N396="základní",J396,0)</f>
        <v>0</v>
      </c>
      <c r="BF396" s="224">
        <f>IF(N396="snížená",J396,0)</f>
        <v>0</v>
      </c>
      <c r="BG396" s="224">
        <f>IF(N396="zákl. přenesená",J396,0)</f>
        <v>0</v>
      </c>
      <c r="BH396" s="224">
        <f>IF(N396="sníž. přenesená",J396,0)</f>
        <v>0</v>
      </c>
      <c r="BI396" s="224">
        <f>IF(N396="nulová",J396,0)</f>
        <v>0</v>
      </c>
      <c r="BJ396" s="17" t="s">
        <v>81</v>
      </c>
      <c r="BK396" s="224">
        <f>ROUND(I396*H396,2)</f>
        <v>0</v>
      </c>
      <c r="BL396" s="17" t="s">
        <v>217</v>
      </c>
      <c r="BM396" s="223" t="s">
        <v>958</v>
      </c>
    </row>
    <row r="397" s="2" customFormat="1">
      <c r="A397" s="38"/>
      <c r="B397" s="39"/>
      <c r="C397" s="40"/>
      <c r="D397" s="225" t="s">
        <v>159</v>
      </c>
      <c r="E397" s="40"/>
      <c r="F397" s="226" t="s">
        <v>957</v>
      </c>
      <c r="G397" s="40"/>
      <c r="H397" s="40"/>
      <c r="I397" s="227"/>
      <c r="J397" s="40"/>
      <c r="K397" s="40"/>
      <c r="L397" s="44"/>
      <c r="M397" s="228"/>
      <c r="N397" s="229"/>
      <c r="O397" s="84"/>
      <c r="P397" s="84"/>
      <c r="Q397" s="84"/>
      <c r="R397" s="84"/>
      <c r="S397" s="84"/>
      <c r="T397" s="85"/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T397" s="17" t="s">
        <v>159</v>
      </c>
      <c r="AU397" s="17" t="s">
        <v>83</v>
      </c>
    </row>
    <row r="398" s="2" customFormat="1" ht="16.5" customHeight="1">
      <c r="A398" s="38"/>
      <c r="B398" s="39"/>
      <c r="C398" s="212" t="s">
        <v>959</v>
      </c>
      <c r="D398" s="212" t="s">
        <v>153</v>
      </c>
      <c r="E398" s="213" t="s">
        <v>960</v>
      </c>
      <c r="F398" s="214" t="s">
        <v>961</v>
      </c>
      <c r="G398" s="215" t="s">
        <v>300</v>
      </c>
      <c r="H398" s="216">
        <v>3</v>
      </c>
      <c r="I398" s="217"/>
      <c r="J398" s="218">
        <f>ROUND(I398*H398,2)</f>
        <v>0</v>
      </c>
      <c r="K398" s="214" t="s">
        <v>19</v>
      </c>
      <c r="L398" s="44"/>
      <c r="M398" s="219" t="s">
        <v>19</v>
      </c>
      <c r="N398" s="220" t="s">
        <v>44</v>
      </c>
      <c r="O398" s="84"/>
      <c r="P398" s="221">
        <f>O398*H398</f>
        <v>0</v>
      </c>
      <c r="Q398" s="221">
        <v>0.013509999999999999</v>
      </c>
      <c r="R398" s="221">
        <f>Q398*H398</f>
        <v>0.040529999999999997</v>
      </c>
      <c r="S398" s="221">
        <v>0</v>
      </c>
      <c r="T398" s="222">
        <f>S398*H398</f>
        <v>0</v>
      </c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R398" s="223" t="s">
        <v>217</v>
      </c>
      <c r="AT398" s="223" t="s">
        <v>153</v>
      </c>
      <c r="AU398" s="223" t="s">
        <v>83</v>
      </c>
      <c r="AY398" s="17" t="s">
        <v>150</v>
      </c>
      <c r="BE398" s="224">
        <f>IF(N398="základní",J398,0)</f>
        <v>0</v>
      </c>
      <c r="BF398" s="224">
        <f>IF(N398="snížená",J398,0)</f>
        <v>0</v>
      </c>
      <c r="BG398" s="224">
        <f>IF(N398="zákl. přenesená",J398,0)</f>
        <v>0</v>
      </c>
      <c r="BH398" s="224">
        <f>IF(N398="sníž. přenesená",J398,0)</f>
        <v>0</v>
      </c>
      <c r="BI398" s="224">
        <f>IF(N398="nulová",J398,0)</f>
        <v>0</v>
      </c>
      <c r="BJ398" s="17" t="s">
        <v>81</v>
      </c>
      <c r="BK398" s="224">
        <f>ROUND(I398*H398,2)</f>
        <v>0</v>
      </c>
      <c r="BL398" s="17" t="s">
        <v>217</v>
      </c>
      <c r="BM398" s="223" t="s">
        <v>962</v>
      </c>
    </row>
    <row r="399" s="2" customFormat="1">
      <c r="A399" s="38"/>
      <c r="B399" s="39"/>
      <c r="C399" s="40"/>
      <c r="D399" s="225" t="s">
        <v>159</v>
      </c>
      <c r="E399" s="40"/>
      <c r="F399" s="226" t="s">
        <v>961</v>
      </c>
      <c r="G399" s="40"/>
      <c r="H399" s="40"/>
      <c r="I399" s="227"/>
      <c r="J399" s="40"/>
      <c r="K399" s="40"/>
      <c r="L399" s="44"/>
      <c r="M399" s="228"/>
      <c r="N399" s="229"/>
      <c r="O399" s="84"/>
      <c r="P399" s="84"/>
      <c r="Q399" s="84"/>
      <c r="R399" s="84"/>
      <c r="S399" s="84"/>
      <c r="T399" s="85"/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T399" s="17" t="s">
        <v>159</v>
      </c>
      <c r="AU399" s="17" t="s">
        <v>83</v>
      </c>
    </row>
    <row r="400" s="2" customFormat="1" ht="16.5" customHeight="1">
      <c r="A400" s="38"/>
      <c r="B400" s="39"/>
      <c r="C400" s="212" t="s">
        <v>963</v>
      </c>
      <c r="D400" s="212" t="s">
        <v>153</v>
      </c>
      <c r="E400" s="213" t="s">
        <v>964</v>
      </c>
      <c r="F400" s="214" t="s">
        <v>965</v>
      </c>
      <c r="G400" s="215" t="s">
        <v>300</v>
      </c>
      <c r="H400" s="216">
        <v>3</v>
      </c>
      <c r="I400" s="217"/>
      <c r="J400" s="218">
        <f>ROUND(I400*H400,2)</f>
        <v>0</v>
      </c>
      <c r="K400" s="214" t="s">
        <v>19</v>
      </c>
      <c r="L400" s="44"/>
      <c r="M400" s="219" t="s">
        <v>19</v>
      </c>
      <c r="N400" s="220" t="s">
        <v>44</v>
      </c>
      <c r="O400" s="84"/>
      <c r="P400" s="221">
        <f>O400*H400</f>
        <v>0</v>
      </c>
      <c r="Q400" s="221">
        <v>0.045260000000000002</v>
      </c>
      <c r="R400" s="221">
        <f>Q400*H400</f>
        <v>0.13578000000000001</v>
      </c>
      <c r="S400" s="221">
        <v>0</v>
      </c>
      <c r="T400" s="222">
        <f>S400*H400</f>
        <v>0</v>
      </c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R400" s="223" t="s">
        <v>217</v>
      </c>
      <c r="AT400" s="223" t="s">
        <v>153</v>
      </c>
      <c r="AU400" s="223" t="s">
        <v>83</v>
      </c>
      <c r="AY400" s="17" t="s">
        <v>150</v>
      </c>
      <c r="BE400" s="224">
        <f>IF(N400="základní",J400,0)</f>
        <v>0</v>
      </c>
      <c r="BF400" s="224">
        <f>IF(N400="snížená",J400,0)</f>
        <v>0</v>
      </c>
      <c r="BG400" s="224">
        <f>IF(N400="zákl. přenesená",J400,0)</f>
        <v>0</v>
      </c>
      <c r="BH400" s="224">
        <f>IF(N400="sníž. přenesená",J400,0)</f>
        <v>0</v>
      </c>
      <c r="BI400" s="224">
        <f>IF(N400="nulová",J400,0)</f>
        <v>0</v>
      </c>
      <c r="BJ400" s="17" t="s">
        <v>81</v>
      </c>
      <c r="BK400" s="224">
        <f>ROUND(I400*H400,2)</f>
        <v>0</v>
      </c>
      <c r="BL400" s="17" t="s">
        <v>217</v>
      </c>
      <c r="BM400" s="223" t="s">
        <v>966</v>
      </c>
    </row>
    <row r="401" s="2" customFormat="1">
      <c r="A401" s="38"/>
      <c r="B401" s="39"/>
      <c r="C401" s="40"/>
      <c r="D401" s="225" t="s">
        <v>159</v>
      </c>
      <c r="E401" s="40"/>
      <c r="F401" s="226" t="s">
        <v>967</v>
      </c>
      <c r="G401" s="40"/>
      <c r="H401" s="40"/>
      <c r="I401" s="227"/>
      <c r="J401" s="40"/>
      <c r="K401" s="40"/>
      <c r="L401" s="44"/>
      <c r="M401" s="228"/>
      <c r="N401" s="229"/>
      <c r="O401" s="84"/>
      <c r="P401" s="84"/>
      <c r="Q401" s="84"/>
      <c r="R401" s="84"/>
      <c r="S401" s="84"/>
      <c r="T401" s="85"/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T401" s="17" t="s">
        <v>159</v>
      </c>
      <c r="AU401" s="17" t="s">
        <v>83</v>
      </c>
    </row>
    <row r="402" s="2" customFormat="1" ht="16.5" customHeight="1">
      <c r="A402" s="38"/>
      <c r="B402" s="39"/>
      <c r="C402" s="212" t="s">
        <v>968</v>
      </c>
      <c r="D402" s="212" t="s">
        <v>153</v>
      </c>
      <c r="E402" s="213" t="s">
        <v>969</v>
      </c>
      <c r="F402" s="214" t="s">
        <v>970</v>
      </c>
      <c r="G402" s="215" t="s">
        <v>281</v>
      </c>
      <c r="H402" s="216">
        <v>3</v>
      </c>
      <c r="I402" s="217"/>
      <c r="J402" s="218">
        <f>ROUND(I402*H402,2)</f>
        <v>0</v>
      </c>
      <c r="K402" s="214" t="s">
        <v>157</v>
      </c>
      <c r="L402" s="44"/>
      <c r="M402" s="219" t="s">
        <v>19</v>
      </c>
      <c r="N402" s="220" t="s">
        <v>44</v>
      </c>
      <c r="O402" s="84"/>
      <c r="P402" s="221">
        <f>O402*H402</f>
        <v>0</v>
      </c>
      <c r="Q402" s="221">
        <v>0.00018000000000000001</v>
      </c>
      <c r="R402" s="221">
        <f>Q402*H402</f>
        <v>0.00054000000000000001</v>
      </c>
      <c r="S402" s="221">
        <v>0</v>
      </c>
      <c r="T402" s="222">
        <f>S402*H402</f>
        <v>0</v>
      </c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R402" s="223" t="s">
        <v>217</v>
      </c>
      <c r="AT402" s="223" t="s">
        <v>153</v>
      </c>
      <c r="AU402" s="223" t="s">
        <v>83</v>
      </c>
      <c r="AY402" s="17" t="s">
        <v>150</v>
      </c>
      <c r="BE402" s="224">
        <f>IF(N402="základní",J402,0)</f>
        <v>0</v>
      </c>
      <c r="BF402" s="224">
        <f>IF(N402="snížená",J402,0)</f>
        <v>0</v>
      </c>
      <c r="BG402" s="224">
        <f>IF(N402="zákl. přenesená",J402,0)</f>
        <v>0</v>
      </c>
      <c r="BH402" s="224">
        <f>IF(N402="sníž. přenesená",J402,0)</f>
        <v>0</v>
      </c>
      <c r="BI402" s="224">
        <f>IF(N402="nulová",J402,0)</f>
        <v>0</v>
      </c>
      <c r="BJ402" s="17" t="s">
        <v>81</v>
      </c>
      <c r="BK402" s="224">
        <f>ROUND(I402*H402,2)</f>
        <v>0</v>
      </c>
      <c r="BL402" s="17" t="s">
        <v>217</v>
      </c>
      <c r="BM402" s="223" t="s">
        <v>971</v>
      </c>
    </row>
    <row r="403" s="2" customFormat="1">
      <c r="A403" s="38"/>
      <c r="B403" s="39"/>
      <c r="C403" s="40"/>
      <c r="D403" s="225" t="s">
        <v>159</v>
      </c>
      <c r="E403" s="40"/>
      <c r="F403" s="226" t="s">
        <v>972</v>
      </c>
      <c r="G403" s="40"/>
      <c r="H403" s="40"/>
      <c r="I403" s="227"/>
      <c r="J403" s="40"/>
      <c r="K403" s="40"/>
      <c r="L403" s="44"/>
      <c r="M403" s="228"/>
      <c r="N403" s="229"/>
      <c r="O403" s="84"/>
      <c r="P403" s="84"/>
      <c r="Q403" s="84"/>
      <c r="R403" s="84"/>
      <c r="S403" s="84"/>
      <c r="T403" s="85"/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T403" s="17" t="s">
        <v>159</v>
      </c>
      <c r="AU403" s="17" t="s">
        <v>83</v>
      </c>
    </row>
    <row r="404" s="2" customFormat="1">
      <c r="A404" s="38"/>
      <c r="B404" s="39"/>
      <c r="C404" s="40"/>
      <c r="D404" s="230" t="s">
        <v>161</v>
      </c>
      <c r="E404" s="40"/>
      <c r="F404" s="231" t="s">
        <v>973</v>
      </c>
      <c r="G404" s="40"/>
      <c r="H404" s="40"/>
      <c r="I404" s="227"/>
      <c r="J404" s="40"/>
      <c r="K404" s="40"/>
      <c r="L404" s="44"/>
      <c r="M404" s="228"/>
      <c r="N404" s="229"/>
      <c r="O404" s="84"/>
      <c r="P404" s="84"/>
      <c r="Q404" s="84"/>
      <c r="R404" s="84"/>
      <c r="S404" s="84"/>
      <c r="T404" s="85"/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T404" s="17" t="s">
        <v>161</v>
      </c>
      <c r="AU404" s="17" t="s">
        <v>83</v>
      </c>
    </row>
    <row r="405" s="2" customFormat="1" ht="16.5" customHeight="1">
      <c r="A405" s="38"/>
      <c r="B405" s="39"/>
      <c r="C405" s="212" t="s">
        <v>974</v>
      </c>
      <c r="D405" s="212" t="s">
        <v>153</v>
      </c>
      <c r="E405" s="213" t="s">
        <v>975</v>
      </c>
      <c r="F405" s="214" t="s">
        <v>976</v>
      </c>
      <c r="G405" s="215" t="s">
        <v>281</v>
      </c>
      <c r="H405" s="216">
        <v>3</v>
      </c>
      <c r="I405" s="217"/>
      <c r="J405" s="218">
        <f>ROUND(I405*H405,2)</f>
        <v>0</v>
      </c>
      <c r="K405" s="214" t="s">
        <v>157</v>
      </c>
      <c r="L405" s="44"/>
      <c r="M405" s="219" t="s">
        <v>19</v>
      </c>
      <c r="N405" s="220" t="s">
        <v>44</v>
      </c>
      <c r="O405" s="84"/>
      <c r="P405" s="221">
        <f>O405*H405</f>
        <v>0</v>
      </c>
      <c r="Q405" s="221">
        <v>0.00084999999999999995</v>
      </c>
      <c r="R405" s="221">
        <f>Q405*H405</f>
        <v>0.0025499999999999997</v>
      </c>
      <c r="S405" s="221">
        <v>0</v>
      </c>
      <c r="T405" s="222">
        <f>S405*H405</f>
        <v>0</v>
      </c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R405" s="223" t="s">
        <v>217</v>
      </c>
      <c r="AT405" s="223" t="s">
        <v>153</v>
      </c>
      <c r="AU405" s="223" t="s">
        <v>83</v>
      </c>
      <c r="AY405" s="17" t="s">
        <v>150</v>
      </c>
      <c r="BE405" s="224">
        <f>IF(N405="základní",J405,0)</f>
        <v>0</v>
      </c>
      <c r="BF405" s="224">
        <f>IF(N405="snížená",J405,0)</f>
        <v>0</v>
      </c>
      <c r="BG405" s="224">
        <f>IF(N405="zákl. přenesená",J405,0)</f>
        <v>0</v>
      </c>
      <c r="BH405" s="224">
        <f>IF(N405="sníž. přenesená",J405,0)</f>
        <v>0</v>
      </c>
      <c r="BI405" s="224">
        <f>IF(N405="nulová",J405,0)</f>
        <v>0</v>
      </c>
      <c r="BJ405" s="17" t="s">
        <v>81</v>
      </c>
      <c r="BK405" s="224">
        <f>ROUND(I405*H405,2)</f>
        <v>0</v>
      </c>
      <c r="BL405" s="17" t="s">
        <v>217</v>
      </c>
      <c r="BM405" s="223" t="s">
        <v>977</v>
      </c>
    </row>
    <row r="406" s="2" customFormat="1">
      <c r="A406" s="38"/>
      <c r="B406" s="39"/>
      <c r="C406" s="40"/>
      <c r="D406" s="225" t="s">
        <v>159</v>
      </c>
      <c r="E406" s="40"/>
      <c r="F406" s="226" t="s">
        <v>978</v>
      </c>
      <c r="G406" s="40"/>
      <c r="H406" s="40"/>
      <c r="I406" s="227"/>
      <c r="J406" s="40"/>
      <c r="K406" s="40"/>
      <c r="L406" s="44"/>
      <c r="M406" s="228"/>
      <c r="N406" s="229"/>
      <c r="O406" s="84"/>
      <c r="P406" s="84"/>
      <c r="Q406" s="84"/>
      <c r="R406" s="84"/>
      <c r="S406" s="84"/>
      <c r="T406" s="85"/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T406" s="17" t="s">
        <v>159</v>
      </c>
      <c r="AU406" s="17" t="s">
        <v>83</v>
      </c>
    </row>
    <row r="407" s="2" customFormat="1">
      <c r="A407" s="38"/>
      <c r="B407" s="39"/>
      <c r="C407" s="40"/>
      <c r="D407" s="230" t="s">
        <v>161</v>
      </c>
      <c r="E407" s="40"/>
      <c r="F407" s="231" t="s">
        <v>979</v>
      </c>
      <c r="G407" s="40"/>
      <c r="H407" s="40"/>
      <c r="I407" s="227"/>
      <c r="J407" s="40"/>
      <c r="K407" s="40"/>
      <c r="L407" s="44"/>
      <c r="M407" s="228"/>
      <c r="N407" s="229"/>
      <c r="O407" s="84"/>
      <c r="P407" s="84"/>
      <c r="Q407" s="84"/>
      <c r="R407" s="84"/>
      <c r="S407" s="84"/>
      <c r="T407" s="85"/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T407" s="17" t="s">
        <v>161</v>
      </c>
      <c r="AU407" s="17" t="s">
        <v>83</v>
      </c>
    </row>
    <row r="408" s="2" customFormat="1" ht="16.5" customHeight="1">
      <c r="A408" s="38"/>
      <c r="B408" s="39"/>
      <c r="C408" s="212" t="s">
        <v>980</v>
      </c>
      <c r="D408" s="212" t="s">
        <v>153</v>
      </c>
      <c r="E408" s="213" t="s">
        <v>981</v>
      </c>
      <c r="F408" s="214" t="s">
        <v>982</v>
      </c>
      <c r="G408" s="215" t="s">
        <v>281</v>
      </c>
      <c r="H408" s="216">
        <v>3</v>
      </c>
      <c r="I408" s="217"/>
      <c r="J408" s="218">
        <f>ROUND(I408*H408,2)</f>
        <v>0</v>
      </c>
      <c r="K408" s="214" t="s">
        <v>157</v>
      </c>
      <c r="L408" s="44"/>
      <c r="M408" s="219" t="s">
        <v>19</v>
      </c>
      <c r="N408" s="220" t="s">
        <v>44</v>
      </c>
      <c r="O408" s="84"/>
      <c r="P408" s="221">
        <f>O408*H408</f>
        <v>0</v>
      </c>
      <c r="Q408" s="221">
        <v>0.0033</v>
      </c>
      <c r="R408" s="221">
        <f>Q408*H408</f>
        <v>0.0098999999999999991</v>
      </c>
      <c r="S408" s="221">
        <v>0</v>
      </c>
      <c r="T408" s="222">
        <f>S408*H408</f>
        <v>0</v>
      </c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R408" s="223" t="s">
        <v>217</v>
      </c>
      <c r="AT408" s="223" t="s">
        <v>153</v>
      </c>
      <c r="AU408" s="223" t="s">
        <v>83</v>
      </c>
      <c r="AY408" s="17" t="s">
        <v>150</v>
      </c>
      <c r="BE408" s="224">
        <f>IF(N408="základní",J408,0)</f>
        <v>0</v>
      </c>
      <c r="BF408" s="224">
        <f>IF(N408="snížená",J408,0)</f>
        <v>0</v>
      </c>
      <c r="BG408" s="224">
        <f>IF(N408="zákl. přenesená",J408,0)</f>
        <v>0</v>
      </c>
      <c r="BH408" s="224">
        <f>IF(N408="sníž. přenesená",J408,0)</f>
        <v>0</v>
      </c>
      <c r="BI408" s="224">
        <f>IF(N408="nulová",J408,0)</f>
        <v>0</v>
      </c>
      <c r="BJ408" s="17" t="s">
        <v>81</v>
      </c>
      <c r="BK408" s="224">
        <f>ROUND(I408*H408,2)</f>
        <v>0</v>
      </c>
      <c r="BL408" s="17" t="s">
        <v>217</v>
      </c>
      <c r="BM408" s="223" t="s">
        <v>983</v>
      </c>
    </row>
    <row r="409" s="2" customFormat="1">
      <c r="A409" s="38"/>
      <c r="B409" s="39"/>
      <c r="C409" s="40"/>
      <c r="D409" s="225" t="s">
        <v>159</v>
      </c>
      <c r="E409" s="40"/>
      <c r="F409" s="226" t="s">
        <v>984</v>
      </c>
      <c r="G409" s="40"/>
      <c r="H409" s="40"/>
      <c r="I409" s="227"/>
      <c r="J409" s="40"/>
      <c r="K409" s="40"/>
      <c r="L409" s="44"/>
      <c r="M409" s="228"/>
      <c r="N409" s="229"/>
      <c r="O409" s="84"/>
      <c r="P409" s="84"/>
      <c r="Q409" s="84"/>
      <c r="R409" s="84"/>
      <c r="S409" s="84"/>
      <c r="T409" s="85"/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T409" s="17" t="s">
        <v>159</v>
      </c>
      <c r="AU409" s="17" t="s">
        <v>83</v>
      </c>
    </row>
    <row r="410" s="2" customFormat="1">
      <c r="A410" s="38"/>
      <c r="B410" s="39"/>
      <c r="C410" s="40"/>
      <c r="D410" s="230" t="s">
        <v>161</v>
      </c>
      <c r="E410" s="40"/>
      <c r="F410" s="231" t="s">
        <v>985</v>
      </c>
      <c r="G410" s="40"/>
      <c r="H410" s="40"/>
      <c r="I410" s="227"/>
      <c r="J410" s="40"/>
      <c r="K410" s="40"/>
      <c r="L410" s="44"/>
      <c r="M410" s="228"/>
      <c r="N410" s="229"/>
      <c r="O410" s="84"/>
      <c r="P410" s="84"/>
      <c r="Q410" s="84"/>
      <c r="R410" s="84"/>
      <c r="S410" s="84"/>
      <c r="T410" s="85"/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T410" s="17" t="s">
        <v>161</v>
      </c>
      <c r="AU410" s="17" t="s">
        <v>83</v>
      </c>
    </row>
    <row r="411" s="2" customFormat="1" ht="16.5" customHeight="1">
      <c r="A411" s="38"/>
      <c r="B411" s="39"/>
      <c r="C411" s="212" t="s">
        <v>986</v>
      </c>
      <c r="D411" s="212" t="s">
        <v>153</v>
      </c>
      <c r="E411" s="213" t="s">
        <v>987</v>
      </c>
      <c r="F411" s="214" t="s">
        <v>988</v>
      </c>
      <c r="G411" s="215" t="s">
        <v>281</v>
      </c>
      <c r="H411" s="216">
        <v>3</v>
      </c>
      <c r="I411" s="217"/>
      <c r="J411" s="218">
        <f>ROUND(I411*H411,2)</f>
        <v>0</v>
      </c>
      <c r="K411" s="214" t="s">
        <v>19</v>
      </c>
      <c r="L411" s="44"/>
      <c r="M411" s="219" t="s">
        <v>19</v>
      </c>
      <c r="N411" s="220" t="s">
        <v>44</v>
      </c>
      <c r="O411" s="84"/>
      <c r="P411" s="221">
        <f>O411*H411</f>
        <v>0</v>
      </c>
      <c r="Q411" s="221">
        <v>0.00018000000000000001</v>
      </c>
      <c r="R411" s="221">
        <f>Q411*H411</f>
        <v>0.00054000000000000001</v>
      </c>
      <c r="S411" s="221">
        <v>0</v>
      </c>
      <c r="T411" s="222">
        <f>S411*H411</f>
        <v>0</v>
      </c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R411" s="223" t="s">
        <v>217</v>
      </c>
      <c r="AT411" s="223" t="s">
        <v>153</v>
      </c>
      <c r="AU411" s="223" t="s">
        <v>83</v>
      </c>
      <c r="AY411" s="17" t="s">
        <v>150</v>
      </c>
      <c r="BE411" s="224">
        <f>IF(N411="základní",J411,0)</f>
        <v>0</v>
      </c>
      <c r="BF411" s="224">
        <f>IF(N411="snížená",J411,0)</f>
        <v>0</v>
      </c>
      <c r="BG411" s="224">
        <f>IF(N411="zákl. přenesená",J411,0)</f>
        <v>0</v>
      </c>
      <c r="BH411" s="224">
        <f>IF(N411="sníž. přenesená",J411,0)</f>
        <v>0</v>
      </c>
      <c r="BI411" s="224">
        <f>IF(N411="nulová",J411,0)</f>
        <v>0</v>
      </c>
      <c r="BJ411" s="17" t="s">
        <v>81</v>
      </c>
      <c r="BK411" s="224">
        <f>ROUND(I411*H411,2)</f>
        <v>0</v>
      </c>
      <c r="BL411" s="17" t="s">
        <v>217</v>
      </c>
      <c r="BM411" s="223" t="s">
        <v>989</v>
      </c>
    </row>
    <row r="412" s="2" customFormat="1">
      <c r="A412" s="38"/>
      <c r="B412" s="39"/>
      <c r="C412" s="40"/>
      <c r="D412" s="225" t="s">
        <v>159</v>
      </c>
      <c r="E412" s="40"/>
      <c r="F412" s="226" t="s">
        <v>972</v>
      </c>
      <c r="G412" s="40"/>
      <c r="H412" s="40"/>
      <c r="I412" s="227"/>
      <c r="J412" s="40"/>
      <c r="K412" s="40"/>
      <c r="L412" s="44"/>
      <c r="M412" s="228"/>
      <c r="N412" s="229"/>
      <c r="O412" s="84"/>
      <c r="P412" s="84"/>
      <c r="Q412" s="84"/>
      <c r="R412" s="84"/>
      <c r="S412" s="84"/>
      <c r="T412" s="85"/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T412" s="17" t="s">
        <v>159</v>
      </c>
      <c r="AU412" s="17" t="s">
        <v>83</v>
      </c>
    </row>
    <row r="413" s="2" customFormat="1" ht="16.5" customHeight="1">
      <c r="A413" s="38"/>
      <c r="B413" s="39"/>
      <c r="C413" s="212" t="s">
        <v>990</v>
      </c>
      <c r="D413" s="212" t="s">
        <v>153</v>
      </c>
      <c r="E413" s="213" t="s">
        <v>991</v>
      </c>
      <c r="F413" s="214" t="s">
        <v>992</v>
      </c>
      <c r="G413" s="215" t="s">
        <v>281</v>
      </c>
      <c r="H413" s="216">
        <v>12</v>
      </c>
      <c r="I413" s="217"/>
      <c r="J413" s="218">
        <f>ROUND(I413*H413,2)</f>
        <v>0</v>
      </c>
      <c r="K413" s="214" t="s">
        <v>157</v>
      </c>
      <c r="L413" s="44"/>
      <c r="M413" s="219" t="s">
        <v>19</v>
      </c>
      <c r="N413" s="220" t="s">
        <v>44</v>
      </c>
      <c r="O413" s="84"/>
      <c r="P413" s="221">
        <f>O413*H413</f>
        <v>0</v>
      </c>
      <c r="Q413" s="221">
        <v>0.00029999999999999997</v>
      </c>
      <c r="R413" s="221">
        <f>Q413*H413</f>
        <v>0.0035999999999999999</v>
      </c>
      <c r="S413" s="221">
        <v>0</v>
      </c>
      <c r="T413" s="222">
        <f>S413*H413</f>
        <v>0</v>
      </c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R413" s="223" t="s">
        <v>217</v>
      </c>
      <c r="AT413" s="223" t="s">
        <v>153</v>
      </c>
      <c r="AU413" s="223" t="s">
        <v>83</v>
      </c>
      <c r="AY413" s="17" t="s">
        <v>150</v>
      </c>
      <c r="BE413" s="224">
        <f>IF(N413="základní",J413,0)</f>
        <v>0</v>
      </c>
      <c r="BF413" s="224">
        <f>IF(N413="snížená",J413,0)</f>
        <v>0</v>
      </c>
      <c r="BG413" s="224">
        <f>IF(N413="zákl. přenesená",J413,0)</f>
        <v>0</v>
      </c>
      <c r="BH413" s="224">
        <f>IF(N413="sníž. přenesená",J413,0)</f>
        <v>0</v>
      </c>
      <c r="BI413" s="224">
        <f>IF(N413="nulová",J413,0)</f>
        <v>0</v>
      </c>
      <c r="BJ413" s="17" t="s">
        <v>81</v>
      </c>
      <c r="BK413" s="224">
        <f>ROUND(I413*H413,2)</f>
        <v>0</v>
      </c>
      <c r="BL413" s="17" t="s">
        <v>217</v>
      </c>
      <c r="BM413" s="223" t="s">
        <v>993</v>
      </c>
    </row>
    <row r="414" s="2" customFormat="1">
      <c r="A414" s="38"/>
      <c r="B414" s="39"/>
      <c r="C414" s="40"/>
      <c r="D414" s="225" t="s">
        <v>159</v>
      </c>
      <c r="E414" s="40"/>
      <c r="F414" s="226" t="s">
        <v>994</v>
      </c>
      <c r="G414" s="40"/>
      <c r="H414" s="40"/>
      <c r="I414" s="227"/>
      <c r="J414" s="40"/>
      <c r="K414" s="40"/>
      <c r="L414" s="44"/>
      <c r="M414" s="228"/>
      <c r="N414" s="229"/>
      <c r="O414" s="84"/>
      <c r="P414" s="84"/>
      <c r="Q414" s="84"/>
      <c r="R414" s="84"/>
      <c r="S414" s="84"/>
      <c r="T414" s="85"/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T414" s="17" t="s">
        <v>159</v>
      </c>
      <c r="AU414" s="17" t="s">
        <v>83</v>
      </c>
    </row>
    <row r="415" s="2" customFormat="1">
      <c r="A415" s="38"/>
      <c r="B415" s="39"/>
      <c r="C415" s="40"/>
      <c r="D415" s="230" t="s">
        <v>161</v>
      </c>
      <c r="E415" s="40"/>
      <c r="F415" s="231" t="s">
        <v>995</v>
      </c>
      <c r="G415" s="40"/>
      <c r="H415" s="40"/>
      <c r="I415" s="227"/>
      <c r="J415" s="40"/>
      <c r="K415" s="40"/>
      <c r="L415" s="44"/>
      <c r="M415" s="228"/>
      <c r="N415" s="229"/>
      <c r="O415" s="84"/>
      <c r="P415" s="84"/>
      <c r="Q415" s="84"/>
      <c r="R415" s="84"/>
      <c r="S415" s="84"/>
      <c r="T415" s="85"/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T415" s="17" t="s">
        <v>161</v>
      </c>
      <c r="AU415" s="17" t="s">
        <v>83</v>
      </c>
    </row>
    <row r="416" s="2" customFormat="1" ht="16.5" customHeight="1">
      <c r="A416" s="38"/>
      <c r="B416" s="39"/>
      <c r="C416" s="243" t="s">
        <v>996</v>
      </c>
      <c r="D416" s="243" t="s">
        <v>229</v>
      </c>
      <c r="E416" s="244" t="s">
        <v>997</v>
      </c>
      <c r="F416" s="245" t="s">
        <v>998</v>
      </c>
      <c r="G416" s="246" t="s">
        <v>281</v>
      </c>
      <c r="H416" s="247">
        <v>6</v>
      </c>
      <c r="I416" s="248"/>
      <c r="J416" s="249">
        <f>ROUND(I416*H416,2)</f>
        <v>0</v>
      </c>
      <c r="K416" s="245" t="s">
        <v>19</v>
      </c>
      <c r="L416" s="250"/>
      <c r="M416" s="251" t="s">
        <v>19</v>
      </c>
      <c r="N416" s="252" t="s">
        <v>44</v>
      </c>
      <c r="O416" s="84"/>
      <c r="P416" s="221">
        <f>O416*H416</f>
        <v>0</v>
      </c>
      <c r="Q416" s="221">
        <v>0.02</v>
      </c>
      <c r="R416" s="221">
        <f>Q416*H416</f>
        <v>0.12</v>
      </c>
      <c r="S416" s="221">
        <v>0</v>
      </c>
      <c r="T416" s="222">
        <f>S416*H416</f>
        <v>0</v>
      </c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R416" s="223" t="s">
        <v>232</v>
      </c>
      <c r="AT416" s="223" t="s">
        <v>229</v>
      </c>
      <c r="AU416" s="223" t="s">
        <v>83</v>
      </c>
      <c r="AY416" s="17" t="s">
        <v>150</v>
      </c>
      <c r="BE416" s="224">
        <f>IF(N416="základní",J416,0)</f>
        <v>0</v>
      </c>
      <c r="BF416" s="224">
        <f>IF(N416="snížená",J416,0)</f>
        <v>0</v>
      </c>
      <c r="BG416" s="224">
        <f>IF(N416="zákl. přenesená",J416,0)</f>
        <v>0</v>
      </c>
      <c r="BH416" s="224">
        <f>IF(N416="sníž. přenesená",J416,0)</f>
        <v>0</v>
      </c>
      <c r="BI416" s="224">
        <f>IF(N416="nulová",J416,0)</f>
        <v>0</v>
      </c>
      <c r="BJ416" s="17" t="s">
        <v>81</v>
      </c>
      <c r="BK416" s="224">
        <f>ROUND(I416*H416,2)</f>
        <v>0</v>
      </c>
      <c r="BL416" s="17" t="s">
        <v>217</v>
      </c>
      <c r="BM416" s="223" t="s">
        <v>999</v>
      </c>
    </row>
    <row r="417" s="2" customFormat="1">
      <c r="A417" s="38"/>
      <c r="B417" s="39"/>
      <c r="C417" s="40"/>
      <c r="D417" s="225" t="s">
        <v>159</v>
      </c>
      <c r="E417" s="40"/>
      <c r="F417" s="226" t="s">
        <v>998</v>
      </c>
      <c r="G417" s="40"/>
      <c r="H417" s="40"/>
      <c r="I417" s="227"/>
      <c r="J417" s="40"/>
      <c r="K417" s="40"/>
      <c r="L417" s="44"/>
      <c r="M417" s="228"/>
      <c r="N417" s="229"/>
      <c r="O417" s="84"/>
      <c r="P417" s="84"/>
      <c r="Q417" s="84"/>
      <c r="R417" s="84"/>
      <c r="S417" s="84"/>
      <c r="T417" s="85"/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T417" s="17" t="s">
        <v>159</v>
      </c>
      <c r="AU417" s="17" t="s">
        <v>83</v>
      </c>
    </row>
    <row r="418" s="2" customFormat="1" ht="16.5" customHeight="1">
      <c r="A418" s="38"/>
      <c r="B418" s="39"/>
      <c r="C418" s="212" t="s">
        <v>1000</v>
      </c>
      <c r="D418" s="212" t="s">
        <v>153</v>
      </c>
      <c r="E418" s="213" t="s">
        <v>1001</v>
      </c>
      <c r="F418" s="214" t="s">
        <v>1002</v>
      </c>
      <c r="G418" s="215" t="s">
        <v>281</v>
      </c>
      <c r="H418" s="216">
        <v>6</v>
      </c>
      <c r="I418" s="217"/>
      <c r="J418" s="218">
        <f>ROUND(I418*H418,2)</f>
        <v>0</v>
      </c>
      <c r="K418" s="214" t="s">
        <v>157</v>
      </c>
      <c r="L418" s="44"/>
      <c r="M418" s="219" t="s">
        <v>19</v>
      </c>
      <c r="N418" s="220" t="s">
        <v>44</v>
      </c>
      <c r="O418" s="84"/>
      <c r="P418" s="221">
        <f>O418*H418</f>
        <v>0</v>
      </c>
      <c r="Q418" s="221">
        <v>0.0016800000000000001</v>
      </c>
      <c r="R418" s="221">
        <f>Q418*H418</f>
        <v>0.01008</v>
      </c>
      <c r="S418" s="221">
        <v>0</v>
      </c>
      <c r="T418" s="222">
        <f>S418*H418</f>
        <v>0</v>
      </c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R418" s="223" t="s">
        <v>217</v>
      </c>
      <c r="AT418" s="223" t="s">
        <v>153</v>
      </c>
      <c r="AU418" s="223" t="s">
        <v>83</v>
      </c>
      <c r="AY418" s="17" t="s">
        <v>150</v>
      </c>
      <c r="BE418" s="224">
        <f>IF(N418="základní",J418,0)</f>
        <v>0</v>
      </c>
      <c r="BF418" s="224">
        <f>IF(N418="snížená",J418,0)</f>
        <v>0</v>
      </c>
      <c r="BG418" s="224">
        <f>IF(N418="zákl. přenesená",J418,0)</f>
        <v>0</v>
      </c>
      <c r="BH418" s="224">
        <f>IF(N418="sníž. přenesená",J418,0)</f>
        <v>0</v>
      </c>
      <c r="BI418" s="224">
        <f>IF(N418="nulová",J418,0)</f>
        <v>0</v>
      </c>
      <c r="BJ418" s="17" t="s">
        <v>81</v>
      </c>
      <c r="BK418" s="224">
        <f>ROUND(I418*H418,2)</f>
        <v>0</v>
      </c>
      <c r="BL418" s="17" t="s">
        <v>217</v>
      </c>
      <c r="BM418" s="223" t="s">
        <v>1003</v>
      </c>
    </row>
    <row r="419" s="2" customFormat="1">
      <c r="A419" s="38"/>
      <c r="B419" s="39"/>
      <c r="C419" s="40"/>
      <c r="D419" s="225" t="s">
        <v>159</v>
      </c>
      <c r="E419" s="40"/>
      <c r="F419" s="226" t="s">
        <v>1004</v>
      </c>
      <c r="G419" s="40"/>
      <c r="H419" s="40"/>
      <c r="I419" s="227"/>
      <c r="J419" s="40"/>
      <c r="K419" s="40"/>
      <c r="L419" s="44"/>
      <c r="M419" s="228"/>
      <c r="N419" s="229"/>
      <c r="O419" s="84"/>
      <c r="P419" s="84"/>
      <c r="Q419" s="84"/>
      <c r="R419" s="84"/>
      <c r="S419" s="84"/>
      <c r="T419" s="85"/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T419" s="17" t="s">
        <v>159</v>
      </c>
      <c r="AU419" s="17" t="s">
        <v>83</v>
      </c>
    </row>
    <row r="420" s="2" customFormat="1">
      <c r="A420" s="38"/>
      <c r="B420" s="39"/>
      <c r="C420" s="40"/>
      <c r="D420" s="230" t="s">
        <v>161</v>
      </c>
      <c r="E420" s="40"/>
      <c r="F420" s="231" t="s">
        <v>1005</v>
      </c>
      <c r="G420" s="40"/>
      <c r="H420" s="40"/>
      <c r="I420" s="227"/>
      <c r="J420" s="40"/>
      <c r="K420" s="40"/>
      <c r="L420" s="44"/>
      <c r="M420" s="228"/>
      <c r="N420" s="229"/>
      <c r="O420" s="84"/>
      <c r="P420" s="84"/>
      <c r="Q420" s="84"/>
      <c r="R420" s="84"/>
      <c r="S420" s="84"/>
      <c r="T420" s="85"/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T420" s="17" t="s">
        <v>161</v>
      </c>
      <c r="AU420" s="17" t="s">
        <v>83</v>
      </c>
    </row>
    <row r="421" s="2" customFormat="1" ht="16.5" customHeight="1">
      <c r="A421" s="38"/>
      <c r="B421" s="39"/>
      <c r="C421" s="212" t="s">
        <v>1006</v>
      </c>
      <c r="D421" s="212" t="s">
        <v>153</v>
      </c>
      <c r="E421" s="213" t="s">
        <v>1007</v>
      </c>
      <c r="F421" s="214" t="s">
        <v>1008</v>
      </c>
      <c r="G421" s="215" t="s">
        <v>281</v>
      </c>
      <c r="H421" s="216">
        <v>18</v>
      </c>
      <c r="I421" s="217"/>
      <c r="J421" s="218">
        <f>ROUND(I421*H421,2)</f>
        <v>0</v>
      </c>
      <c r="K421" s="214" t="s">
        <v>157</v>
      </c>
      <c r="L421" s="44"/>
      <c r="M421" s="219" t="s">
        <v>19</v>
      </c>
      <c r="N421" s="220" t="s">
        <v>44</v>
      </c>
      <c r="O421" s="84"/>
      <c r="P421" s="221">
        <f>O421*H421</f>
        <v>0</v>
      </c>
      <c r="Q421" s="221">
        <v>0.00055999999999999995</v>
      </c>
      <c r="R421" s="221">
        <f>Q421*H421</f>
        <v>0.010079999999999999</v>
      </c>
      <c r="S421" s="221">
        <v>0</v>
      </c>
      <c r="T421" s="222">
        <f>S421*H421</f>
        <v>0</v>
      </c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R421" s="223" t="s">
        <v>217</v>
      </c>
      <c r="AT421" s="223" t="s">
        <v>153</v>
      </c>
      <c r="AU421" s="223" t="s">
        <v>83</v>
      </c>
      <c r="AY421" s="17" t="s">
        <v>150</v>
      </c>
      <c r="BE421" s="224">
        <f>IF(N421="základní",J421,0)</f>
        <v>0</v>
      </c>
      <c r="BF421" s="224">
        <f>IF(N421="snížená",J421,0)</f>
        <v>0</v>
      </c>
      <c r="BG421" s="224">
        <f>IF(N421="zákl. přenesená",J421,0)</f>
        <v>0</v>
      </c>
      <c r="BH421" s="224">
        <f>IF(N421="sníž. přenesená",J421,0)</f>
        <v>0</v>
      </c>
      <c r="BI421" s="224">
        <f>IF(N421="nulová",J421,0)</f>
        <v>0</v>
      </c>
      <c r="BJ421" s="17" t="s">
        <v>81</v>
      </c>
      <c r="BK421" s="224">
        <f>ROUND(I421*H421,2)</f>
        <v>0</v>
      </c>
      <c r="BL421" s="17" t="s">
        <v>217</v>
      </c>
      <c r="BM421" s="223" t="s">
        <v>1009</v>
      </c>
    </row>
    <row r="422" s="2" customFormat="1">
      <c r="A422" s="38"/>
      <c r="B422" s="39"/>
      <c r="C422" s="40"/>
      <c r="D422" s="225" t="s">
        <v>159</v>
      </c>
      <c r="E422" s="40"/>
      <c r="F422" s="226" t="s">
        <v>1010</v>
      </c>
      <c r="G422" s="40"/>
      <c r="H422" s="40"/>
      <c r="I422" s="227"/>
      <c r="J422" s="40"/>
      <c r="K422" s="40"/>
      <c r="L422" s="44"/>
      <c r="M422" s="228"/>
      <c r="N422" s="229"/>
      <c r="O422" s="84"/>
      <c r="P422" s="84"/>
      <c r="Q422" s="84"/>
      <c r="R422" s="84"/>
      <c r="S422" s="84"/>
      <c r="T422" s="85"/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T422" s="17" t="s">
        <v>159</v>
      </c>
      <c r="AU422" s="17" t="s">
        <v>83</v>
      </c>
    </row>
    <row r="423" s="2" customFormat="1">
      <c r="A423" s="38"/>
      <c r="B423" s="39"/>
      <c r="C423" s="40"/>
      <c r="D423" s="230" t="s">
        <v>161</v>
      </c>
      <c r="E423" s="40"/>
      <c r="F423" s="231" t="s">
        <v>1011</v>
      </c>
      <c r="G423" s="40"/>
      <c r="H423" s="40"/>
      <c r="I423" s="227"/>
      <c r="J423" s="40"/>
      <c r="K423" s="40"/>
      <c r="L423" s="44"/>
      <c r="M423" s="228"/>
      <c r="N423" s="229"/>
      <c r="O423" s="84"/>
      <c r="P423" s="84"/>
      <c r="Q423" s="84"/>
      <c r="R423" s="84"/>
      <c r="S423" s="84"/>
      <c r="T423" s="85"/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T423" s="17" t="s">
        <v>161</v>
      </c>
      <c r="AU423" s="17" t="s">
        <v>83</v>
      </c>
    </row>
    <row r="424" s="2" customFormat="1" ht="16.5" customHeight="1">
      <c r="A424" s="38"/>
      <c r="B424" s="39"/>
      <c r="C424" s="212" t="s">
        <v>1012</v>
      </c>
      <c r="D424" s="212" t="s">
        <v>153</v>
      </c>
      <c r="E424" s="213" t="s">
        <v>1013</v>
      </c>
      <c r="F424" s="214" t="s">
        <v>1014</v>
      </c>
      <c r="G424" s="215" t="s">
        <v>281</v>
      </c>
      <c r="H424" s="216">
        <v>18</v>
      </c>
      <c r="I424" s="217"/>
      <c r="J424" s="218">
        <f>ROUND(I424*H424,2)</f>
        <v>0</v>
      </c>
      <c r="K424" s="214" t="s">
        <v>157</v>
      </c>
      <c r="L424" s="44"/>
      <c r="M424" s="219" t="s">
        <v>19</v>
      </c>
      <c r="N424" s="220" t="s">
        <v>44</v>
      </c>
      <c r="O424" s="84"/>
      <c r="P424" s="221">
        <f>O424*H424</f>
        <v>0</v>
      </c>
      <c r="Q424" s="221">
        <v>0.0031199999999999999</v>
      </c>
      <c r="R424" s="221">
        <f>Q424*H424</f>
        <v>0.056160000000000002</v>
      </c>
      <c r="S424" s="221">
        <v>0</v>
      </c>
      <c r="T424" s="222">
        <f>S424*H424</f>
        <v>0</v>
      </c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R424" s="223" t="s">
        <v>217</v>
      </c>
      <c r="AT424" s="223" t="s">
        <v>153</v>
      </c>
      <c r="AU424" s="223" t="s">
        <v>83</v>
      </c>
      <c r="AY424" s="17" t="s">
        <v>150</v>
      </c>
      <c r="BE424" s="224">
        <f>IF(N424="základní",J424,0)</f>
        <v>0</v>
      </c>
      <c r="BF424" s="224">
        <f>IF(N424="snížená",J424,0)</f>
        <v>0</v>
      </c>
      <c r="BG424" s="224">
        <f>IF(N424="zákl. přenesená",J424,0)</f>
        <v>0</v>
      </c>
      <c r="BH424" s="224">
        <f>IF(N424="sníž. přenesená",J424,0)</f>
        <v>0</v>
      </c>
      <c r="BI424" s="224">
        <f>IF(N424="nulová",J424,0)</f>
        <v>0</v>
      </c>
      <c r="BJ424" s="17" t="s">
        <v>81</v>
      </c>
      <c r="BK424" s="224">
        <f>ROUND(I424*H424,2)</f>
        <v>0</v>
      </c>
      <c r="BL424" s="17" t="s">
        <v>217</v>
      </c>
      <c r="BM424" s="223" t="s">
        <v>1015</v>
      </c>
    </row>
    <row r="425" s="2" customFormat="1">
      <c r="A425" s="38"/>
      <c r="B425" s="39"/>
      <c r="C425" s="40"/>
      <c r="D425" s="225" t="s">
        <v>159</v>
      </c>
      <c r="E425" s="40"/>
      <c r="F425" s="226" t="s">
        <v>1016</v>
      </c>
      <c r="G425" s="40"/>
      <c r="H425" s="40"/>
      <c r="I425" s="227"/>
      <c r="J425" s="40"/>
      <c r="K425" s="40"/>
      <c r="L425" s="44"/>
      <c r="M425" s="228"/>
      <c r="N425" s="229"/>
      <c r="O425" s="84"/>
      <c r="P425" s="84"/>
      <c r="Q425" s="84"/>
      <c r="R425" s="84"/>
      <c r="S425" s="84"/>
      <c r="T425" s="85"/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T425" s="17" t="s">
        <v>159</v>
      </c>
      <c r="AU425" s="17" t="s">
        <v>83</v>
      </c>
    </row>
    <row r="426" s="2" customFormat="1">
      <c r="A426" s="38"/>
      <c r="B426" s="39"/>
      <c r="C426" s="40"/>
      <c r="D426" s="230" t="s">
        <v>161</v>
      </c>
      <c r="E426" s="40"/>
      <c r="F426" s="231" t="s">
        <v>1017</v>
      </c>
      <c r="G426" s="40"/>
      <c r="H426" s="40"/>
      <c r="I426" s="227"/>
      <c r="J426" s="40"/>
      <c r="K426" s="40"/>
      <c r="L426" s="44"/>
      <c r="M426" s="228"/>
      <c r="N426" s="229"/>
      <c r="O426" s="84"/>
      <c r="P426" s="84"/>
      <c r="Q426" s="84"/>
      <c r="R426" s="84"/>
      <c r="S426" s="84"/>
      <c r="T426" s="85"/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T426" s="17" t="s">
        <v>161</v>
      </c>
      <c r="AU426" s="17" t="s">
        <v>83</v>
      </c>
    </row>
    <row r="427" s="2" customFormat="1" ht="16.5" customHeight="1">
      <c r="A427" s="38"/>
      <c r="B427" s="39"/>
      <c r="C427" s="212" t="s">
        <v>1018</v>
      </c>
      <c r="D427" s="212" t="s">
        <v>153</v>
      </c>
      <c r="E427" s="213" t="s">
        <v>1019</v>
      </c>
      <c r="F427" s="214" t="s">
        <v>1020</v>
      </c>
      <c r="G427" s="215" t="s">
        <v>281</v>
      </c>
      <c r="H427" s="216">
        <v>18</v>
      </c>
      <c r="I427" s="217"/>
      <c r="J427" s="218">
        <f>ROUND(I427*H427,2)</f>
        <v>0</v>
      </c>
      <c r="K427" s="214" t="s">
        <v>157</v>
      </c>
      <c r="L427" s="44"/>
      <c r="M427" s="219" t="s">
        <v>19</v>
      </c>
      <c r="N427" s="220" t="s">
        <v>44</v>
      </c>
      <c r="O427" s="84"/>
      <c r="P427" s="221">
        <f>O427*H427</f>
        <v>0</v>
      </c>
      <c r="Q427" s="221">
        <v>0.00027</v>
      </c>
      <c r="R427" s="221">
        <f>Q427*H427</f>
        <v>0.0048599999999999997</v>
      </c>
      <c r="S427" s="221">
        <v>0</v>
      </c>
      <c r="T427" s="222">
        <f>S427*H427</f>
        <v>0</v>
      </c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R427" s="223" t="s">
        <v>217</v>
      </c>
      <c r="AT427" s="223" t="s">
        <v>153</v>
      </c>
      <c r="AU427" s="223" t="s">
        <v>83</v>
      </c>
      <c r="AY427" s="17" t="s">
        <v>150</v>
      </c>
      <c r="BE427" s="224">
        <f>IF(N427="základní",J427,0)</f>
        <v>0</v>
      </c>
      <c r="BF427" s="224">
        <f>IF(N427="snížená",J427,0)</f>
        <v>0</v>
      </c>
      <c r="BG427" s="224">
        <f>IF(N427="zákl. přenesená",J427,0)</f>
        <v>0</v>
      </c>
      <c r="BH427" s="224">
        <f>IF(N427="sníž. přenesená",J427,0)</f>
        <v>0</v>
      </c>
      <c r="BI427" s="224">
        <f>IF(N427="nulová",J427,0)</f>
        <v>0</v>
      </c>
      <c r="BJ427" s="17" t="s">
        <v>81</v>
      </c>
      <c r="BK427" s="224">
        <f>ROUND(I427*H427,2)</f>
        <v>0</v>
      </c>
      <c r="BL427" s="17" t="s">
        <v>217</v>
      </c>
      <c r="BM427" s="223" t="s">
        <v>1021</v>
      </c>
    </row>
    <row r="428" s="2" customFormat="1">
      <c r="A428" s="38"/>
      <c r="B428" s="39"/>
      <c r="C428" s="40"/>
      <c r="D428" s="225" t="s">
        <v>159</v>
      </c>
      <c r="E428" s="40"/>
      <c r="F428" s="226" t="s">
        <v>1022</v>
      </c>
      <c r="G428" s="40"/>
      <c r="H428" s="40"/>
      <c r="I428" s="227"/>
      <c r="J428" s="40"/>
      <c r="K428" s="40"/>
      <c r="L428" s="44"/>
      <c r="M428" s="228"/>
      <c r="N428" s="229"/>
      <c r="O428" s="84"/>
      <c r="P428" s="84"/>
      <c r="Q428" s="84"/>
      <c r="R428" s="84"/>
      <c r="S428" s="84"/>
      <c r="T428" s="85"/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T428" s="17" t="s">
        <v>159</v>
      </c>
      <c r="AU428" s="17" t="s">
        <v>83</v>
      </c>
    </row>
    <row r="429" s="2" customFormat="1">
      <c r="A429" s="38"/>
      <c r="B429" s="39"/>
      <c r="C429" s="40"/>
      <c r="D429" s="230" t="s">
        <v>161</v>
      </c>
      <c r="E429" s="40"/>
      <c r="F429" s="231" t="s">
        <v>1023</v>
      </c>
      <c r="G429" s="40"/>
      <c r="H429" s="40"/>
      <c r="I429" s="227"/>
      <c r="J429" s="40"/>
      <c r="K429" s="40"/>
      <c r="L429" s="44"/>
      <c r="M429" s="228"/>
      <c r="N429" s="229"/>
      <c r="O429" s="84"/>
      <c r="P429" s="84"/>
      <c r="Q429" s="84"/>
      <c r="R429" s="84"/>
      <c r="S429" s="84"/>
      <c r="T429" s="85"/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T429" s="17" t="s">
        <v>161</v>
      </c>
      <c r="AU429" s="17" t="s">
        <v>83</v>
      </c>
    </row>
    <row r="430" s="2" customFormat="1" ht="16.5" customHeight="1">
      <c r="A430" s="38"/>
      <c r="B430" s="39"/>
      <c r="C430" s="212" t="s">
        <v>1024</v>
      </c>
      <c r="D430" s="212" t="s">
        <v>153</v>
      </c>
      <c r="E430" s="213" t="s">
        <v>1025</v>
      </c>
      <c r="F430" s="214" t="s">
        <v>1026</v>
      </c>
      <c r="G430" s="215" t="s">
        <v>281</v>
      </c>
      <c r="H430" s="216">
        <v>45</v>
      </c>
      <c r="I430" s="217"/>
      <c r="J430" s="218">
        <f>ROUND(I430*H430,2)</f>
        <v>0</v>
      </c>
      <c r="K430" s="214" t="s">
        <v>157</v>
      </c>
      <c r="L430" s="44"/>
      <c r="M430" s="219" t="s">
        <v>19</v>
      </c>
      <c r="N430" s="220" t="s">
        <v>44</v>
      </c>
      <c r="O430" s="84"/>
      <c r="P430" s="221">
        <f>O430*H430</f>
        <v>0</v>
      </c>
      <c r="Q430" s="221">
        <v>0.00024000000000000001</v>
      </c>
      <c r="R430" s="221">
        <f>Q430*H430</f>
        <v>0.010800000000000001</v>
      </c>
      <c r="S430" s="221">
        <v>0</v>
      </c>
      <c r="T430" s="222">
        <f>S430*H430</f>
        <v>0</v>
      </c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R430" s="223" t="s">
        <v>217</v>
      </c>
      <c r="AT430" s="223" t="s">
        <v>153</v>
      </c>
      <c r="AU430" s="223" t="s">
        <v>83</v>
      </c>
      <c r="AY430" s="17" t="s">
        <v>150</v>
      </c>
      <c r="BE430" s="224">
        <f>IF(N430="základní",J430,0)</f>
        <v>0</v>
      </c>
      <c r="BF430" s="224">
        <f>IF(N430="snížená",J430,0)</f>
        <v>0</v>
      </c>
      <c r="BG430" s="224">
        <f>IF(N430="zákl. přenesená",J430,0)</f>
        <v>0</v>
      </c>
      <c r="BH430" s="224">
        <f>IF(N430="sníž. přenesená",J430,0)</f>
        <v>0</v>
      </c>
      <c r="BI430" s="224">
        <f>IF(N430="nulová",J430,0)</f>
        <v>0</v>
      </c>
      <c r="BJ430" s="17" t="s">
        <v>81</v>
      </c>
      <c r="BK430" s="224">
        <f>ROUND(I430*H430,2)</f>
        <v>0</v>
      </c>
      <c r="BL430" s="17" t="s">
        <v>217</v>
      </c>
      <c r="BM430" s="223" t="s">
        <v>1027</v>
      </c>
    </row>
    <row r="431" s="2" customFormat="1">
      <c r="A431" s="38"/>
      <c r="B431" s="39"/>
      <c r="C431" s="40"/>
      <c r="D431" s="225" t="s">
        <v>159</v>
      </c>
      <c r="E431" s="40"/>
      <c r="F431" s="226" t="s">
        <v>1028</v>
      </c>
      <c r="G431" s="40"/>
      <c r="H431" s="40"/>
      <c r="I431" s="227"/>
      <c r="J431" s="40"/>
      <c r="K431" s="40"/>
      <c r="L431" s="44"/>
      <c r="M431" s="228"/>
      <c r="N431" s="229"/>
      <c r="O431" s="84"/>
      <c r="P431" s="84"/>
      <c r="Q431" s="84"/>
      <c r="R431" s="84"/>
      <c r="S431" s="84"/>
      <c r="T431" s="85"/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T431" s="17" t="s">
        <v>159</v>
      </c>
      <c r="AU431" s="17" t="s">
        <v>83</v>
      </c>
    </row>
    <row r="432" s="2" customFormat="1">
      <c r="A432" s="38"/>
      <c r="B432" s="39"/>
      <c r="C432" s="40"/>
      <c r="D432" s="230" t="s">
        <v>161</v>
      </c>
      <c r="E432" s="40"/>
      <c r="F432" s="231" t="s">
        <v>1029</v>
      </c>
      <c r="G432" s="40"/>
      <c r="H432" s="40"/>
      <c r="I432" s="227"/>
      <c r="J432" s="40"/>
      <c r="K432" s="40"/>
      <c r="L432" s="44"/>
      <c r="M432" s="228"/>
      <c r="N432" s="229"/>
      <c r="O432" s="84"/>
      <c r="P432" s="84"/>
      <c r="Q432" s="84"/>
      <c r="R432" s="84"/>
      <c r="S432" s="84"/>
      <c r="T432" s="85"/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T432" s="17" t="s">
        <v>161</v>
      </c>
      <c r="AU432" s="17" t="s">
        <v>83</v>
      </c>
    </row>
    <row r="433" s="13" customFormat="1">
      <c r="A433" s="13"/>
      <c r="B433" s="232"/>
      <c r="C433" s="233"/>
      <c r="D433" s="225" t="s">
        <v>163</v>
      </c>
      <c r="E433" s="234" t="s">
        <v>19</v>
      </c>
      <c r="F433" s="235" t="s">
        <v>1030</v>
      </c>
      <c r="G433" s="233"/>
      <c r="H433" s="236">
        <v>45</v>
      </c>
      <c r="I433" s="237"/>
      <c r="J433" s="233"/>
      <c r="K433" s="233"/>
      <c r="L433" s="238"/>
      <c r="M433" s="239"/>
      <c r="N433" s="240"/>
      <c r="O433" s="240"/>
      <c r="P433" s="240"/>
      <c r="Q433" s="240"/>
      <c r="R433" s="240"/>
      <c r="S433" s="240"/>
      <c r="T433" s="241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2" t="s">
        <v>163</v>
      </c>
      <c r="AU433" s="242" t="s">
        <v>83</v>
      </c>
      <c r="AV433" s="13" t="s">
        <v>83</v>
      </c>
      <c r="AW433" s="13" t="s">
        <v>35</v>
      </c>
      <c r="AX433" s="13" t="s">
        <v>81</v>
      </c>
      <c r="AY433" s="242" t="s">
        <v>150</v>
      </c>
    </row>
    <row r="434" s="2" customFormat="1" ht="16.5" customHeight="1">
      <c r="A434" s="38"/>
      <c r="B434" s="39"/>
      <c r="C434" s="212" t="s">
        <v>1031</v>
      </c>
      <c r="D434" s="212" t="s">
        <v>153</v>
      </c>
      <c r="E434" s="213" t="s">
        <v>1032</v>
      </c>
      <c r="F434" s="214" t="s">
        <v>1033</v>
      </c>
      <c r="G434" s="215" t="s">
        <v>281</v>
      </c>
      <c r="H434" s="216">
        <v>9</v>
      </c>
      <c r="I434" s="217"/>
      <c r="J434" s="218">
        <f>ROUND(I434*H434,2)</f>
        <v>0</v>
      </c>
      <c r="K434" s="214" t="s">
        <v>157</v>
      </c>
      <c r="L434" s="44"/>
      <c r="M434" s="219" t="s">
        <v>19</v>
      </c>
      <c r="N434" s="220" t="s">
        <v>44</v>
      </c>
      <c r="O434" s="84"/>
      <c r="P434" s="221">
        <f>O434*H434</f>
        <v>0</v>
      </c>
      <c r="Q434" s="221">
        <v>0.00014999999999999999</v>
      </c>
      <c r="R434" s="221">
        <f>Q434*H434</f>
        <v>0.0013499999999999999</v>
      </c>
      <c r="S434" s="221">
        <v>0</v>
      </c>
      <c r="T434" s="222">
        <f>S434*H434</f>
        <v>0</v>
      </c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R434" s="223" t="s">
        <v>217</v>
      </c>
      <c r="AT434" s="223" t="s">
        <v>153</v>
      </c>
      <c r="AU434" s="223" t="s">
        <v>83</v>
      </c>
      <c r="AY434" s="17" t="s">
        <v>150</v>
      </c>
      <c r="BE434" s="224">
        <f>IF(N434="základní",J434,0)</f>
        <v>0</v>
      </c>
      <c r="BF434" s="224">
        <f>IF(N434="snížená",J434,0)</f>
        <v>0</v>
      </c>
      <c r="BG434" s="224">
        <f>IF(N434="zákl. přenesená",J434,0)</f>
        <v>0</v>
      </c>
      <c r="BH434" s="224">
        <f>IF(N434="sníž. přenesená",J434,0)</f>
        <v>0</v>
      </c>
      <c r="BI434" s="224">
        <f>IF(N434="nulová",J434,0)</f>
        <v>0</v>
      </c>
      <c r="BJ434" s="17" t="s">
        <v>81</v>
      </c>
      <c r="BK434" s="224">
        <f>ROUND(I434*H434,2)</f>
        <v>0</v>
      </c>
      <c r="BL434" s="17" t="s">
        <v>217</v>
      </c>
      <c r="BM434" s="223" t="s">
        <v>1034</v>
      </c>
    </row>
    <row r="435" s="2" customFormat="1">
      <c r="A435" s="38"/>
      <c r="B435" s="39"/>
      <c r="C435" s="40"/>
      <c r="D435" s="225" t="s">
        <v>159</v>
      </c>
      <c r="E435" s="40"/>
      <c r="F435" s="226" t="s">
        <v>1035</v>
      </c>
      <c r="G435" s="40"/>
      <c r="H435" s="40"/>
      <c r="I435" s="227"/>
      <c r="J435" s="40"/>
      <c r="K435" s="40"/>
      <c r="L435" s="44"/>
      <c r="M435" s="228"/>
      <c r="N435" s="229"/>
      <c r="O435" s="84"/>
      <c r="P435" s="84"/>
      <c r="Q435" s="84"/>
      <c r="R435" s="84"/>
      <c r="S435" s="84"/>
      <c r="T435" s="85"/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T435" s="17" t="s">
        <v>159</v>
      </c>
      <c r="AU435" s="17" t="s">
        <v>83</v>
      </c>
    </row>
    <row r="436" s="2" customFormat="1">
      <c r="A436" s="38"/>
      <c r="B436" s="39"/>
      <c r="C436" s="40"/>
      <c r="D436" s="230" t="s">
        <v>161</v>
      </c>
      <c r="E436" s="40"/>
      <c r="F436" s="231" t="s">
        <v>1036</v>
      </c>
      <c r="G436" s="40"/>
      <c r="H436" s="40"/>
      <c r="I436" s="227"/>
      <c r="J436" s="40"/>
      <c r="K436" s="40"/>
      <c r="L436" s="44"/>
      <c r="M436" s="228"/>
      <c r="N436" s="229"/>
      <c r="O436" s="84"/>
      <c r="P436" s="84"/>
      <c r="Q436" s="84"/>
      <c r="R436" s="84"/>
      <c r="S436" s="84"/>
      <c r="T436" s="85"/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T436" s="17" t="s">
        <v>161</v>
      </c>
      <c r="AU436" s="17" t="s">
        <v>83</v>
      </c>
    </row>
    <row r="437" s="2" customFormat="1" ht="16.5" customHeight="1">
      <c r="A437" s="38"/>
      <c r="B437" s="39"/>
      <c r="C437" s="212" t="s">
        <v>1037</v>
      </c>
      <c r="D437" s="212" t="s">
        <v>153</v>
      </c>
      <c r="E437" s="213" t="s">
        <v>1038</v>
      </c>
      <c r="F437" s="214" t="s">
        <v>1039</v>
      </c>
      <c r="G437" s="215" t="s">
        <v>281</v>
      </c>
      <c r="H437" s="216">
        <v>3</v>
      </c>
      <c r="I437" s="217"/>
      <c r="J437" s="218">
        <f>ROUND(I437*H437,2)</f>
        <v>0</v>
      </c>
      <c r="K437" s="214" t="s">
        <v>157</v>
      </c>
      <c r="L437" s="44"/>
      <c r="M437" s="219" t="s">
        <v>19</v>
      </c>
      <c r="N437" s="220" t="s">
        <v>44</v>
      </c>
      <c r="O437" s="84"/>
      <c r="P437" s="221">
        <f>O437*H437</f>
        <v>0</v>
      </c>
      <c r="Q437" s="221">
        <v>0</v>
      </c>
      <c r="R437" s="221">
        <f>Q437*H437</f>
        <v>0</v>
      </c>
      <c r="S437" s="221">
        <v>0</v>
      </c>
      <c r="T437" s="222">
        <f>S437*H437</f>
        <v>0</v>
      </c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R437" s="223" t="s">
        <v>217</v>
      </c>
      <c r="AT437" s="223" t="s">
        <v>153</v>
      </c>
      <c r="AU437" s="223" t="s">
        <v>83</v>
      </c>
      <c r="AY437" s="17" t="s">
        <v>150</v>
      </c>
      <c r="BE437" s="224">
        <f>IF(N437="základní",J437,0)</f>
        <v>0</v>
      </c>
      <c r="BF437" s="224">
        <f>IF(N437="snížená",J437,0)</f>
        <v>0</v>
      </c>
      <c r="BG437" s="224">
        <f>IF(N437="zákl. přenesená",J437,0)</f>
        <v>0</v>
      </c>
      <c r="BH437" s="224">
        <f>IF(N437="sníž. přenesená",J437,0)</f>
        <v>0</v>
      </c>
      <c r="BI437" s="224">
        <f>IF(N437="nulová",J437,0)</f>
        <v>0</v>
      </c>
      <c r="BJ437" s="17" t="s">
        <v>81</v>
      </c>
      <c r="BK437" s="224">
        <f>ROUND(I437*H437,2)</f>
        <v>0</v>
      </c>
      <c r="BL437" s="17" t="s">
        <v>217</v>
      </c>
      <c r="BM437" s="223" t="s">
        <v>1040</v>
      </c>
    </row>
    <row r="438" s="2" customFormat="1">
      <c r="A438" s="38"/>
      <c r="B438" s="39"/>
      <c r="C438" s="40"/>
      <c r="D438" s="225" t="s">
        <v>159</v>
      </c>
      <c r="E438" s="40"/>
      <c r="F438" s="226" t="s">
        <v>1041</v>
      </c>
      <c r="G438" s="40"/>
      <c r="H438" s="40"/>
      <c r="I438" s="227"/>
      <c r="J438" s="40"/>
      <c r="K438" s="40"/>
      <c r="L438" s="44"/>
      <c r="M438" s="228"/>
      <c r="N438" s="229"/>
      <c r="O438" s="84"/>
      <c r="P438" s="84"/>
      <c r="Q438" s="84"/>
      <c r="R438" s="84"/>
      <c r="S438" s="84"/>
      <c r="T438" s="85"/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T438" s="17" t="s">
        <v>159</v>
      </c>
      <c r="AU438" s="17" t="s">
        <v>83</v>
      </c>
    </row>
    <row r="439" s="2" customFormat="1">
      <c r="A439" s="38"/>
      <c r="B439" s="39"/>
      <c r="C439" s="40"/>
      <c r="D439" s="230" t="s">
        <v>161</v>
      </c>
      <c r="E439" s="40"/>
      <c r="F439" s="231" t="s">
        <v>1042</v>
      </c>
      <c r="G439" s="40"/>
      <c r="H439" s="40"/>
      <c r="I439" s="227"/>
      <c r="J439" s="40"/>
      <c r="K439" s="40"/>
      <c r="L439" s="44"/>
      <c r="M439" s="228"/>
      <c r="N439" s="229"/>
      <c r="O439" s="84"/>
      <c r="P439" s="84"/>
      <c r="Q439" s="84"/>
      <c r="R439" s="84"/>
      <c r="S439" s="84"/>
      <c r="T439" s="85"/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T439" s="17" t="s">
        <v>161</v>
      </c>
      <c r="AU439" s="17" t="s">
        <v>83</v>
      </c>
    </row>
    <row r="440" s="2" customFormat="1" ht="24.15" customHeight="1">
      <c r="A440" s="38"/>
      <c r="B440" s="39"/>
      <c r="C440" s="243" t="s">
        <v>1043</v>
      </c>
      <c r="D440" s="243" t="s">
        <v>229</v>
      </c>
      <c r="E440" s="244" t="s">
        <v>1044</v>
      </c>
      <c r="F440" s="245" t="s">
        <v>1045</v>
      </c>
      <c r="G440" s="246" t="s">
        <v>281</v>
      </c>
      <c r="H440" s="247">
        <v>3</v>
      </c>
      <c r="I440" s="248"/>
      <c r="J440" s="249">
        <f>ROUND(I440*H440,2)</f>
        <v>0</v>
      </c>
      <c r="K440" s="245" t="s">
        <v>19</v>
      </c>
      <c r="L440" s="250"/>
      <c r="M440" s="251" t="s">
        <v>19</v>
      </c>
      <c r="N440" s="252" t="s">
        <v>44</v>
      </c>
      <c r="O440" s="84"/>
      <c r="P440" s="221">
        <f>O440*H440</f>
        <v>0</v>
      </c>
      <c r="Q440" s="221">
        <v>0.0080000000000000002</v>
      </c>
      <c r="R440" s="221">
        <f>Q440*H440</f>
        <v>0.024</v>
      </c>
      <c r="S440" s="221">
        <v>0</v>
      </c>
      <c r="T440" s="222">
        <f>S440*H440</f>
        <v>0</v>
      </c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R440" s="223" t="s">
        <v>232</v>
      </c>
      <c r="AT440" s="223" t="s">
        <v>229</v>
      </c>
      <c r="AU440" s="223" t="s">
        <v>83</v>
      </c>
      <c r="AY440" s="17" t="s">
        <v>150</v>
      </c>
      <c r="BE440" s="224">
        <f>IF(N440="základní",J440,0)</f>
        <v>0</v>
      </c>
      <c r="BF440" s="224">
        <f>IF(N440="snížená",J440,0)</f>
        <v>0</v>
      </c>
      <c r="BG440" s="224">
        <f>IF(N440="zákl. přenesená",J440,0)</f>
        <v>0</v>
      </c>
      <c r="BH440" s="224">
        <f>IF(N440="sníž. přenesená",J440,0)</f>
        <v>0</v>
      </c>
      <c r="BI440" s="224">
        <f>IF(N440="nulová",J440,0)</f>
        <v>0</v>
      </c>
      <c r="BJ440" s="17" t="s">
        <v>81</v>
      </c>
      <c r="BK440" s="224">
        <f>ROUND(I440*H440,2)</f>
        <v>0</v>
      </c>
      <c r="BL440" s="17" t="s">
        <v>217</v>
      </c>
      <c r="BM440" s="223" t="s">
        <v>1046</v>
      </c>
    </row>
    <row r="441" s="2" customFormat="1">
      <c r="A441" s="38"/>
      <c r="B441" s="39"/>
      <c r="C441" s="40"/>
      <c r="D441" s="225" t="s">
        <v>159</v>
      </c>
      <c r="E441" s="40"/>
      <c r="F441" s="226" t="s">
        <v>1045</v>
      </c>
      <c r="G441" s="40"/>
      <c r="H441" s="40"/>
      <c r="I441" s="227"/>
      <c r="J441" s="40"/>
      <c r="K441" s="40"/>
      <c r="L441" s="44"/>
      <c r="M441" s="228"/>
      <c r="N441" s="229"/>
      <c r="O441" s="84"/>
      <c r="P441" s="84"/>
      <c r="Q441" s="84"/>
      <c r="R441" s="84"/>
      <c r="S441" s="84"/>
      <c r="T441" s="85"/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T441" s="17" t="s">
        <v>159</v>
      </c>
      <c r="AU441" s="17" t="s">
        <v>83</v>
      </c>
    </row>
    <row r="442" s="2" customFormat="1">
      <c r="A442" s="38"/>
      <c r="B442" s="39"/>
      <c r="C442" s="40"/>
      <c r="D442" s="225" t="s">
        <v>260</v>
      </c>
      <c r="E442" s="40"/>
      <c r="F442" s="253" t="s">
        <v>1047</v>
      </c>
      <c r="G442" s="40"/>
      <c r="H442" s="40"/>
      <c r="I442" s="227"/>
      <c r="J442" s="40"/>
      <c r="K442" s="40"/>
      <c r="L442" s="44"/>
      <c r="M442" s="228"/>
      <c r="N442" s="229"/>
      <c r="O442" s="84"/>
      <c r="P442" s="84"/>
      <c r="Q442" s="84"/>
      <c r="R442" s="84"/>
      <c r="S442" s="84"/>
      <c r="T442" s="85"/>
      <c r="U442" s="38"/>
      <c r="V442" s="38"/>
      <c r="W442" s="38"/>
      <c r="X442" s="38"/>
      <c r="Y442" s="38"/>
      <c r="Z442" s="38"/>
      <c r="AA442" s="38"/>
      <c r="AB442" s="38"/>
      <c r="AC442" s="38"/>
      <c r="AD442" s="38"/>
      <c r="AE442" s="38"/>
      <c r="AT442" s="17" t="s">
        <v>260</v>
      </c>
      <c r="AU442" s="17" t="s">
        <v>83</v>
      </c>
    </row>
    <row r="443" s="2" customFormat="1" ht="16.5" customHeight="1">
      <c r="A443" s="38"/>
      <c r="B443" s="39"/>
      <c r="C443" s="212" t="s">
        <v>1048</v>
      </c>
      <c r="D443" s="212" t="s">
        <v>153</v>
      </c>
      <c r="E443" s="213" t="s">
        <v>1049</v>
      </c>
      <c r="F443" s="214" t="s">
        <v>1050</v>
      </c>
      <c r="G443" s="215" t="s">
        <v>182</v>
      </c>
      <c r="H443" s="216">
        <v>15.978</v>
      </c>
      <c r="I443" s="217"/>
      <c r="J443" s="218">
        <f>ROUND(I443*H443,2)</f>
        <v>0</v>
      </c>
      <c r="K443" s="214" t="s">
        <v>157</v>
      </c>
      <c r="L443" s="44"/>
      <c r="M443" s="219" t="s">
        <v>19</v>
      </c>
      <c r="N443" s="220" t="s">
        <v>44</v>
      </c>
      <c r="O443" s="84"/>
      <c r="P443" s="221">
        <f>O443*H443</f>
        <v>0</v>
      </c>
      <c r="Q443" s="221">
        <v>0</v>
      </c>
      <c r="R443" s="221">
        <f>Q443*H443</f>
        <v>0</v>
      </c>
      <c r="S443" s="221">
        <v>0</v>
      </c>
      <c r="T443" s="222">
        <f>S443*H443</f>
        <v>0</v>
      </c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R443" s="223" t="s">
        <v>217</v>
      </c>
      <c r="AT443" s="223" t="s">
        <v>153</v>
      </c>
      <c r="AU443" s="223" t="s">
        <v>83</v>
      </c>
      <c r="AY443" s="17" t="s">
        <v>150</v>
      </c>
      <c r="BE443" s="224">
        <f>IF(N443="základní",J443,0)</f>
        <v>0</v>
      </c>
      <c r="BF443" s="224">
        <f>IF(N443="snížená",J443,0)</f>
        <v>0</v>
      </c>
      <c r="BG443" s="224">
        <f>IF(N443="zákl. přenesená",J443,0)</f>
        <v>0</v>
      </c>
      <c r="BH443" s="224">
        <f>IF(N443="sníž. přenesená",J443,0)</f>
        <v>0</v>
      </c>
      <c r="BI443" s="224">
        <f>IF(N443="nulová",J443,0)</f>
        <v>0</v>
      </c>
      <c r="BJ443" s="17" t="s">
        <v>81</v>
      </c>
      <c r="BK443" s="224">
        <f>ROUND(I443*H443,2)</f>
        <v>0</v>
      </c>
      <c r="BL443" s="17" t="s">
        <v>217</v>
      </c>
      <c r="BM443" s="223" t="s">
        <v>1051</v>
      </c>
    </row>
    <row r="444" s="2" customFormat="1">
      <c r="A444" s="38"/>
      <c r="B444" s="39"/>
      <c r="C444" s="40"/>
      <c r="D444" s="225" t="s">
        <v>159</v>
      </c>
      <c r="E444" s="40"/>
      <c r="F444" s="226" t="s">
        <v>1052</v>
      </c>
      <c r="G444" s="40"/>
      <c r="H444" s="40"/>
      <c r="I444" s="227"/>
      <c r="J444" s="40"/>
      <c r="K444" s="40"/>
      <c r="L444" s="44"/>
      <c r="M444" s="228"/>
      <c r="N444" s="229"/>
      <c r="O444" s="84"/>
      <c r="P444" s="84"/>
      <c r="Q444" s="84"/>
      <c r="R444" s="84"/>
      <c r="S444" s="84"/>
      <c r="T444" s="85"/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  <c r="AT444" s="17" t="s">
        <v>159</v>
      </c>
      <c r="AU444" s="17" t="s">
        <v>83</v>
      </c>
    </row>
    <row r="445" s="2" customFormat="1">
      <c r="A445" s="38"/>
      <c r="B445" s="39"/>
      <c r="C445" s="40"/>
      <c r="D445" s="230" t="s">
        <v>161</v>
      </c>
      <c r="E445" s="40"/>
      <c r="F445" s="231" t="s">
        <v>1053</v>
      </c>
      <c r="G445" s="40"/>
      <c r="H445" s="40"/>
      <c r="I445" s="227"/>
      <c r="J445" s="40"/>
      <c r="K445" s="40"/>
      <c r="L445" s="44"/>
      <c r="M445" s="228"/>
      <c r="N445" s="229"/>
      <c r="O445" s="84"/>
      <c r="P445" s="84"/>
      <c r="Q445" s="84"/>
      <c r="R445" s="84"/>
      <c r="S445" s="84"/>
      <c r="T445" s="85"/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T445" s="17" t="s">
        <v>161</v>
      </c>
      <c r="AU445" s="17" t="s">
        <v>83</v>
      </c>
    </row>
    <row r="446" s="12" customFormat="1" ht="22.8" customHeight="1">
      <c r="A446" s="12"/>
      <c r="B446" s="196"/>
      <c r="C446" s="197"/>
      <c r="D446" s="198" t="s">
        <v>72</v>
      </c>
      <c r="E446" s="210" t="s">
        <v>355</v>
      </c>
      <c r="F446" s="210" t="s">
        <v>356</v>
      </c>
      <c r="G446" s="197"/>
      <c r="H446" s="197"/>
      <c r="I446" s="200"/>
      <c r="J446" s="211">
        <f>BK446</f>
        <v>0</v>
      </c>
      <c r="K446" s="197"/>
      <c r="L446" s="202"/>
      <c r="M446" s="203"/>
      <c r="N446" s="204"/>
      <c r="O446" s="204"/>
      <c r="P446" s="205">
        <f>SUM(P447:P452)</f>
        <v>0</v>
      </c>
      <c r="Q446" s="204"/>
      <c r="R446" s="205">
        <f>SUM(R447:R452)</f>
        <v>1.2</v>
      </c>
      <c r="S446" s="204"/>
      <c r="T446" s="206">
        <f>SUM(T447:T452)</f>
        <v>1.2</v>
      </c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R446" s="207" t="s">
        <v>83</v>
      </c>
      <c r="AT446" s="208" t="s">
        <v>72</v>
      </c>
      <c r="AU446" s="208" t="s">
        <v>81</v>
      </c>
      <c r="AY446" s="207" t="s">
        <v>150</v>
      </c>
      <c r="BK446" s="209">
        <f>SUM(BK447:BK452)</f>
        <v>0</v>
      </c>
    </row>
    <row r="447" s="2" customFormat="1" ht="16.5" customHeight="1">
      <c r="A447" s="38"/>
      <c r="B447" s="39"/>
      <c r="C447" s="212" t="s">
        <v>1054</v>
      </c>
      <c r="D447" s="212" t="s">
        <v>153</v>
      </c>
      <c r="E447" s="213" t="s">
        <v>358</v>
      </c>
      <c r="F447" s="214" t="s">
        <v>359</v>
      </c>
      <c r="G447" s="215" t="s">
        <v>360</v>
      </c>
      <c r="H447" s="216">
        <v>1200</v>
      </c>
      <c r="I447" s="217"/>
      <c r="J447" s="218">
        <f>ROUND(I447*H447,2)</f>
        <v>0</v>
      </c>
      <c r="K447" s="214" t="s">
        <v>157</v>
      </c>
      <c r="L447" s="44"/>
      <c r="M447" s="219" t="s">
        <v>19</v>
      </c>
      <c r="N447" s="220" t="s">
        <v>44</v>
      </c>
      <c r="O447" s="84"/>
      <c r="P447" s="221">
        <f>O447*H447</f>
        <v>0</v>
      </c>
      <c r="Q447" s="221">
        <v>0.001</v>
      </c>
      <c r="R447" s="221">
        <f>Q447*H447</f>
        <v>1.2</v>
      </c>
      <c r="S447" s="221">
        <v>0.001</v>
      </c>
      <c r="T447" s="222">
        <f>S447*H447</f>
        <v>1.2</v>
      </c>
      <c r="U447" s="38"/>
      <c r="V447" s="38"/>
      <c r="W447" s="38"/>
      <c r="X447" s="38"/>
      <c r="Y447" s="38"/>
      <c r="Z447" s="38"/>
      <c r="AA447" s="38"/>
      <c r="AB447" s="38"/>
      <c r="AC447" s="38"/>
      <c r="AD447" s="38"/>
      <c r="AE447" s="38"/>
      <c r="AR447" s="223" t="s">
        <v>217</v>
      </c>
      <c r="AT447" s="223" t="s">
        <v>153</v>
      </c>
      <c r="AU447" s="223" t="s">
        <v>83</v>
      </c>
      <c r="AY447" s="17" t="s">
        <v>150</v>
      </c>
      <c r="BE447" s="224">
        <f>IF(N447="základní",J447,0)</f>
        <v>0</v>
      </c>
      <c r="BF447" s="224">
        <f>IF(N447="snížená",J447,0)</f>
        <v>0</v>
      </c>
      <c r="BG447" s="224">
        <f>IF(N447="zákl. přenesená",J447,0)</f>
        <v>0</v>
      </c>
      <c r="BH447" s="224">
        <f>IF(N447="sníž. přenesená",J447,0)</f>
        <v>0</v>
      </c>
      <c r="BI447" s="224">
        <f>IF(N447="nulová",J447,0)</f>
        <v>0</v>
      </c>
      <c r="BJ447" s="17" t="s">
        <v>81</v>
      </c>
      <c r="BK447" s="224">
        <f>ROUND(I447*H447,2)</f>
        <v>0</v>
      </c>
      <c r="BL447" s="17" t="s">
        <v>217</v>
      </c>
      <c r="BM447" s="223" t="s">
        <v>1055</v>
      </c>
    </row>
    <row r="448" s="2" customFormat="1">
      <c r="A448" s="38"/>
      <c r="B448" s="39"/>
      <c r="C448" s="40"/>
      <c r="D448" s="225" t="s">
        <v>159</v>
      </c>
      <c r="E448" s="40"/>
      <c r="F448" s="226" t="s">
        <v>362</v>
      </c>
      <c r="G448" s="40"/>
      <c r="H448" s="40"/>
      <c r="I448" s="227"/>
      <c r="J448" s="40"/>
      <c r="K448" s="40"/>
      <c r="L448" s="44"/>
      <c r="M448" s="228"/>
      <c r="N448" s="229"/>
      <c r="O448" s="84"/>
      <c r="P448" s="84"/>
      <c r="Q448" s="84"/>
      <c r="R448" s="84"/>
      <c r="S448" s="84"/>
      <c r="T448" s="85"/>
      <c r="U448" s="38"/>
      <c r="V448" s="38"/>
      <c r="W448" s="38"/>
      <c r="X448" s="38"/>
      <c r="Y448" s="38"/>
      <c r="Z448" s="38"/>
      <c r="AA448" s="38"/>
      <c r="AB448" s="38"/>
      <c r="AC448" s="38"/>
      <c r="AD448" s="38"/>
      <c r="AE448" s="38"/>
      <c r="AT448" s="17" t="s">
        <v>159</v>
      </c>
      <c r="AU448" s="17" t="s">
        <v>83</v>
      </c>
    </row>
    <row r="449" s="2" customFormat="1">
      <c r="A449" s="38"/>
      <c r="B449" s="39"/>
      <c r="C449" s="40"/>
      <c r="D449" s="230" t="s">
        <v>161</v>
      </c>
      <c r="E449" s="40"/>
      <c r="F449" s="231" t="s">
        <v>363</v>
      </c>
      <c r="G449" s="40"/>
      <c r="H449" s="40"/>
      <c r="I449" s="227"/>
      <c r="J449" s="40"/>
      <c r="K449" s="40"/>
      <c r="L449" s="44"/>
      <c r="M449" s="228"/>
      <c r="N449" s="229"/>
      <c r="O449" s="84"/>
      <c r="P449" s="84"/>
      <c r="Q449" s="84"/>
      <c r="R449" s="84"/>
      <c r="S449" s="84"/>
      <c r="T449" s="85"/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T449" s="17" t="s">
        <v>161</v>
      </c>
      <c r="AU449" s="17" t="s">
        <v>83</v>
      </c>
    </row>
    <row r="450" s="2" customFormat="1" ht="16.5" customHeight="1">
      <c r="A450" s="38"/>
      <c r="B450" s="39"/>
      <c r="C450" s="212" t="s">
        <v>1056</v>
      </c>
      <c r="D450" s="212" t="s">
        <v>153</v>
      </c>
      <c r="E450" s="213" t="s">
        <v>1057</v>
      </c>
      <c r="F450" s="214" t="s">
        <v>1058</v>
      </c>
      <c r="G450" s="215" t="s">
        <v>182</v>
      </c>
      <c r="H450" s="216">
        <v>1.2</v>
      </c>
      <c r="I450" s="217"/>
      <c r="J450" s="218">
        <f>ROUND(I450*H450,2)</f>
        <v>0</v>
      </c>
      <c r="K450" s="214" t="s">
        <v>157</v>
      </c>
      <c r="L450" s="44"/>
      <c r="M450" s="219" t="s">
        <v>19</v>
      </c>
      <c r="N450" s="220" t="s">
        <v>44</v>
      </c>
      <c r="O450" s="84"/>
      <c r="P450" s="221">
        <f>O450*H450</f>
        <v>0</v>
      </c>
      <c r="Q450" s="221">
        <v>0</v>
      </c>
      <c r="R450" s="221">
        <f>Q450*H450</f>
        <v>0</v>
      </c>
      <c r="S450" s="221">
        <v>0</v>
      </c>
      <c r="T450" s="222">
        <f>S450*H450</f>
        <v>0</v>
      </c>
      <c r="U450" s="38"/>
      <c r="V450" s="38"/>
      <c r="W450" s="38"/>
      <c r="X450" s="38"/>
      <c r="Y450" s="38"/>
      <c r="Z450" s="38"/>
      <c r="AA450" s="38"/>
      <c r="AB450" s="38"/>
      <c r="AC450" s="38"/>
      <c r="AD450" s="38"/>
      <c r="AE450" s="38"/>
      <c r="AR450" s="223" t="s">
        <v>217</v>
      </c>
      <c r="AT450" s="223" t="s">
        <v>153</v>
      </c>
      <c r="AU450" s="223" t="s">
        <v>83</v>
      </c>
      <c r="AY450" s="17" t="s">
        <v>150</v>
      </c>
      <c r="BE450" s="224">
        <f>IF(N450="základní",J450,0)</f>
        <v>0</v>
      </c>
      <c r="BF450" s="224">
        <f>IF(N450="snížená",J450,0)</f>
        <v>0</v>
      </c>
      <c r="BG450" s="224">
        <f>IF(N450="zákl. přenesená",J450,0)</f>
        <v>0</v>
      </c>
      <c r="BH450" s="224">
        <f>IF(N450="sníž. přenesená",J450,0)</f>
        <v>0</v>
      </c>
      <c r="BI450" s="224">
        <f>IF(N450="nulová",J450,0)</f>
        <v>0</v>
      </c>
      <c r="BJ450" s="17" t="s">
        <v>81</v>
      </c>
      <c r="BK450" s="224">
        <f>ROUND(I450*H450,2)</f>
        <v>0</v>
      </c>
      <c r="BL450" s="17" t="s">
        <v>217</v>
      </c>
      <c r="BM450" s="223" t="s">
        <v>1059</v>
      </c>
    </row>
    <row r="451" s="2" customFormat="1">
      <c r="A451" s="38"/>
      <c r="B451" s="39"/>
      <c r="C451" s="40"/>
      <c r="D451" s="225" t="s">
        <v>159</v>
      </c>
      <c r="E451" s="40"/>
      <c r="F451" s="226" t="s">
        <v>1060</v>
      </c>
      <c r="G451" s="40"/>
      <c r="H451" s="40"/>
      <c r="I451" s="227"/>
      <c r="J451" s="40"/>
      <c r="K451" s="40"/>
      <c r="L451" s="44"/>
      <c r="M451" s="228"/>
      <c r="N451" s="229"/>
      <c r="O451" s="84"/>
      <c r="P451" s="84"/>
      <c r="Q451" s="84"/>
      <c r="R451" s="84"/>
      <c r="S451" s="84"/>
      <c r="T451" s="85"/>
      <c r="U451" s="38"/>
      <c r="V451" s="38"/>
      <c r="W451" s="38"/>
      <c r="X451" s="38"/>
      <c r="Y451" s="38"/>
      <c r="Z451" s="38"/>
      <c r="AA451" s="38"/>
      <c r="AB451" s="38"/>
      <c r="AC451" s="38"/>
      <c r="AD451" s="38"/>
      <c r="AE451" s="38"/>
      <c r="AT451" s="17" t="s">
        <v>159</v>
      </c>
      <c r="AU451" s="17" t="s">
        <v>83</v>
      </c>
    </row>
    <row r="452" s="2" customFormat="1">
      <c r="A452" s="38"/>
      <c r="B452" s="39"/>
      <c r="C452" s="40"/>
      <c r="D452" s="230" t="s">
        <v>161</v>
      </c>
      <c r="E452" s="40"/>
      <c r="F452" s="231" t="s">
        <v>1061</v>
      </c>
      <c r="G452" s="40"/>
      <c r="H452" s="40"/>
      <c r="I452" s="227"/>
      <c r="J452" s="40"/>
      <c r="K452" s="40"/>
      <c r="L452" s="44"/>
      <c r="M452" s="228"/>
      <c r="N452" s="229"/>
      <c r="O452" s="84"/>
      <c r="P452" s="84"/>
      <c r="Q452" s="84"/>
      <c r="R452" s="84"/>
      <c r="S452" s="84"/>
      <c r="T452" s="85"/>
      <c r="U452" s="38"/>
      <c r="V452" s="38"/>
      <c r="W452" s="38"/>
      <c r="X452" s="38"/>
      <c r="Y452" s="38"/>
      <c r="Z452" s="38"/>
      <c r="AA452" s="38"/>
      <c r="AB452" s="38"/>
      <c r="AC452" s="38"/>
      <c r="AD452" s="38"/>
      <c r="AE452" s="38"/>
      <c r="AT452" s="17" t="s">
        <v>161</v>
      </c>
      <c r="AU452" s="17" t="s">
        <v>83</v>
      </c>
    </row>
    <row r="453" s="12" customFormat="1" ht="22.8" customHeight="1">
      <c r="A453" s="12"/>
      <c r="B453" s="196"/>
      <c r="C453" s="197"/>
      <c r="D453" s="198" t="s">
        <v>72</v>
      </c>
      <c r="E453" s="210" t="s">
        <v>364</v>
      </c>
      <c r="F453" s="210" t="s">
        <v>365</v>
      </c>
      <c r="G453" s="197"/>
      <c r="H453" s="197"/>
      <c r="I453" s="200"/>
      <c r="J453" s="211">
        <f>BK453</f>
        <v>0</v>
      </c>
      <c r="K453" s="197"/>
      <c r="L453" s="202"/>
      <c r="M453" s="203"/>
      <c r="N453" s="204"/>
      <c r="O453" s="204"/>
      <c r="P453" s="205">
        <f>SUM(P454:P464)</f>
        <v>0</v>
      </c>
      <c r="Q453" s="204"/>
      <c r="R453" s="205">
        <f>SUM(R454:R464)</f>
        <v>0.35302</v>
      </c>
      <c r="S453" s="204"/>
      <c r="T453" s="206">
        <f>SUM(T454:T464)</f>
        <v>0</v>
      </c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R453" s="207" t="s">
        <v>83</v>
      </c>
      <c r="AT453" s="208" t="s">
        <v>72</v>
      </c>
      <c r="AU453" s="208" t="s">
        <v>81</v>
      </c>
      <c r="AY453" s="207" t="s">
        <v>150</v>
      </c>
      <c r="BK453" s="209">
        <f>SUM(BK454:BK464)</f>
        <v>0</v>
      </c>
    </row>
    <row r="454" s="2" customFormat="1" ht="16.5" customHeight="1">
      <c r="A454" s="38"/>
      <c r="B454" s="39"/>
      <c r="C454" s="212" t="s">
        <v>1062</v>
      </c>
      <c r="D454" s="212" t="s">
        <v>153</v>
      </c>
      <c r="E454" s="213" t="s">
        <v>1063</v>
      </c>
      <c r="F454" s="214" t="s">
        <v>1064</v>
      </c>
      <c r="G454" s="215" t="s">
        <v>156</v>
      </c>
      <c r="H454" s="216">
        <v>200</v>
      </c>
      <c r="I454" s="217"/>
      <c r="J454" s="218">
        <f>ROUND(I454*H454,2)</f>
        <v>0</v>
      </c>
      <c r="K454" s="214" t="s">
        <v>157</v>
      </c>
      <c r="L454" s="44"/>
      <c r="M454" s="219" t="s">
        <v>19</v>
      </c>
      <c r="N454" s="220" t="s">
        <v>44</v>
      </c>
      <c r="O454" s="84"/>
      <c r="P454" s="221">
        <f>O454*H454</f>
        <v>0</v>
      </c>
      <c r="Q454" s="221">
        <v>0.00013999999999999999</v>
      </c>
      <c r="R454" s="221">
        <f>Q454*H454</f>
        <v>0.027999999999999997</v>
      </c>
      <c r="S454" s="221">
        <v>0</v>
      </c>
      <c r="T454" s="222">
        <f>S454*H454</f>
        <v>0</v>
      </c>
      <c r="U454" s="38"/>
      <c r="V454" s="38"/>
      <c r="W454" s="38"/>
      <c r="X454" s="38"/>
      <c r="Y454" s="38"/>
      <c r="Z454" s="38"/>
      <c r="AA454" s="38"/>
      <c r="AB454" s="38"/>
      <c r="AC454" s="38"/>
      <c r="AD454" s="38"/>
      <c r="AE454" s="38"/>
      <c r="AR454" s="223" t="s">
        <v>217</v>
      </c>
      <c r="AT454" s="223" t="s">
        <v>153</v>
      </c>
      <c r="AU454" s="223" t="s">
        <v>83</v>
      </c>
      <c r="AY454" s="17" t="s">
        <v>150</v>
      </c>
      <c r="BE454" s="224">
        <f>IF(N454="základní",J454,0)</f>
        <v>0</v>
      </c>
      <c r="BF454" s="224">
        <f>IF(N454="snížená",J454,0)</f>
        <v>0</v>
      </c>
      <c r="BG454" s="224">
        <f>IF(N454="zákl. přenesená",J454,0)</f>
        <v>0</v>
      </c>
      <c r="BH454" s="224">
        <f>IF(N454="sníž. přenesená",J454,0)</f>
        <v>0</v>
      </c>
      <c r="BI454" s="224">
        <f>IF(N454="nulová",J454,0)</f>
        <v>0</v>
      </c>
      <c r="BJ454" s="17" t="s">
        <v>81</v>
      </c>
      <c r="BK454" s="224">
        <f>ROUND(I454*H454,2)</f>
        <v>0</v>
      </c>
      <c r="BL454" s="17" t="s">
        <v>217</v>
      </c>
      <c r="BM454" s="223" t="s">
        <v>1065</v>
      </c>
    </row>
    <row r="455" s="2" customFormat="1">
      <c r="A455" s="38"/>
      <c r="B455" s="39"/>
      <c r="C455" s="40"/>
      <c r="D455" s="225" t="s">
        <v>159</v>
      </c>
      <c r="E455" s="40"/>
      <c r="F455" s="226" t="s">
        <v>1066</v>
      </c>
      <c r="G455" s="40"/>
      <c r="H455" s="40"/>
      <c r="I455" s="227"/>
      <c r="J455" s="40"/>
      <c r="K455" s="40"/>
      <c r="L455" s="44"/>
      <c r="M455" s="228"/>
      <c r="N455" s="229"/>
      <c r="O455" s="84"/>
      <c r="P455" s="84"/>
      <c r="Q455" s="84"/>
      <c r="R455" s="84"/>
      <c r="S455" s="84"/>
      <c r="T455" s="85"/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T455" s="17" t="s">
        <v>159</v>
      </c>
      <c r="AU455" s="17" t="s">
        <v>83</v>
      </c>
    </row>
    <row r="456" s="2" customFormat="1">
      <c r="A456" s="38"/>
      <c r="B456" s="39"/>
      <c r="C456" s="40"/>
      <c r="D456" s="230" t="s">
        <v>161</v>
      </c>
      <c r="E456" s="40"/>
      <c r="F456" s="231" t="s">
        <v>1067</v>
      </c>
      <c r="G456" s="40"/>
      <c r="H456" s="40"/>
      <c r="I456" s="227"/>
      <c r="J456" s="40"/>
      <c r="K456" s="40"/>
      <c r="L456" s="44"/>
      <c r="M456" s="228"/>
      <c r="N456" s="229"/>
      <c r="O456" s="84"/>
      <c r="P456" s="84"/>
      <c r="Q456" s="84"/>
      <c r="R456" s="84"/>
      <c r="S456" s="84"/>
      <c r="T456" s="85"/>
      <c r="U456" s="38"/>
      <c r="V456" s="38"/>
      <c r="W456" s="38"/>
      <c r="X456" s="38"/>
      <c r="Y456" s="38"/>
      <c r="Z456" s="38"/>
      <c r="AA456" s="38"/>
      <c r="AB456" s="38"/>
      <c r="AC456" s="38"/>
      <c r="AD456" s="38"/>
      <c r="AE456" s="38"/>
      <c r="AT456" s="17" t="s">
        <v>161</v>
      </c>
      <c r="AU456" s="17" t="s">
        <v>83</v>
      </c>
    </row>
    <row r="457" s="13" customFormat="1">
      <c r="A457" s="13"/>
      <c r="B457" s="232"/>
      <c r="C457" s="233"/>
      <c r="D457" s="225" t="s">
        <v>163</v>
      </c>
      <c r="E457" s="234" t="s">
        <v>19</v>
      </c>
      <c r="F457" s="235" t="s">
        <v>1068</v>
      </c>
      <c r="G457" s="233"/>
      <c r="H457" s="236">
        <v>200</v>
      </c>
      <c r="I457" s="237"/>
      <c r="J457" s="233"/>
      <c r="K457" s="233"/>
      <c r="L457" s="238"/>
      <c r="M457" s="239"/>
      <c r="N457" s="240"/>
      <c r="O457" s="240"/>
      <c r="P457" s="240"/>
      <c r="Q457" s="240"/>
      <c r="R457" s="240"/>
      <c r="S457" s="240"/>
      <c r="T457" s="241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42" t="s">
        <v>163</v>
      </c>
      <c r="AU457" s="242" t="s">
        <v>83</v>
      </c>
      <c r="AV457" s="13" t="s">
        <v>83</v>
      </c>
      <c r="AW457" s="13" t="s">
        <v>35</v>
      </c>
      <c r="AX457" s="13" t="s">
        <v>81</v>
      </c>
      <c r="AY457" s="242" t="s">
        <v>150</v>
      </c>
    </row>
    <row r="458" s="2" customFormat="1" ht="16.5" customHeight="1">
      <c r="A458" s="38"/>
      <c r="B458" s="39"/>
      <c r="C458" s="212" t="s">
        <v>1069</v>
      </c>
      <c r="D458" s="212" t="s">
        <v>153</v>
      </c>
      <c r="E458" s="213" t="s">
        <v>1070</v>
      </c>
      <c r="F458" s="214" t="s">
        <v>1071</v>
      </c>
      <c r="G458" s="215" t="s">
        <v>156</v>
      </c>
      <c r="H458" s="216">
        <v>400</v>
      </c>
      <c r="I458" s="217"/>
      <c r="J458" s="218">
        <f>ROUND(I458*H458,2)</f>
        <v>0</v>
      </c>
      <c r="K458" s="214" t="s">
        <v>157</v>
      </c>
      <c r="L458" s="44"/>
      <c r="M458" s="219" t="s">
        <v>19</v>
      </c>
      <c r="N458" s="220" t="s">
        <v>44</v>
      </c>
      <c r="O458" s="84"/>
      <c r="P458" s="221">
        <f>O458*H458</f>
        <v>0</v>
      </c>
      <c r="Q458" s="221">
        <v>0.00012</v>
      </c>
      <c r="R458" s="221">
        <f>Q458*H458</f>
        <v>0.048000000000000001</v>
      </c>
      <c r="S458" s="221">
        <v>0</v>
      </c>
      <c r="T458" s="222">
        <f>S458*H458</f>
        <v>0</v>
      </c>
      <c r="U458" s="38"/>
      <c r="V458" s="38"/>
      <c r="W458" s="38"/>
      <c r="X458" s="38"/>
      <c r="Y458" s="38"/>
      <c r="Z458" s="38"/>
      <c r="AA458" s="38"/>
      <c r="AB458" s="38"/>
      <c r="AC458" s="38"/>
      <c r="AD458" s="38"/>
      <c r="AE458" s="38"/>
      <c r="AR458" s="223" t="s">
        <v>217</v>
      </c>
      <c r="AT458" s="223" t="s">
        <v>153</v>
      </c>
      <c r="AU458" s="223" t="s">
        <v>83</v>
      </c>
      <c r="AY458" s="17" t="s">
        <v>150</v>
      </c>
      <c r="BE458" s="224">
        <f>IF(N458="základní",J458,0)</f>
        <v>0</v>
      </c>
      <c r="BF458" s="224">
        <f>IF(N458="snížená",J458,0)</f>
        <v>0</v>
      </c>
      <c r="BG458" s="224">
        <f>IF(N458="zákl. přenesená",J458,0)</f>
        <v>0</v>
      </c>
      <c r="BH458" s="224">
        <f>IF(N458="sníž. přenesená",J458,0)</f>
        <v>0</v>
      </c>
      <c r="BI458" s="224">
        <f>IF(N458="nulová",J458,0)</f>
        <v>0</v>
      </c>
      <c r="BJ458" s="17" t="s">
        <v>81</v>
      </c>
      <c r="BK458" s="224">
        <f>ROUND(I458*H458,2)</f>
        <v>0</v>
      </c>
      <c r="BL458" s="17" t="s">
        <v>217</v>
      </c>
      <c r="BM458" s="223" t="s">
        <v>1072</v>
      </c>
    </row>
    <row r="459" s="2" customFormat="1">
      <c r="A459" s="38"/>
      <c r="B459" s="39"/>
      <c r="C459" s="40"/>
      <c r="D459" s="225" t="s">
        <v>159</v>
      </c>
      <c r="E459" s="40"/>
      <c r="F459" s="226" t="s">
        <v>1073</v>
      </c>
      <c r="G459" s="40"/>
      <c r="H459" s="40"/>
      <c r="I459" s="227"/>
      <c r="J459" s="40"/>
      <c r="K459" s="40"/>
      <c r="L459" s="44"/>
      <c r="M459" s="228"/>
      <c r="N459" s="229"/>
      <c r="O459" s="84"/>
      <c r="P459" s="84"/>
      <c r="Q459" s="84"/>
      <c r="R459" s="84"/>
      <c r="S459" s="84"/>
      <c r="T459" s="85"/>
      <c r="U459" s="38"/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  <c r="AT459" s="17" t="s">
        <v>159</v>
      </c>
      <c r="AU459" s="17" t="s">
        <v>83</v>
      </c>
    </row>
    <row r="460" s="2" customFormat="1">
      <c r="A460" s="38"/>
      <c r="B460" s="39"/>
      <c r="C460" s="40"/>
      <c r="D460" s="230" t="s">
        <v>161</v>
      </c>
      <c r="E460" s="40"/>
      <c r="F460" s="231" t="s">
        <v>1074</v>
      </c>
      <c r="G460" s="40"/>
      <c r="H460" s="40"/>
      <c r="I460" s="227"/>
      <c r="J460" s="40"/>
      <c r="K460" s="40"/>
      <c r="L460" s="44"/>
      <c r="M460" s="228"/>
      <c r="N460" s="229"/>
      <c r="O460" s="84"/>
      <c r="P460" s="84"/>
      <c r="Q460" s="84"/>
      <c r="R460" s="84"/>
      <c r="S460" s="84"/>
      <c r="T460" s="85"/>
      <c r="U460" s="38"/>
      <c r="V460" s="38"/>
      <c r="W460" s="38"/>
      <c r="X460" s="38"/>
      <c r="Y460" s="38"/>
      <c r="Z460" s="38"/>
      <c r="AA460" s="38"/>
      <c r="AB460" s="38"/>
      <c r="AC460" s="38"/>
      <c r="AD460" s="38"/>
      <c r="AE460" s="38"/>
      <c r="AT460" s="17" t="s">
        <v>161</v>
      </c>
      <c r="AU460" s="17" t="s">
        <v>83</v>
      </c>
    </row>
    <row r="461" s="13" customFormat="1">
      <c r="A461" s="13"/>
      <c r="B461" s="232"/>
      <c r="C461" s="233"/>
      <c r="D461" s="225" t="s">
        <v>163</v>
      </c>
      <c r="E461" s="234" t="s">
        <v>19</v>
      </c>
      <c r="F461" s="235" t="s">
        <v>1075</v>
      </c>
      <c r="G461" s="233"/>
      <c r="H461" s="236">
        <v>400</v>
      </c>
      <c r="I461" s="237"/>
      <c r="J461" s="233"/>
      <c r="K461" s="233"/>
      <c r="L461" s="238"/>
      <c r="M461" s="239"/>
      <c r="N461" s="240"/>
      <c r="O461" s="240"/>
      <c r="P461" s="240"/>
      <c r="Q461" s="240"/>
      <c r="R461" s="240"/>
      <c r="S461" s="240"/>
      <c r="T461" s="241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42" t="s">
        <v>163</v>
      </c>
      <c r="AU461" s="242" t="s">
        <v>83</v>
      </c>
      <c r="AV461" s="13" t="s">
        <v>83</v>
      </c>
      <c r="AW461" s="13" t="s">
        <v>35</v>
      </c>
      <c r="AX461" s="13" t="s">
        <v>81</v>
      </c>
      <c r="AY461" s="242" t="s">
        <v>150</v>
      </c>
    </row>
    <row r="462" s="2" customFormat="1" ht="16.5" customHeight="1">
      <c r="A462" s="38"/>
      <c r="B462" s="39"/>
      <c r="C462" s="212" t="s">
        <v>1076</v>
      </c>
      <c r="D462" s="212" t="s">
        <v>153</v>
      </c>
      <c r="E462" s="213" t="s">
        <v>1077</v>
      </c>
      <c r="F462" s="214" t="s">
        <v>1078</v>
      </c>
      <c r="G462" s="215" t="s">
        <v>156</v>
      </c>
      <c r="H462" s="216">
        <v>1458</v>
      </c>
      <c r="I462" s="217"/>
      <c r="J462" s="218">
        <f>ROUND(I462*H462,2)</f>
        <v>0</v>
      </c>
      <c r="K462" s="214" t="s">
        <v>157</v>
      </c>
      <c r="L462" s="44"/>
      <c r="M462" s="219" t="s">
        <v>19</v>
      </c>
      <c r="N462" s="220" t="s">
        <v>44</v>
      </c>
      <c r="O462" s="84"/>
      <c r="P462" s="221">
        <f>O462*H462</f>
        <v>0</v>
      </c>
      <c r="Q462" s="221">
        <v>0.00019000000000000001</v>
      </c>
      <c r="R462" s="221">
        <f>Q462*H462</f>
        <v>0.27701999999999999</v>
      </c>
      <c r="S462" s="221">
        <v>0</v>
      </c>
      <c r="T462" s="222">
        <f>S462*H462</f>
        <v>0</v>
      </c>
      <c r="U462" s="38"/>
      <c r="V462" s="38"/>
      <c r="W462" s="38"/>
      <c r="X462" s="38"/>
      <c r="Y462" s="38"/>
      <c r="Z462" s="38"/>
      <c r="AA462" s="38"/>
      <c r="AB462" s="38"/>
      <c r="AC462" s="38"/>
      <c r="AD462" s="38"/>
      <c r="AE462" s="38"/>
      <c r="AR462" s="223" t="s">
        <v>217</v>
      </c>
      <c r="AT462" s="223" t="s">
        <v>153</v>
      </c>
      <c r="AU462" s="223" t="s">
        <v>83</v>
      </c>
      <c r="AY462" s="17" t="s">
        <v>150</v>
      </c>
      <c r="BE462" s="224">
        <f>IF(N462="základní",J462,0)</f>
        <v>0</v>
      </c>
      <c r="BF462" s="224">
        <f>IF(N462="snížená",J462,0)</f>
        <v>0</v>
      </c>
      <c r="BG462" s="224">
        <f>IF(N462="zákl. přenesená",J462,0)</f>
        <v>0</v>
      </c>
      <c r="BH462" s="224">
        <f>IF(N462="sníž. přenesená",J462,0)</f>
        <v>0</v>
      </c>
      <c r="BI462" s="224">
        <f>IF(N462="nulová",J462,0)</f>
        <v>0</v>
      </c>
      <c r="BJ462" s="17" t="s">
        <v>81</v>
      </c>
      <c r="BK462" s="224">
        <f>ROUND(I462*H462,2)</f>
        <v>0</v>
      </c>
      <c r="BL462" s="17" t="s">
        <v>217</v>
      </c>
      <c r="BM462" s="223" t="s">
        <v>1079</v>
      </c>
    </row>
    <row r="463" s="2" customFormat="1">
      <c r="A463" s="38"/>
      <c r="B463" s="39"/>
      <c r="C463" s="40"/>
      <c r="D463" s="225" t="s">
        <v>159</v>
      </c>
      <c r="E463" s="40"/>
      <c r="F463" s="226" t="s">
        <v>1080</v>
      </c>
      <c r="G463" s="40"/>
      <c r="H463" s="40"/>
      <c r="I463" s="227"/>
      <c r="J463" s="40"/>
      <c r="K463" s="40"/>
      <c r="L463" s="44"/>
      <c r="M463" s="228"/>
      <c r="N463" s="229"/>
      <c r="O463" s="84"/>
      <c r="P463" s="84"/>
      <c r="Q463" s="84"/>
      <c r="R463" s="84"/>
      <c r="S463" s="84"/>
      <c r="T463" s="85"/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  <c r="AT463" s="17" t="s">
        <v>159</v>
      </c>
      <c r="AU463" s="17" t="s">
        <v>83</v>
      </c>
    </row>
    <row r="464" s="2" customFormat="1">
      <c r="A464" s="38"/>
      <c r="B464" s="39"/>
      <c r="C464" s="40"/>
      <c r="D464" s="230" t="s">
        <v>161</v>
      </c>
      <c r="E464" s="40"/>
      <c r="F464" s="231" t="s">
        <v>1081</v>
      </c>
      <c r="G464" s="40"/>
      <c r="H464" s="40"/>
      <c r="I464" s="227"/>
      <c r="J464" s="40"/>
      <c r="K464" s="40"/>
      <c r="L464" s="44"/>
      <c r="M464" s="228"/>
      <c r="N464" s="229"/>
      <c r="O464" s="84"/>
      <c r="P464" s="84"/>
      <c r="Q464" s="84"/>
      <c r="R464" s="84"/>
      <c r="S464" s="84"/>
      <c r="T464" s="85"/>
      <c r="U464" s="38"/>
      <c r="V464" s="38"/>
      <c r="W464" s="38"/>
      <c r="X464" s="38"/>
      <c r="Y464" s="38"/>
      <c r="Z464" s="38"/>
      <c r="AA464" s="38"/>
      <c r="AB464" s="38"/>
      <c r="AC464" s="38"/>
      <c r="AD464" s="38"/>
      <c r="AE464" s="38"/>
      <c r="AT464" s="17" t="s">
        <v>161</v>
      </c>
      <c r="AU464" s="17" t="s">
        <v>83</v>
      </c>
    </row>
    <row r="465" s="12" customFormat="1" ht="25.92" customHeight="1">
      <c r="A465" s="12"/>
      <c r="B465" s="196"/>
      <c r="C465" s="197"/>
      <c r="D465" s="198" t="s">
        <v>72</v>
      </c>
      <c r="E465" s="199" t="s">
        <v>229</v>
      </c>
      <c r="F465" s="199" t="s">
        <v>377</v>
      </c>
      <c r="G465" s="197"/>
      <c r="H465" s="197"/>
      <c r="I465" s="200"/>
      <c r="J465" s="201">
        <f>BK465</f>
        <v>0</v>
      </c>
      <c r="K465" s="197"/>
      <c r="L465" s="202"/>
      <c r="M465" s="203"/>
      <c r="N465" s="204"/>
      <c r="O465" s="204"/>
      <c r="P465" s="205">
        <f>P466+P856</f>
        <v>0</v>
      </c>
      <c r="Q465" s="204"/>
      <c r="R465" s="205">
        <f>R466+R856</f>
        <v>47.141776</v>
      </c>
      <c r="S465" s="204"/>
      <c r="T465" s="206">
        <f>T466+T856</f>
        <v>0</v>
      </c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R465" s="207" t="s">
        <v>171</v>
      </c>
      <c r="AT465" s="208" t="s">
        <v>72</v>
      </c>
      <c r="AU465" s="208" t="s">
        <v>73</v>
      </c>
      <c r="AY465" s="207" t="s">
        <v>150</v>
      </c>
      <c r="BK465" s="209">
        <f>BK466+BK856</f>
        <v>0</v>
      </c>
    </row>
    <row r="466" s="12" customFormat="1" ht="22.8" customHeight="1">
      <c r="A466" s="12"/>
      <c r="B466" s="196"/>
      <c r="C466" s="197"/>
      <c r="D466" s="198" t="s">
        <v>72</v>
      </c>
      <c r="E466" s="210" t="s">
        <v>378</v>
      </c>
      <c r="F466" s="210" t="s">
        <v>1082</v>
      </c>
      <c r="G466" s="197"/>
      <c r="H466" s="197"/>
      <c r="I466" s="200"/>
      <c r="J466" s="211">
        <f>BK466</f>
        <v>0</v>
      </c>
      <c r="K466" s="197"/>
      <c r="L466" s="202"/>
      <c r="M466" s="203"/>
      <c r="N466" s="204"/>
      <c r="O466" s="204"/>
      <c r="P466" s="205">
        <f>SUM(P467:P855)</f>
        <v>0</v>
      </c>
      <c r="Q466" s="204"/>
      <c r="R466" s="205">
        <f>SUM(R467:R855)</f>
        <v>47.141776</v>
      </c>
      <c r="S466" s="204"/>
      <c r="T466" s="206">
        <f>SUM(T467:T855)</f>
        <v>0</v>
      </c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R466" s="207" t="s">
        <v>171</v>
      </c>
      <c r="AT466" s="208" t="s">
        <v>72</v>
      </c>
      <c r="AU466" s="208" t="s">
        <v>81</v>
      </c>
      <c r="AY466" s="207" t="s">
        <v>150</v>
      </c>
      <c r="BK466" s="209">
        <f>SUM(BK467:BK855)</f>
        <v>0</v>
      </c>
    </row>
    <row r="467" s="2" customFormat="1" ht="16.5" customHeight="1">
      <c r="A467" s="38"/>
      <c r="B467" s="39"/>
      <c r="C467" s="243" t="s">
        <v>390</v>
      </c>
      <c r="D467" s="243" t="s">
        <v>229</v>
      </c>
      <c r="E467" s="244" t="s">
        <v>1083</v>
      </c>
      <c r="F467" s="245" t="s">
        <v>1084</v>
      </c>
      <c r="G467" s="246" t="s">
        <v>1085</v>
      </c>
      <c r="H467" s="247">
        <v>50</v>
      </c>
      <c r="I467" s="248"/>
      <c r="J467" s="249">
        <f>ROUND(I467*H467,2)</f>
        <v>0</v>
      </c>
      <c r="K467" s="245" t="s">
        <v>157</v>
      </c>
      <c r="L467" s="250"/>
      <c r="M467" s="251" t="s">
        <v>19</v>
      </c>
      <c r="N467" s="252" t="s">
        <v>44</v>
      </c>
      <c r="O467" s="84"/>
      <c r="P467" s="221">
        <f>O467*H467</f>
        <v>0</v>
      </c>
      <c r="Q467" s="221">
        <v>0</v>
      </c>
      <c r="R467" s="221">
        <f>Q467*H467</f>
        <v>0</v>
      </c>
      <c r="S467" s="221">
        <v>0</v>
      </c>
      <c r="T467" s="222">
        <f>S467*H467</f>
        <v>0</v>
      </c>
      <c r="U467" s="38"/>
      <c r="V467" s="38"/>
      <c r="W467" s="38"/>
      <c r="X467" s="38"/>
      <c r="Y467" s="38"/>
      <c r="Z467" s="38"/>
      <c r="AA467" s="38"/>
      <c r="AB467" s="38"/>
      <c r="AC467" s="38"/>
      <c r="AD467" s="38"/>
      <c r="AE467" s="38"/>
      <c r="AR467" s="223" t="s">
        <v>1086</v>
      </c>
      <c r="AT467" s="223" t="s">
        <v>229</v>
      </c>
      <c r="AU467" s="223" t="s">
        <v>83</v>
      </c>
      <c r="AY467" s="17" t="s">
        <v>150</v>
      </c>
      <c r="BE467" s="224">
        <f>IF(N467="základní",J467,0)</f>
        <v>0</v>
      </c>
      <c r="BF467" s="224">
        <f>IF(N467="snížená",J467,0)</f>
        <v>0</v>
      </c>
      <c r="BG467" s="224">
        <f>IF(N467="zákl. přenesená",J467,0)</f>
        <v>0</v>
      </c>
      <c r="BH467" s="224">
        <f>IF(N467="sníž. přenesená",J467,0)</f>
        <v>0</v>
      </c>
      <c r="BI467" s="224">
        <f>IF(N467="nulová",J467,0)</f>
        <v>0</v>
      </c>
      <c r="BJ467" s="17" t="s">
        <v>81</v>
      </c>
      <c r="BK467" s="224">
        <f>ROUND(I467*H467,2)</f>
        <v>0</v>
      </c>
      <c r="BL467" s="17" t="s">
        <v>383</v>
      </c>
      <c r="BM467" s="223" t="s">
        <v>1087</v>
      </c>
    </row>
    <row r="468" s="2" customFormat="1">
      <c r="A468" s="38"/>
      <c r="B468" s="39"/>
      <c r="C468" s="40"/>
      <c r="D468" s="225" t="s">
        <v>159</v>
      </c>
      <c r="E468" s="40"/>
      <c r="F468" s="226" t="s">
        <v>1084</v>
      </c>
      <c r="G468" s="40"/>
      <c r="H468" s="40"/>
      <c r="I468" s="227"/>
      <c r="J468" s="40"/>
      <c r="K468" s="40"/>
      <c r="L468" s="44"/>
      <c r="M468" s="228"/>
      <c r="N468" s="229"/>
      <c r="O468" s="84"/>
      <c r="P468" s="84"/>
      <c r="Q468" s="84"/>
      <c r="R468" s="84"/>
      <c r="S468" s="84"/>
      <c r="T468" s="85"/>
      <c r="U468" s="38"/>
      <c r="V468" s="38"/>
      <c r="W468" s="38"/>
      <c r="X468" s="38"/>
      <c r="Y468" s="38"/>
      <c r="Z468" s="38"/>
      <c r="AA468" s="38"/>
      <c r="AB468" s="38"/>
      <c r="AC468" s="38"/>
      <c r="AD468" s="38"/>
      <c r="AE468" s="38"/>
      <c r="AT468" s="17" t="s">
        <v>159</v>
      </c>
      <c r="AU468" s="17" t="s">
        <v>83</v>
      </c>
    </row>
    <row r="469" s="2" customFormat="1" ht="16.5" customHeight="1">
      <c r="A469" s="38"/>
      <c r="B469" s="39"/>
      <c r="C469" s="212" t="s">
        <v>1088</v>
      </c>
      <c r="D469" s="212" t="s">
        <v>153</v>
      </c>
      <c r="E469" s="213" t="s">
        <v>1089</v>
      </c>
      <c r="F469" s="214" t="s">
        <v>1090</v>
      </c>
      <c r="G469" s="215" t="s">
        <v>216</v>
      </c>
      <c r="H469" s="216">
        <v>48</v>
      </c>
      <c r="I469" s="217"/>
      <c r="J469" s="218">
        <f>ROUND(I469*H469,2)</f>
        <v>0</v>
      </c>
      <c r="K469" s="214" t="s">
        <v>157</v>
      </c>
      <c r="L469" s="44"/>
      <c r="M469" s="219" t="s">
        <v>19</v>
      </c>
      <c r="N469" s="220" t="s">
        <v>44</v>
      </c>
      <c r="O469" s="84"/>
      <c r="P469" s="221">
        <f>O469*H469</f>
        <v>0</v>
      </c>
      <c r="Q469" s="221">
        <v>0.00014999999999999999</v>
      </c>
      <c r="R469" s="221">
        <f>Q469*H469</f>
        <v>0.0071999999999999998</v>
      </c>
      <c r="S469" s="221">
        <v>0</v>
      </c>
      <c r="T469" s="222">
        <f>S469*H469</f>
        <v>0</v>
      </c>
      <c r="U469" s="38"/>
      <c r="V469" s="38"/>
      <c r="W469" s="38"/>
      <c r="X469" s="38"/>
      <c r="Y469" s="38"/>
      <c r="Z469" s="38"/>
      <c r="AA469" s="38"/>
      <c r="AB469" s="38"/>
      <c r="AC469" s="38"/>
      <c r="AD469" s="38"/>
      <c r="AE469" s="38"/>
      <c r="AR469" s="223" t="s">
        <v>81</v>
      </c>
      <c r="AT469" s="223" t="s">
        <v>153</v>
      </c>
      <c r="AU469" s="223" t="s">
        <v>83</v>
      </c>
      <c r="AY469" s="17" t="s">
        <v>150</v>
      </c>
      <c r="BE469" s="224">
        <f>IF(N469="základní",J469,0)</f>
        <v>0</v>
      </c>
      <c r="BF469" s="224">
        <f>IF(N469="snížená",J469,0)</f>
        <v>0</v>
      </c>
      <c r="BG469" s="224">
        <f>IF(N469="zákl. přenesená",J469,0)</f>
        <v>0</v>
      </c>
      <c r="BH469" s="224">
        <f>IF(N469="sníž. přenesená",J469,0)</f>
        <v>0</v>
      </c>
      <c r="BI469" s="224">
        <f>IF(N469="nulová",J469,0)</f>
        <v>0</v>
      </c>
      <c r="BJ469" s="17" t="s">
        <v>81</v>
      </c>
      <c r="BK469" s="224">
        <f>ROUND(I469*H469,2)</f>
        <v>0</v>
      </c>
      <c r="BL469" s="17" t="s">
        <v>81</v>
      </c>
      <c r="BM469" s="223" t="s">
        <v>1091</v>
      </c>
    </row>
    <row r="470" s="2" customFormat="1">
      <c r="A470" s="38"/>
      <c r="B470" s="39"/>
      <c r="C470" s="40"/>
      <c r="D470" s="225" t="s">
        <v>159</v>
      </c>
      <c r="E470" s="40"/>
      <c r="F470" s="226" t="s">
        <v>1092</v>
      </c>
      <c r="G470" s="40"/>
      <c r="H470" s="40"/>
      <c r="I470" s="227"/>
      <c r="J470" s="40"/>
      <c r="K470" s="40"/>
      <c r="L470" s="44"/>
      <c r="M470" s="228"/>
      <c r="N470" s="229"/>
      <c r="O470" s="84"/>
      <c r="P470" s="84"/>
      <c r="Q470" s="84"/>
      <c r="R470" s="84"/>
      <c r="S470" s="84"/>
      <c r="T470" s="85"/>
      <c r="U470" s="38"/>
      <c r="V470" s="38"/>
      <c r="W470" s="38"/>
      <c r="X470" s="38"/>
      <c r="Y470" s="38"/>
      <c r="Z470" s="38"/>
      <c r="AA470" s="38"/>
      <c r="AB470" s="38"/>
      <c r="AC470" s="38"/>
      <c r="AD470" s="38"/>
      <c r="AE470" s="38"/>
      <c r="AT470" s="17" t="s">
        <v>159</v>
      </c>
      <c r="AU470" s="17" t="s">
        <v>83</v>
      </c>
    </row>
    <row r="471" s="2" customFormat="1">
      <c r="A471" s="38"/>
      <c r="B471" s="39"/>
      <c r="C471" s="40"/>
      <c r="D471" s="230" t="s">
        <v>161</v>
      </c>
      <c r="E471" s="40"/>
      <c r="F471" s="231" t="s">
        <v>1093</v>
      </c>
      <c r="G471" s="40"/>
      <c r="H471" s="40"/>
      <c r="I471" s="227"/>
      <c r="J471" s="40"/>
      <c r="K471" s="40"/>
      <c r="L471" s="44"/>
      <c r="M471" s="228"/>
      <c r="N471" s="229"/>
      <c r="O471" s="84"/>
      <c r="P471" s="84"/>
      <c r="Q471" s="84"/>
      <c r="R471" s="84"/>
      <c r="S471" s="84"/>
      <c r="T471" s="85"/>
      <c r="U471" s="38"/>
      <c r="V471" s="38"/>
      <c r="W471" s="38"/>
      <c r="X471" s="38"/>
      <c r="Y471" s="38"/>
      <c r="Z471" s="38"/>
      <c r="AA471" s="38"/>
      <c r="AB471" s="38"/>
      <c r="AC471" s="38"/>
      <c r="AD471" s="38"/>
      <c r="AE471" s="38"/>
      <c r="AT471" s="17" t="s">
        <v>161</v>
      </c>
      <c r="AU471" s="17" t="s">
        <v>83</v>
      </c>
    </row>
    <row r="472" s="2" customFormat="1" ht="16.5" customHeight="1">
      <c r="A472" s="38"/>
      <c r="B472" s="39"/>
      <c r="C472" s="243" t="s">
        <v>1094</v>
      </c>
      <c r="D472" s="243" t="s">
        <v>229</v>
      </c>
      <c r="E472" s="244" t="s">
        <v>1095</v>
      </c>
      <c r="F472" s="245" t="s">
        <v>1096</v>
      </c>
      <c r="G472" s="246" t="s">
        <v>216</v>
      </c>
      <c r="H472" s="247">
        <v>52.799999999999997</v>
      </c>
      <c r="I472" s="248"/>
      <c r="J472" s="249">
        <f>ROUND(I472*H472,2)</f>
        <v>0</v>
      </c>
      <c r="K472" s="245" t="s">
        <v>19</v>
      </c>
      <c r="L472" s="250"/>
      <c r="M472" s="251" t="s">
        <v>19</v>
      </c>
      <c r="N472" s="252" t="s">
        <v>44</v>
      </c>
      <c r="O472" s="84"/>
      <c r="P472" s="221">
        <f>O472*H472</f>
        <v>0</v>
      </c>
      <c r="Q472" s="221">
        <v>0.040300000000000002</v>
      </c>
      <c r="R472" s="221">
        <f>Q472*H472</f>
        <v>2.12784</v>
      </c>
      <c r="S472" s="221">
        <v>0</v>
      </c>
      <c r="T472" s="222">
        <f>S472*H472</f>
        <v>0</v>
      </c>
      <c r="U472" s="38"/>
      <c r="V472" s="38"/>
      <c r="W472" s="38"/>
      <c r="X472" s="38"/>
      <c r="Y472" s="38"/>
      <c r="Z472" s="38"/>
      <c r="AA472" s="38"/>
      <c r="AB472" s="38"/>
      <c r="AC472" s="38"/>
      <c r="AD472" s="38"/>
      <c r="AE472" s="38"/>
      <c r="AR472" s="223" t="s">
        <v>83</v>
      </c>
      <c r="AT472" s="223" t="s">
        <v>229</v>
      </c>
      <c r="AU472" s="223" t="s">
        <v>83</v>
      </c>
      <c r="AY472" s="17" t="s">
        <v>150</v>
      </c>
      <c r="BE472" s="224">
        <f>IF(N472="základní",J472,0)</f>
        <v>0</v>
      </c>
      <c r="BF472" s="224">
        <f>IF(N472="snížená",J472,0)</f>
        <v>0</v>
      </c>
      <c r="BG472" s="224">
        <f>IF(N472="zákl. přenesená",J472,0)</f>
        <v>0</v>
      </c>
      <c r="BH472" s="224">
        <f>IF(N472="sníž. přenesená",J472,0)</f>
        <v>0</v>
      </c>
      <c r="BI472" s="224">
        <f>IF(N472="nulová",J472,0)</f>
        <v>0</v>
      </c>
      <c r="BJ472" s="17" t="s">
        <v>81</v>
      </c>
      <c r="BK472" s="224">
        <f>ROUND(I472*H472,2)</f>
        <v>0</v>
      </c>
      <c r="BL472" s="17" t="s">
        <v>81</v>
      </c>
      <c r="BM472" s="223" t="s">
        <v>1097</v>
      </c>
    </row>
    <row r="473" s="2" customFormat="1">
      <c r="A473" s="38"/>
      <c r="B473" s="39"/>
      <c r="C473" s="40"/>
      <c r="D473" s="225" t="s">
        <v>159</v>
      </c>
      <c r="E473" s="40"/>
      <c r="F473" s="226" t="s">
        <v>1096</v>
      </c>
      <c r="G473" s="40"/>
      <c r="H473" s="40"/>
      <c r="I473" s="227"/>
      <c r="J473" s="40"/>
      <c r="K473" s="40"/>
      <c r="L473" s="44"/>
      <c r="M473" s="228"/>
      <c r="N473" s="229"/>
      <c r="O473" s="84"/>
      <c r="P473" s="84"/>
      <c r="Q473" s="84"/>
      <c r="R473" s="84"/>
      <c r="S473" s="84"/>
      <c r="T473" s="85"/>
      <c r="U473" s="38"/>
      <c r="V473" s="38"/>
      <c r="W473" s="38"/>
      <c r="X473" s="38"/>
      <c r="Y473" s="38"/>
      <c r="Z473" s="38"/>
      <c r="AA473" s="38"/>
      <c r="AB473" s="38"/>
      <c r="AC473" s="38"/>
      <c r="AD473" s="38"/>
      <c r="AE473" s="38"/>
      <c r="AT473" s="17" t="s">
        <v>159</v>
      </c>
      <c r="AU473" s="17" t="s">
        <v>83</v>
      </c>
    </row>
    <row r="474" s="13" customFormat="1">
      <c r="A474" s="13"/>
      <c r="B474" s="232"/>
      <c r="C474" s="233"/>
      <c r="D474" s="225" t="s">
        <v>163</v>
      </c>
      <c r="E474" s="233"/>
      <c r="F474" s="235" t="s">
        <v>1098</v>
      </c>
      <c r="G474" s="233"/>
      <c r="H474" s="236">
        <v>52.799999999999997</v>
      </c>
      <c r="I474" s="237"/>
      <c r="J474" s="233"/>
      <c r="K474" s="233"/>
      <c r="L474" s="238"/>
      <c r="M474" s="239"/>
      <c r="N474" s="240"/>
      <c r="O474" s="240"/>
      <c r="P474" s="240"/>
      <c r="Q474" s="240"/>
      <c r="R474" s="240"/>
      <c r="S474" s="240"/>
      <c r="T474" s="241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42" t="s">
        <v>163</v>
      </c>
      <c r="AU474" s="242" t="s">
        <v>83</v>
      </c>
      <c r="AV474" s="13" t="s">
        <v>83</v>
      </c>
      <c r="AW474" s="13" t="s">
        <v>4</v>
      </c>
      <c r="AX474" s="13" t="s">
        <v>81</v>
      </c>
      <c r="AY474" s="242" t="s">
        <v>150</v>
      </c>
    </row>
    <row r="475" s="2" customFormat="1" ht="16.5" customHeight="1">
      <c r="A475" s="38"/>
      <c r="B475" s="39"/>
      <c r="C475" s="212" t="s">
        <v>1099</v>
      </c>
      <c r="D475" s="212" t="s">
        <v>153</v>
      </c>
      <c r="E475" s="213" t="s">
        <v>1100</v>
      </c>
      <c r="F475" s="214" t="s">
        <v>1101</v>
      </c>
      <c r="G475" s="215" t="s">
        <v>216</v>
      </c>
      <c r="H475" s="216">
        <v>288</v>
      </c>
      <c r="I475" s="217"/>
      <c r="J475" s="218">
        <f>ROUND(I475*H475,2)</f>
        <v>0</v>
      </c>
      <c r="K475" s="214" t="s">
        <v>157</v>
      </c>
      <c r="L475" s="44"/>
      <c r="M475" s="219" t="s">
        <v>19</v>
      </c>
      <c r="N475" s="220" t="s">
        <v>44</v>
      </c>
      <c r="O475" s="84"/>
      <c r="P475" s="221">
        <f>O475*H475</f>
        <v>0</v>
      </c>
      <c r="Q475" s="221">
        <v>0.00019000000000000001</v>
      </c>
      <c r="R475" s="221">
        <f>Q475*H475</f>
        <v>0.054720000000000005</v>
      </c>
      <c r="S475" s="221">
        <v>0</v>
      </c>
      <c r="T475" s="222">
        <f>S475*H475</f>
        <v>0</v>
      </c>
      <c r="U475" s="38"/>
      <c r="V475" s="38"/>
      <c r="W475" s="38"/>
      <c r="X475" s="38"/>
      <c r="Y475" s="38"/>
      <c r="Z475" s="38"/>
      <c r="AA475" s="38"/>
      <c r="AB475" s="38"/>
      <c r="AC475" s="38"/>
      <c r="AD475" s="38"/>
      <c r="AE475" s="38"/>
      <c r="AR475" s="223" t="s">
        <v>383</v>
      </c>
      <c r="AT475" s="223" t="s">
        <v>153</v>
      </c>
      <c r="AU475" s="223" t="s">
        <v>83</v>
      </c>
      <c r="AY475" s="17" t="s">
        <v>150</v>
      </c>
      <c r="BE475" s="224">
        <f>IF(N475="základní",J475,0)</f>
        <v>0</v>
      </c>
      <c r="BF475" s="224">
        <f>IF(N475="snížená",J475,0)</f>
        <v>0</v>
      </c>
      <c r="BG475" s="224">
        <f>IF(N475="zákl. přenesená",J475,0)</f>
        <v>0</v>
      </c>
      <c r="BH475" s="224">
        <f>IF(N475="sníž. přenesená",J475,0)</f>
        <v>0</v>
      </c>
      <c r="BI475" s="224">
        <f>IF(N475="nulová",J475,0)</f>
        <v>0</v>
      </c>
      <c r="BJ475" s="17" t="s">
        <v>81</v>
      </c>
      <c r="BK475" s="224">
        <f>ROUND(I475*H475,2)</f>
        <v>0</v>
      </c>
      <c r="BL475" s="17" t="s">
        <v>383</v>
      </c>
      <c r="BM475" s="223" t="s">
        <v>1102</v>
      </c>
    </row>
    <row r="476" s="2" customFormat="1">
      <c r="A476" s="38"/>
      <c r="B476" s="39"/>
      <c r="C476" s="40"/>
      <c r="D476" s="225" t="s">
        <v>159</v>
      </c>
      <c r="E476" s="40"/>
      <c r="F476" s="226" t="s">
        <v>1103</v>
      </c>
      <c r="G476" s="40"/>
      <c r="H476" s="40"/>
      <c r="I476" s="227"/>
      <c r="J476" s="40"/>
      <c r="K476" s="40"/>
      <c r="L476" s="44"/>
      <c r="M476" s="228"/>
      <c r="N476" s="229"/>
      <c r="O476" s="84"/>
      <c r="P476" s="84"/>
      <c r="Q476" s="84"/>
      <c r="R476" s="84"/>
      <c r="S476" s="84"/>
      <c r="T476" s="85"/>
      <c r="U476" s="38"/>
      <c r="V476" s="38"/>
      <c r="W476" s="38"/>
      <c r="X476" s="38"/>
      <c r="Y476" s="38"/>
      <c r="Z476" s="38"/>
      <c r="AA476" s="38"/>
      <c r="AB476" s="38"/>
      <c r="AC476" s="38"/>
      <c r="AD476" s="38"/>
      <c r="AE476" s="38"/>
      <c r="AT476" s="17" t="s">
        <v>159</v>
      </c>
      <c r="AU476" s="17" t="s">
        <v>83</v>
      </c>
    </row>
    <row r="477" s="2" customFormat="1">
      <c r="A477" s="38"/>
      <c r="B477" s="39"/>
      <c r="C477" s="40"/>
      <c r="D477" s="230" t="s">
        <v>161</v>
      </c>
      <c r="E477" s="40"/>
      <c r="F477" s="231" t="s">
        <v>1104</v>
      </c>
      <c r="G477" s="40"/>
      <c r="H477" s="40"/>
      <c r="I477" s="227"/>
      <c r="J477" s="40"/>
      <c r="K477" s="40"/>
      <c r="L477" s="44"/>
      <c r="M477" s="228"/>
      <c r="N477" s="229"/>
      <c r="O477" s="84"/>
      <c r="P477" s="84"/>
      <c r="Q477" s="84"/>
      <c r="R477" s="84"/>
      <c r="S477" s="84"/>
      <c r="T477" s="85"/>
      <c r="U477" s="38"/>
      <c r="V477" s="38"/>
      <c r="W477" s="38"/>
      <c r="X477" s="38"/>
      <c r="Y477" s="38"/>
      <c r="Z477" s="38"/>
      <c r="AA477" s="38"/>
      <c r="AB477" s="38"/>
      <c r="AC477" s="38"/>
      <c r="AD477" s="38"/>
      <c r="AE477" s="38"/>
      <c r="AT477" s="17" t="s">
        <v>161</v>
      </c>
      <c r="AU477" s="17" t="s">
        <v>83</v>
      </c>
    </row>
    <row r="478" s="2" customFormat="1" ht="16.5" customHeight="1">
      <c r="A478" s="38"/>
      <c r="B478" s="39"/>
      <c r="C478" s="243" t="s">
        <v>1105</v>
      </c>
      <c r="D478" s="243" t="s">
        <v>229</v>
      </c>
      <c r="E478" s="244" t="s">
        <v>1106</v>
      </c>
      <c r="F478" s="245" t="s">
        <v>1107</v>
      </c>
      <c r="G478" s="246" t="s">
        <v>216</v>
      </c>
      <c r="H478" s="247">
        <v>158.40000000000001</v>
      </c>
      <c r="I478" s="248"/>
      <c r="J478" s="249">
        <f>ROUND(I478*H478,2)</f>
        <v>0</v>
      </c>
      <c r="K478" s="245" t="s">
        <v>19</v>
      </c>
      <c r="L478" s="250"/>
      <c r="M478" s="251" t="s">
        <v>19</v>
      </c>
      <c r="N478" s="252" t="s">
        <v>44</v>
      </c>
      <c r="O478" s="84"/>
      <c r="P478" s="221">
        <f>O478*H478</f>
        <v>0</v>
      </c>
      <c r="Q478" s="221">
        <v>0.060999999999999999</v>
      </c>
      <c r="R478" s="221">
        <f>Q478*H478</f>
        <v>9.6623999999999999</v>
      </c>
      <c r="S478" s="221">
        <v>0</v>
      </c>
      <c r="T478" s="222">
        <f>S478*H478</f>
        <v>0</v>
      </c>
      <c r="U478" s="38"/>
      <c r="V478" s="38"/>
      <c r="W478" s="38"/>
      <c r="X478" s="38"/>
      <c r="Y478" s="38"/>
      <c r="Z478" s="38"/>
      <c r="AA478" s="38"/>
      <c r="AB478" s="38"/>
      <c r="AC478" s="38"/>
      <c r="AD478" s="38"/>
      <c r="AE478" s="38"/>
      <c r="AR478" s="223" t="s">
        <v>390</v>
      </c>
      <c r="AT478" s="223" t="s">
        <v>229</v>
      </c>
      <c r="AU478" s="223" t="s">
        <v>83</v>
      </c>
      <c r="AY478" s="17" t="s">
        <v>150</v>
      </c>
      <c r="BE478" s="224">
        <f>IF(N478="základní",J478,0)</f>
        <v>0</v>
      </c>
      <c r="BF478" s="224">
        <f>IF(N478="snížená",J478,0)</f>
        <v>0</v>
      </c>
      <c r="BG478" s="224">
        <f>IF(N478="zákl. přenesená",J478,0)</f>
        <v>0</v>
      </c>
      <c r="BH478" s="224">
        <f>IF(N478="sníž. přenesená",J478,0)</f>
        <v>0</v>
      </c>
      <c r="BI478" s="224">
        <f>IF(N478="nulová",J478,0)</f>
        <v>0</v>
      </c>
      <c r="BJ478" s="17" t="s">
        <v>81</v>
      </c>
      <c r="BK478" s="224">
        <f>ROUND(I478*H478,2)</f>
        <v>0</v>
      </c>
      <c r="BL478" s="17" t="s">
        <v>390</v>
      </c>
      <c r="BM478" s="223" t="s">
        <v>1108</v>
      </c>
    </row>
    <row r="479" s="2" customFormat="1">
      <c r="A479" s="38"/>
      <c r="B479" s="39"/>
      <c r="C479" s="40"/>
      <c r="D479" s="225" t="s">
        <v>159</v>
      </c>
      <c r="E479" s="40"/>
      <c r="F479" s="226" t="s">
        <v>1107</v>
      </c>
      <c r="G479" s="40"/>
      <c r="H479" s="40"/>
      <c r="I479" s="227"/>
      <c r="J479" s="40"/>
      <c r="K479" s="40"/>
      <c r="L479" s="44"/>
      <c r="M479" s="228"/>
      <c r="N479" s="229"/>
      <c r="O479" s="84"/>
      <c r="P479" s="84"/>
      <c r="Q479" s="84"/>
      <c r="R479" s="84"/>
      <c r="S479" s="84"/>
      <c r="T479" s="85"/>
      <c r="U479" s="38"/>
      <c r="V479" s="38"/>
      <c r="W479" s="38"/>
      <c r="X479" s="38"/>
      <c r="Y479" s="38"/>
      <c r="Z479" s="38"/>
      <c r="AA479" s="38"/>
      <c r="AB479" s="38"/>
      <c r="AC479" s="38"/>
      <c r="AD479" s="38"/>
      <c r="AE479" s="38"/>
      <c r="AT479" s="17" t="s">
        <v>159</v>
      </c>
      <c r="AU479" s="17" t="s">
        <v>83</v>
      </c>
    </row>
    <row r="480" s="13" customFormat="1">
      <c r="A480" s="13"/>
      <c r="B480" s="232"/>
      <c r="C480" s="233"/>
      <c r="D480" s="225" t="s">
        <v>163</v>
      </c>
      <c r="E480" s="233"/>
      <c r="F480" s="235" t="s">
        <v>1109</v>
      </c>
      <c r="G480" s="233"/>
      <c r="H480" s="236">
        <v>158.40000000000001</v>
      </c>
      <c r="I480" s="237"/>
      <c r="J480" s="233"/>
      <c r="K480" s="233"/>
      <c r="L480" s="238"/>
      <c r="M480" s="239"/>
      <c r="N480" s="240"/>
      <c r="O480" s="240"/>
      <c r="P480" s="240"/>
      <c r="Q480" s="240"/>
      <c r="R480" s="240"/>
      <c r="S480" s="240"/>
      <c r="T480" s="241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42" t="s">
        <v>163</v>
      </c>
      <c r="AU480" s="242" t="s">
        <v>83</v>
      </c>
      <c r="AV480" s="13" t="s">
        <v>83</v>
      </c>
      <c r="AW480" s="13" t="s">
        <v>4</v>
      </c>
      <c r="AX480" s="13" t="s">
        <v>81</v>
      </c>
      <c r="AY480" s="242" t="s">
        <v>150</v>
      </c>
    </row>
    <row r="481" s="2" customFormat="1" ht="16.5" customHeight="1">
      <c r="A481" s="38"/>
      <c r="B481" s="39"/>
      <c r="C481" s="243" t="s">
        <v>1110</v>
      </c>
      <c r="D481" s="243" t="s">
        <v>229</v>
      </c>
      <c r="E481" s="244" t="s">
        <v>1111</v>
      </c>
      <c r="F481" s="245" t="s">
        <v>1112</v>
      </c>
      <c r="G481" s="246" t="s">
        <v>216</v>
      </c>
      <c r="H481" s="247">
        <v>158.40000000000001</v>
      </c>
      <c r="I481" s="248"/>
      <c r="J481" s="249">
        <f>ROUND(I481*H481,2)</f>
        <v>0</v>
      </c>
      <c r="K481" s="245" t="s">
        <v>19</v>
      </c>
      <c r="L481" s="250"/>
      <c r="M481" s="251" t="s">
        <v>19</v>
      </c>
      <c r="N481" s="252" t="s">
        <v>44</v>
      </c>
      <c r="O481" s="84"/>
      <c r="P481" s="221">
        <f>O481*H481</f>
        <v>0</v>
      </c>
      <c r="Q481" s="221">
        <v>0.066500000000000004</v>
      </c>
      <c r="R481" s="221">
        <f>Q481*H481</f>
        <v>10.533600000000002</v>
      </c>
      <c r="S481" s="221">
        <v>0</v>
      </c>
      <c r="T481" s="222">
        <f>S481*H481</f>
        <v>0</v>
      </c>
      <c r="U481" s="38"/>
      <c r="V481" s="38"/>
      <c r="W481" s="38"/>
      <c r="X481" s="38"/>
      <c r="Y481" s="38"/>
      <c r="Z481" s="38"/>
      <c r="AA481" s="38"/>
      <c r="AB481" s="38"/>
      <c r="AC481" s="38"/>
      <c r="AD481" s="38"/>
      <c r="AE481" s="38"/>
      <c r="AR481" s="223" t="s">
        <v>390</v>
      </c>
      <c r="AT481" s="223" t="s">
        <v>229</v>
      </c>
      <c r="AU481" s="223" t="s">
        <v>83</v>
      </c>
      <c r="AY481" s="17" t="s">
        <v>150</v>
      </c>
      <c r="BE481" s="224">
        <f>IF(N481="základní",J481,0)</f>
        <v>0</v>
      </c>
      <c r="BF481" s="224">
        <f>IF(N481="snížená",J481,0)</f>
        <v>0</v>
      </c>
      <c r="BG481" s="224">
        <f>IF(N481="zákl. přenesená",J481,0)</f>
        <v>0</v>
      </c>
      <c r="BH481" s="224">
        <f>IF(N481="sníž. přenesená",J481,0)</f>
        <v>0</v>
      </c>
      <c r="BI481" s="224">
        <f>IF(N481="nulová",J481,0)</f>
        <v>0</v>
      </c>
      <c r="BJ481" s="17" t="s">
        <v>81</v>
      </c>
      <c r="BK481" s="224">
        <f>ROUND(I481*H481,2)</f>
        <v>0</v>
      </c>
      <c r="BL481" s="17" t="s">
        <v>390</v>
      </c>
      <c r="BM481" s="223" t="s">
        <v>1113</v>
      </c>
    </row>
    <row r="482" s="2" customFormat="1">
      <c r="A482" s="38"/>
      <c r="B482" s="39"/>
      <c r="C482" s="40"/>
      <c r="D482" s="225" t="s">
        <v>159</v>
      </c>
      <c r="E482" s="40"/>
      <c r="F482" s="226" t="s">
        <v>1112</v>
      </c>
      <c r="G482" s="40"/>
      <c r="H482" s="40"/>
      <c r="I482" s="227"/>
      <c r="J482" s="40"/>
      <c r="K482" s="40"/>
      <c r="L482" s="44"/>
      <c r="M482" s="228"/>
      <c r="N482" s="229"/>
      <c r="O482" s="84"/>
      <c r="P482" s="84"/>
      <c r="Q482" s="84"/>
      <c r="R482" s="84"/>
      <c r="S482" s="84"/>
      <c r="T482" s="85"/>
      <c r="U482" s="38"/>
      <c r="V482" s="38"/>
      <c r="W482" s="38"/>
      <c r="X482" s="38"/>
      <c r="Y482" s="38"/>
      <c r="Z482" s="38"/>
      <c r="AA482" s="38"/>
      <c r="AB482" s="38"/>
      <c r="AC482" s="38"/>
      <c r="AD482" s="38"/>
      <c r="AE482" s="38"/>
      <c r="AT482" s="17" t="s">
        <v>159</v>
      </c>
      <c r="AU482" s="17" t="s">
        <v>83</v>
      </c>
    </row>
    <row r="483" s="13" customFormat="1">
      <c r="A483" s="13"/>
      <c r="B483" s="232"/>
      <c r="C483" s="233"/>
      <c r="D483" s="225" t="s">
        <v>163</v>
      </c>
      <c r="E483" s="233"/>
      <c r="F483" s="235" t="s">
        <v>1109</v>
      </c>
      <c r="G483" s="233"/>
      <c r="H483" s="236">
        <v>158.40000000000001</v>
      </c>
      <c r="I483" s="237"/>
      <c r="J483" s="233"/>
      <c r="K483" s="233"/>
      <c r="L483" s="238"/>
      <c r="M483" s="239"/>
      <c r="N483" s="240"/>
      <c r="O483" s="240"/>
      <c r="P483" s="240"/>
      <c r="Q483" s="240"/>
      <c r="R483" s="240"/>
      <c r="S483" s="240"/>
      <c r="T483" s="241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42" t="s">
        <v>163</v>
      </c>
      <c r="AU483" s="242" t="s">
        <v>83</v>
      </c>
      <c r="AV483" s="13" t="s">
        <v>83</v>
      </c>
      <c r="AW483" s="13" t="s">
        <v>4</v>
      </c>
      <c r="AX483" s="13" t="s">
        <v>81</v>
      </c>
      <c r="AY483" s="242" t="s">
        <v>150</v>
      </c>
    </row>
    <row r="484" s="2" customFormat="1" ht="16.5" customHeight="1">
      <c r="A484" s="38"/>
      <c r="B484" s="39"/>
      <c r="C484" s="212" t="s">
        <v>1114</v>
      </c>
      <c r="D484" s="212" t="s">
        <v>153</v>
      </c>
      <c r="E484" s="213" t="s">
        <v>1115</v>
      </c>
      <c r="F484" s="214" t="s">
        <v>1116</v>
      </c>
      <c r="G484" s="215" t="s">
        <v>281</v>
      </c>
      <c r="H484" s="216">
        <v>3</v>
      </c>
      <c r="I484" s="217"/>
      <c r="J484" s="218">
        <f>ROUND(I484*H484,2)</f>
        <v>0</v>
      </c>
      <c r="K484" s="214" t="s">
        <v>157</v>
      </c>
      <c r="L484" s="44"/>
      <c r="M484" s="219" t="s">
        <v>19</v>
      </c>
      <c r="N484" s="220" t="s">
        <v>44</v>
      </c>
      <c r="O484" s="84"/>
      <c r="P484" s="221">
        <f>O484*H484</f>
        <v>0</v>
      </c>
      <c r="Q484" s="221">
        <v>4.0000000000000003E-05</v>
      </c>
      <c r="R484" s="221">
        <f>Q484*H484</f>
        <v>0.00012000000000000002</v>
      </c>
      <c r="S484" s="221">
        <v>0</v>
      </c>
      <c r="T484" s="222">
        <f>S484*H484</f>
        <v>0</v>
      </c>
      <c r="U484" s="38"/>
      <c r="V484" s="38"/>
      <c r="W484" s="38"/>
      <c r="X484" s="38"/>
      <c r="Y484" s="38"/>
      <c r="Z484" s="38"/>
      <c r="AA484" s="38"/>
      <c r="AB484" s="38"/>
      <c r="AC484" s="38"/>
      <c r="AD484" s="38"/>
      <c r="AE484" s="38"/>
      <c r="AR484" s="223" t="s">
        <v>383</v>
      </c>
      <c r="AT484" s="223" t="s">
        <v>153</v>
      </c>
      <c r="AU484" s="223" t="s">
        <v>83</v>
      </c>
      <c r="AY484" s="17" t="s">
        <v>150</v>
      </c>
      <c r="BE484" s="224">
        <f>IF(N484="základní",J484,0)</f>
        <v>0</v>
      </c>
      <c r="BF484" s="224">
        <f>IF(N484="snížená",J484,0)</f>
        <v>0</v>
      </c>
      <c r="BG484" s="224">
        <f>IF(N484="zákl. přenesená",J484,0)</f>
        <v>0</v>
      </c>
      <c r="BH484" s="224">
        <f>IF(N484="sníž. přenesená",J484,0)</f>
        <v>0</v>
      </c>
      <c r="BI484" s="224">
        <f>IF(N484="nulová",J484,0)</f>
        <v>0</v>
      </c>
      <c r="BJ484" s="17" t="s">
        <v>81</v>
      </c>
      <c r="BK484" s="224">
        <f>ROUND(I484*H484,2)</f>
        <v>0</v>
      </c>
      <c r="BL484" s="17" t="s">
        <v>383</v>
      </c>
      <c r="BM484" s="223" t="s">
        <v>1117</v>
      </c>
    </row>
    <row r="485" s="2" customFormat="1">
      <c r="A485" s="38"/>
      <c r="B485" s="39"/>
      <c r="C485" s="40"/>
      <c r="D485" s="225" t="s">
        <v>159</v>
      </c>
      <c r="E485" s="40"/>
      <c r="F485" s="226" t="s">
        <v>1118</v>
      </c>
      <c r="G485" s="40"/>
      <c r="H485" s="40"/>
      <c r="I485" s="227"/>
      <c r="J485" s="40"/>
      <c r="K485" s="40"/>
      <c r="L485" s="44"/>
      <c r="M485" s="228"/>
      <c r="N485" s="229"/>
      <c r="O485" s="84"/>
      <c r="P485" s="84"/>
      <c r="Q485" s="84"/>
      <c r="R485" s="84"/>
      <c r="S485" s="84"/>
      <c r="T485" s="85"/>
      <c r="U485" s="38"/>
      <c r="V485" s="38"/>
      <c r="W485" s="38"/>
      <c r="X485" s="38"/>
      <c r="Y485" s="38"/>
      <c r="Z485" s="38"/>
      <c r="AA485" s="38"/>
      <c r="AB485" s="38"/>
      <c r="AC485" s="38"/>
      <c r="AD485" s="38"/>
      <c r="AE485" s="38"/>
      <c r="AT485" s="17" t="s">
        <v>159</v>
      </c>
      <c r="AU485" s="17" t="s">
        <v>83</v>
      </c>
    </row>
    <row r="486" s="2" customFormat="1">
      <c r="A486" s="38"/>
      <c r="B486" s="39"/>
      <c r="C486" s="40"/>
      <c r="D486" s="230" t="s">
        <v>161</v>
      </c>
      <c r="E486" s="40"/>
      <c r="F486" s="231" t="s">
        <v>1119</v>
      </c>
      <c r="G486" s="40"/>
      <c r="H486" s="40"/>
      <c r="I486" s="227"/>
      <c r="J486" s="40"/>
      <c r="K486" s="40"/>
      <c r="L486" s="44"/>
      <c r="M486" s="228"/>
      <c r="N486" s="229"/>
      <c r="O486" s="84"/>
      <c r="P486" s="84"/>
      <c r="Q486" s="84"/>
      <c r="R486" s="84"/>
      <c r="S486" s="84"/>
      <c r="T486" s="85"/>
      <c r="U486" s="38"/>
      <c r="V486" s="38"/>
      <c r="W486" s="38"/>
      <c r="X486" s="38"/>
      <c r="Y486" s="38"/>
      <c r="Z486" s="38"/>
      <c r="AA486" s="38"/>
      <c r="AB486" s="38"/>
      <c r="AC486" s="38"/>
      <c r="AD486" s="38"/>
      <c r="AE486" s="38"/>
      <c r="AT486" s="17" t="s">
        <v>161</v>
      </c>
      <c r="AU486" s="17" t="s">
        <v>83</v>
      </c>
    </row>
    <row r="487" s="2" customFormat="1" ht="16.5" customHeight="1">
      <c r="A487" s="38"/>
      <c r="B487" s="39"/>
      <c r="C487" s="212" t="s">
        <v>1120</v>
      </c>
      <c r="D487" s="212" t="s">
        <v>153</v>
      </c>
      <c r="E487" s="213" t="s">
        <v>1121</v>
      </c>
      <c r="F487" s="214" t="s">
        <v>1122</v>
      </c>
      <c r="G487" s="215" t="s">
        <v>281</v>
      </c>
      <c r="H487" s="216">
        <v>5</v>
      </c>
      <c r="I487" s="217"/>
      <c r="J487" s="218">
        <f>ROUND(I487*H487,2)</f>
        <v>0</v>
      </c>
      <c r="K487" s="214" t="s">
        <v>157</v>
      </c>
      <c r="L487" s="44"/>
      <c r="M487" s="219" t="s">
        <v>19</v>
      </c>
      <c r="N487" s="220" t="s">
        <v>44</v>
      </c>
      <c r="O487" s="84"/>
      <c r="P487" s="221">
        <f>O487*H487</f>
        <v>0</v>
      </c>
      <c r="Q487" s="221">
        <v>6.0000000000000002E-05</v>
      </c>
      <c r="R487" s="221">
        <f>Q487*H487</f>
        <v>0.00030000000000000003</v>
      </c>
      <c r="S487" s="221">
        <v>0</v>
      </c>
      <c r="T487" s="222">
        <f>S487*H487</f>
        <v>0</v>
      </c>
      <c r="U487" s="38"/>
      <c r="V487" s="38"/>
      <c r="W487" s="38"/>
      <c r="X487" s="38"/>
      <c r="Y487" s="38"/>
      <c r="Z487" s="38"/>
      <c r="AA487" s="38"/>
      <c r="AB487" s="38"/>
      <c r="AC487" s="38"/>
      <c r="AD487" s="38"/>
      <c r="AE487" s="38"/>
      <c r="AR487" s="223" t="s">
        <v>383</v>
      </c>
      <c r="AT487" s="223" t="s">
        <v>153</v>
      </c>
      <c r="AU487" s="223" t="s">
        <v>83</v>
      </c>
      <c r="AY487" s="17" t="s">
        <v>150</v>
      </c>
      <c r="BE487" s="224">
        <f>IF(N487="základní",J487,0)</f>
        <v>0</v>
      </c>
      <c r="BF487" s="224">
        <f>IF(N487="snížená",J487,0)</f>
        <v>0</v>
      </c>
      <c r="BG487" s="224">
        <f>IF(N487="zákl. přenesená",J487,0)</f>
        <v>0</v>
      </c>
      <c r="BH487" s="224">
        <f>IF(N487="sníž. přenesená",J487,0)</f>
        <v>0</v>
      </c>
      <c r="BI487" s="224">
        <f>IF(N487="nulová",J487,0)</f>
        <v>0</v>
      </c>
      <c r="BJ487" s="17" t="s">
        <v>81</v>
      </c>
      <c r="BK487" s="224">
        <f>ROUND(I487*H487,2)</f>
        <v>0</v>
      </c>
      <c r="BL487" s="17" t="s">
        <v>383</v>
      </c>
      <c r="BM487" s="223" t="s">
        <v>1123</v>
      </c>
    </row>
    <row r="488" s="2" customFormat="1">
      <c r="A488" s="38"/>
      <c r="B488" s="39"/>
      <c r="C488" s="40"/>
      <c r="D488" s="225" t="s">
        <v>159</v>
      </c>
      <c r="E488" s="40"/>
      <c r="F488" s="226" t="s">
        <v>1124</v>
      </c>
      <c r="G488" s="40"/>
      <c r="H488" s="40"/>
      <c r="I488" s="227"/>
      <c r="J488" s="40"/>
      <c r="K488" s="40"/>
      <c r="L488" s="44"/>
      <c r="M488" s="228"/>
      <c r="N488" s="229"/>
      <c r="O488" s="84"/>
      <c r="P488" s="84"/>
      <c r="Q488" s="84"/>
      <c r="R488" s="84"/>
      <c r="S488" s="84"/>
      <c r="T488" s="85"/>
      <c r="U488" s="38"/>
      <c r="V488" s="38"/>
      <c r="W488" s="38"/>
      <c r="X488" s="38"/>
      <c r="Y488" s="38"/>
      <c r="Z488" s="38"/>
      <c r="AA488" s="38"/>
      <c r="AB488" s="38"/>
      <c r="AC488" s="38"/>
      <c r="AD488" s="38"/>
      <c r="AE488" s="38"/>
      <c r="AT488" s="17" t="s">
        <v>159</v>
      </c>
      <c r="AU488" s="17" t="s">
        <v>83</v>
      </c>
    </row>
    <row r="489" s="2" customFormat="1">
      <c r="A489" s="38"/>
      <c r="B489" s="39"/>
      <c r="C489" s="40"/>
      <c r="D489" s="230" t="s">
        <v>161</v>
      </c>
      <c r="E489" s="40"/>
      <c r="F489" s="231" t="s">
        <v>1125</v>
      </c>
      <c r="G489" s="40"/>
      <c r="H489" s="40"/>
      <c r="I489" s="227"/>
      <c r="J489" s="40"/>
      <c r="K489" s="40"/>
      <c r="L489" s="44"/>
      <c r="M489" s="228"/>
      <c r="N489" s="229"/>
      <c r="O489" s="84"/>
      <c r="P489" s="84"/>
      <c r="Q489" s="84"/>
      <c r="R489" s="84"/>
      <c r="S489" s="84"/>
      <c r="T489" s="85"/>
      <c r="U489" s="38"/>
      <c r="V489" s="38"/>
      <c r="W489" s="38"/>
      <c r="X489" s="38"/>
      <c r="Y489" s="38"/>
      <c r="Z489" s="38"/>
      <c r="AA489" s="38"/>
      <c r="AB489" s="38"/>
      <c r="AC489" s="38"/>
      <c r="AD489" s="38"/>
      <c r="AE489" s="38"/>
      <c r="AT489" s="17" t="s">
        <v>161</v>
      </c>
      <c r="AU489" s="17" t="s">
        <v>83</v>
      </c>
    </row>
    <row r="490" s="2" customFormat="1" ht="16.5" customHeight="1">
      <c r="A490" s="38"/>
      <c r="B490" s="39"/>
      <c r="C490" s="212" t="s">
        <v>1126</v>
      </c>
      <c r="D490" s="212" t="s">
        <v>153</v>
      </c>
      <c r="E490" s="213" t="s">
        <v>1127</v>
      </c>
      <c r="F490" s="214" t="s">
        <v>1128</v>
      </c>
      <c r="G490" s="215" t="s">
        <v>281</v>
      </c>
      <c r="H490" s="216">
        <v>66</v>
      </c>
      <c r="I490" s="217"/>
      <c r="J490" s="218">
        <f>ROUND(I490*H490,2)</f>
        <v>0</v>
      </c>
      <c r="K490" s="214" t="s">
        <v>157</v>
      </c>
      <c r="L490" s="44"/>
      <c r="M490" s="219" t="s">
        <v>19</v>
      </c>
      <c r="N490" s="220" t="s">
        <v>44</v>
      </c>
      <c r="O490" s="84"/>
      <c r="P490" s="221">
        <f>O490*H490</f>
        <v>0</v>
      </c>
      <c r="Q490" s="221">
        <v>0.00017000000000000001</v>
      </c>
      <c r="R490" s="221">
        <f>Q490*H490</f>
        <v>0.011220000000000001</v>
      </c>
      <c r="S490" s="221">
        <v>0</v>
      </c>
      <c r="T490" s="222">
        <f>S490*H490</f>
        <v>0</v>
      </c>
      <c r="U490" s="38"/>
      <c r="V490" s="38"/>
      <c r="W490" s="38"/>
      <c r="X490" s="38"/>
      <c r="Y490" s="38"/>
      <c r="Z490" s="38"/>
      <c r="AA490" s="38"/>
      <c r="AB490" s="38"/>
      <c r="AC490" s="38"/>
      <c r="AD490" s="38"/>
      <c r="AE490" s="38"/>
      <c r="AR490" s="223" t="s">
        <v>383</v>
      </c>
      <c r="AT490" s="223" t="s">
        <v>153</v>
      </c>
      <c r="AU490" s="223" t="s">
        <v>83</v>
      </c>
      <c r="AY490" s="17" t="s">
        <v>150</v>
      </c>
      <c r="BE490" s="224">
        <f>IF(N490="základní",J490,0)</f>
        <v>0</v>
      </c>
      <c r="BF490" s="224">
        <f>IF(N490="snížená",J490,0)</f>
        <v>0</v>
      </c>
      <c r="BG490" s="224">
        <f>IF(N490="zákl. přenesená",J490,0)</f>
        <v>0</v>
      </c>
      <c r="BH490" s="224">
        <f>IF(N490="sníž. přenesená",J490,0)</f>
        <v>0</v>
      </c>
      <c r="BI490" s="224">
        <f>IF(N490="nulová",J490,0)</f>
        <v>0</v>
      </c>
      <c r="BJ490" s="17" t="s">
        <v>81</v>
      </c>
      <c r="BK490" s="224">
        <f>ROUND(I490*H490,2)</f>
        <v>0</v>
      </c>
      <c r="BL490" s="17" t="s">
        <v>383</v>
      </c>
      <c r="BM490" s="223" t="s">
        <v>1129</v>
      </c>
    </row>
    <row r="491" s="2" customFormat="1">
      <c r="A491" s="38"/>
      <c r="B491" s="39"/>
      <c r="C491" s="40"/>
      <c r="D491" s="225" t="s">
        <v>159</v>
      </c>
      <c r="E491" s="40"/>
      <c r="F491" s="226" t="s">
        <v>1130</v>
      </c>
      <c r="G491" s="40"/>
      <c r="H491" s="40"/>
      <c r="I491" s="227"/>
      <c r="J491" s="40"/>
      <c r="K491" s="40"/>
      <c r="L491" s="44"/>
      <c r="M491" s="228"/>
      <c r="N491" s="229"/>
      <c r="O491" s="84"/>
      <c r="P491" s="84"/>
      <c r="Q491" s="84"/>
      <c r="R491" s="84"/>
      <c r="S491" s="84"/>
      <c r="T491" s="85"/>
      <c r="U491" s="38"/>
      <c r="V491" s="38"/>
      <c r="W491" s="38"/>
      <c r="X491" s="38"/>
      <c r="Y491" s="38"/>
      <c r="Z491" s="38"/>
      <c r="AA491" s="38"/>
      <c r="AB491" s="38"/>
      <c r="AC491" s="38"/>
      <c r="AD491" s="38"/>
      <c r="AE491" s="38"/>
      <c r="AT491" s="17" t="s">
        <v>159</v>
      </c>
      <c r="AU491" s="17" t="s">
        <v>83</v>
      </c>
    </row>
    <row r="492" s="2" customFormat="1">
      <c r="A492" s="38"/>
      <c r="B492" s="39"/>
      <c r="C492" s="40"/>
      <c r="D492" s="230" t="s">
        <v>161</v>
      </c>
      <c r="E492" s="40"/>
      <c r="F492" s="231" t="s">
        <v>1131</v>
      </c>
      <c r="G492" s="40"/>
      <c r="H492" s="40"/>
      <c r="I492" s="227"/>
      <c r="J492" s="40"/>
      <c r="K492" s="40"/>
      <c r="L492" s="44"/>
      <c r="M492" s="228"/>
      <c r="N492" s="229"/>
      <c r="O492" s="84"/>
      <c r="P492" s="84"/>
      <c r="Q492" s="84"/>
      <c r="R492" s="84"/>
      <c r="S492" s="84"/>
      <c r="T492" s="85"/>
      <c r="U492" s="38"/>
      <c r="V492" s="38"/>
      <c r="W492" s="38"/>
      <c r="X492" s="38"/>
      <c r="Y492" s="38"/>
      <c r="Z492" s="38"/>
      <c r="AA492" s="38"/>
      <c r="AB492" s="38"/>
      <c r="AC492" s="38"/>
      <c r="AD492" s="38"/>
      <c r="AE492" s="38"/>
      <c r="AT492" s="17" t="s">
        <v>161</v>
      </c>
      <c r="AU492" s="17" t="s">
        <v>83</v>
      </c>
    </row>
    <row r="493" s="2" customFormat="1" ht="16.5" customHeight="1">
      <c r="A493" s="38"/>
      <c r="B493" s="39"/>
      <c r="C493" s="212" t="s">
        <v>1132</v>
      </c>
      <c r="D493" s="212" t="s">
        <v>153</v>
      </c>
      <c r="E493" s="213" t="s">
        <v>1133</v>
      </c>
      <c r="F493" s="214" t="s">
        <v>1134</v>
      </c>
      <c r="G493" s="215" t="s">
        <v>281</v>
      </c>
      <c r="H493" s="216">
        <v>2</v>
      </c>
      <c r="I493" s="217"/>
      <c r="J493" s="218">
        <f>ROUND(I493*H493,2)</f>
        <v>0</v>
      </c>
      <c r="K493" s="214" t="s">
        <v>157</v>
      </c>
      <c r="L493" s="44"/>
      <c r="M493" s="219" t="s">
        <v>19</v>
      </c>
      <c r="N493" s="220" t="s">
        <v>44</v>
      </c>
      <c r="O493" s="84"/>
      <c r="P493" s="221">
        <f>O493*H493</f>
        <v>0</v>
      </c>
      <c r="Q493" s="221">
        <v>0.00025000000000000001</v>
      </c>
      <c r="R493" s="221">
        <f>Q493*H493</f>
        <v>0.00050000000000000001</v>
      </c>
      <c r="S493" s="221">
        <v>0</v>
      </c>
      <c r="T493" s="222">
        <f>S493*H493</f>
        <v>0</v>
      </c>
      <c r="U493" s="38"/>
      <c r="V493" s="38"/>
      <c r="W493" s="38"/>
      <c r="X493" s="38"/>
      <c r="Y493" s="38"/>
      <c r="Z493" s="38"/>
      <c r="AA493" s="38"/>
      <c r="AB493" s="38"/>
      <c r="AC493" s="38"/>
      <c r="AD493" s="38"/>
      <c r="AE493" s="38"/>
      <c r="AR493" s="223" t="s">
        <v>383</v>
      </c>
      <c r="AT493" s="223" t="s">
        <v>153</v>
      </c>
      <c r="AU493" s="223" t="s">
        <v>83</v>
      </c>
      <c r="AY493" s="17" t="s">
        <v>150</v>
      </c>
      <c r="BE493" s="224">
        <f>IF(N493="základní",J493,0)</f>
        <v>0</v>
      </c>
      <c r="BF493" s="224">
        <f>IF(N493="snížená",J493,0)</f>
        <v>0</v>
      </c>
      <c r="BG493" s="224">
        <f>IF(N493="zákl. přenesená",J493,0)</f>
        <v>0</v>
      </c>
      <c r="BH493" s="224">
        <f>IF(N493="sníž. přenesená",J493,0)</f>
        <v>0</v>
      </c>
      <c r="BI493" s="224">
        <f>IF(N493="nulová",J493,0)</f>
        <v>0</v>
      </c>
      <c r="BJ493" s="17" t="s">
        <v>81</v>
      </c>
      <c r="BK493" s="224">
        <f>ROUND(I493*H493,2)</f>
        <v>0</v>
      </c>
      <c r="BL493" s="17" t="s">
        <v>383</v>
      </c>
      <c r="BM493" s="223" t="s">
        <v>1135</v>
      </c>
    </row>
    <row r="494" s="2" customFormat="1">
      <c r="A494" s="38"/>
      <c r="B494" s="39"/>
      <c r="C494" s="40"/>
      <c r="D494" s="225" t="s">
        <v>159</v>
      </c>
      <c r="E494" s="40"/>
      <c r="F494" s="226" t="s">
        <v>1136</v>
      </c>
      <c r="G494" s="40"/>
      <c r="H494" s="40"/>
      <c r="I494" s="227"/>
      <c r="J494" s="40"/>
      <c r="K494" s="40"/>
      <c r="L494" s="44"/>
      <c r="M494" s="228"/>
      <c r="N494" s="229"/>
      <c r="O494" s="84"/>
      <c r="P494" s="84"/>
      <c r="Q494" s="84"/>
      <c r="R494" s="84"/>
      <c r="S494" s="84"/>
      <c r="T494" s="85"/>
      <c r="U494" s="38"/>
      <c r="V494" s="38"/>
      <c r="W494" s="38"/>
      <c r="X494" s="38"/>
      <c r="Y494" s="38"/>
      <c r="Z494" s="38"/>
      <c r="AA494" s="38"/>
      <c r="AB494" s="38"/>
      <c r="AC494" s="38"/>
      <c r="AD494" s="38"/>
      <c r="AE494" s="38"/>
      <c r="AT494" s="17" t="s">
        <v>159</v>
      </c>
      <c r="AU494" s="17" t="s">
        <v>83</v>
      </c>
    </row>
    <row r="495" s="2" customFormat="1">
      <c r="A495" s="38"/>
      <c r="B495" s="39"/>
      <c r="C495" s="40"/>
      <c r="D495" s="230" t="s">
        <v>161</v>
      </c>
      <c r="E495" s="40"/>
      <c r="F495" s="231" t="s">
        <v>1137</v>
      </c>
      <c r="G495" s="40"/>
      <c r="H495" s="40"/>
      <c r="I495" s="227"/>
      <c r="J495" s="40"/>
      <c r="K495" s="40"/>
      <c r="L495" s="44"/>
      <c r="M495" s="228"/>
      <c r="N495" s="229"/>
      <c r="O495" s="84"/>
      <c r="P495" s="84"/>
      <c r="Q495" s="84"/>
      <c r="R495" s="84"/>
      <c r="S495" s="84"/>
      <c r="T495" s="85"/>
      <c r="U495" s="38"/>
      <c r="V495" s="38"/>
      <c r="W495" s="38"/>
      <c r="X495" s="38"/>
      <c r="Y495" s="38"/>
      <c r="Z495" s="38"/>
      <c r="AA495" s="38"/>
      <c r="AB495" s="38"/>
      <c r="AC495" s="38"/>
      <c r="AD495" s="38"/>
      <c r="AE495" s="38"/>
      <c r="AT495" s="17" t="s">
        <v>161</v>
      </c>
      <c r="AU495" s="17" t="s">
        <v>83</v>
      </c>
    </row>
    <row r="496" s="2" customFormat="1" ht="16.5" customHeight="1">
      <c r="A496" s="38"/>
      <c r="B496" s="39"/>
      <c r="C496" s="212" t="s">
        <v>1138</v>
      </c>
      <c r="D496" s="212" t="s">
        <v>153</v>
      </c>
      <c r="E496" s="213" t="s">
        <v>1139</v>
      </c>
      <c r="F496" s="214" t="s">
        <v>1140</v>
      </c>
      <c r="G496" s="215" t="s">
        <v>281</v>
      </c>
      <c r="H496" s="216">
        <v>4</v>
      </c>
      <c r="I496" s="217"/>
      <c r="J496" s="218">
        <f>ROUND(I496*H496,2)</f>
        <v>0</v>
      </c>
      <c r="K496" s="214" t="s">
        <v>157</v>
      </c>
      <c r="L496" s="44"/>
      <c r="M496" s="219" t="s">
        <v>19</v>
      </c>
      <c r="N496" s="220" t="s">
        <v>44</v>
      </c>
      <c r="O496" s="84"/>
      <c r="P496" s="221">
        <f>O496*H496</f>
        <v>0</v>
      </c>
      <c r="Q496" s="221">
        <v>0.00032000000000000003</v>
      </c>
      <c r="R496" s="221">
        <f>Q496*H496</f>
        <v>0.0012800000000000001</v>
      </c>
      <c r="S496" s="221">
        <v>0</v>
      </c>
      <c r="T496" s="222">
        <f>S496*H496</f>
        <v>0</v>
      </c>
      <c r="U496" s="38"/>
      <c r="V496" s="38"/>
      <c r="W496" s="38"/>
      <c r="X496" s="38"/>
      <c r="Y496" s="38"/>
      <c r="Z496" s="38"/>
      <c r="AA496" s="38"/>
      <c r="AB496" s="38"/>
      <c r="AC496" s="38"/>
      <c r="AD496" s="38"/>
      <c r="AE496" s="38"/>
      <c r="AR496" s="223" t="s">
        <v>383</v>
      </c>
      <c r="AT496" s="223" t="s">
        <v>153</v>
      </c>
      <c r="AU496" s="223" t="s">
        <v>83</v>
      </c>
      <c r="AY496" s="17" t="s">
        <v>150</v>
      </c>
      <c r="BE496" s="224">
        <f>IF(N496="základní",J496,0)</f>
        <v>0</v>
      </c>
      <c r="BF496" s="224">
        <f>IF(N496="snížená",J496,0)</f>
        <v>0</v>
      </c>
      <c r="BG496" s="224">
        <f>IF(N496="zákl. přenesená",J496,0)</f>
        <v>0</v>
      </c>
      <c r="BH496" s="224">
        <f>IF(N496="sníž. přenesená",J496,0)</f>
        <v>0</v>
      </c>
      <c r="BI496" s="224">
        <f>IF(N496="nulová",J496,0)</f>
        <v>0</v>
      </c>
      <c r="BJ496" s="17" t="s">
        <v>81</v>
      </c>
      <c r="BK496" s="224">
        <f>ROUND(I496*H496,2)</f>
        <v>0</v>
      </c>
      <c r="BL496" s="17" t="s">
        <v>383</v>
      </c>
      <c r="BM496" s="223" t="s">
        <v>1141</v>
      </c>
    </row>
    <row r="497" s="2" customFormat="1">
      <c r="A497" s="38"/>
      <c r="B497" s="39"/>
      <c r="C497" s="40"/>
      <c r="D497" s="225" t="s">
        <v>159</v>
      </c>
      <c r="E497" s="40"/>
      <c r="F497" s="226" t="s">
        <v>1142</v>
      </c>
      <c r="G497" s="40"/>
      <c r="H497" s="40"/>
      <c r="I497" s="227"/>
      <c r="J497" s="40"/>
      <c r="K497" s="40"/>
      <c r="L497" s="44"/>
      <c r="M497" s="228"/>
      <c r="N497" s="229"/>
      <c r="O497" s="84"/>
      <c r="P497" s="84"/>
      <c r="Q497" s="84"/>
      <c r="R497" s="84"/>
      <c r="S497" s="84"/>
      <c r="T497" s="85"/>
      <c r="U497" s="38"/>
      <c r="V497" s="38"/>
      <c r="W497" s="38"/>
      <c r="X497" s="38"/>
      <c r="Y497" s="38"/>
      <c r="Z497" s="38"/>
      <c r="AA497" s="38"/>
      <c r="AB497" s="38"/>
      <c r="AC497" s="38"/>
      <c r="AD497" s="38"/>
      <c r="AE497" s="38"/>
      <c r="AT497" s="17" t="s">
        <v>159</v>
      </c>
      <c r="AU497" s="17" t="s">
        <v>83</v>
      </c>
    </row>
    <row r="498" s="2" customFormat="1">
      <c r="A498" s="38"/>
      <c r="B498" s="39"/>
      <c r="C498" s="40"/>
      <c r="D498" s="230" t="s">
        <v>161</v>
      </c>
      <c r="E498" s="40"/>
      <c r="F498" s="231" t="s">
        <v>1143</v>
      </c>
      <c r="G498" s="40"/>
      <c r="H498" s="40"/>
      <c r="I498" s="227"/>
      <c r="J498" s="40"/>
      <c r="K498" s="40"/>
      <c r="L498" s="44"/>
      <c r="M498" s="228"/>
      <c r="N498" s="229"/>
      <c r="O498" s="84"/>
      <c r="P498" s="84"/>
      <c r="Q498" s="84"/>
      <c r="R498" s="84"/>
      <c r="S498" s="84"/>
      <c r="T498" s="85"/>
      <c r="U498" s="38"/>
      <c r="V498" s="38"/>
      <c r="W498" s="38"/>
      <c r="X498" s="38"/>
      <c r="Y498" s="38"/>
      <c r="Z498" s="38"/>
      <c r="AA498" s="38"/>
      <c r="AB498" s="38"/>
      <c r="AC498" s="38"/>
      <c r="AD498" s="38"/>
      <c r="AE498" s="38"/>
      <c r="AT498" s="17" t="s">
        <v>161</v>
      </c>
      <c r="AU498" s="17" t="s">
        <v>83</v>
      </c>
    </row>
    <row r="499" s="2" customFormat="1" ht="16.5" customHeight="1">
      <c r="A499" s="38"/>
      <c r="B499" s="39"/>
      <c r="C499" s="212" t="s">
        <v>1144</v>
      </c>
      <c r="D499" s="212" t="s">
        <v>153</v>
      </c>
      <c r="E499" s="213" t="s">
        <v>1145</v>
      </c>
      <c r="F499" s="214" t="s">
        <v>1146</v>
      </c>
      <c r="G499" s="215" t="s">
        <v>281</v>
      </c>
      <c r="H499" s="216">
        <v>9</v>
      </c>
      <c r="I499" s="217"/>
      <c r="J499" s="218">
        <f>ROUND(I499*H499,2)</f>
        <v>0</v>
      </c>
      <c r="K499" s="214" t="s">
        <v>157</v>
      </c>
      <c r="L499" s="44"/>
      <c r="M499" s="219" t="s">
        <v>19</v>
      </c>
      <c r="N499" s="220" t="s">
        <v>44</v>
      </c>
      <c r="O499" s="84"/>
      <c r="P499" s="221">
        <f>O499*H499</f>
        <v>0</v>
      </c>
      <c r="Q499" s="221">
        <v>0.00038000000000000002</v>
      </c>
      <c r="R499" s="221">
        <f>Q499*H499</f>
        <v>0.0034200000000000003</v>
      </c>
      <c r="S499" s="221">
        <v>0</v>
      </c>
      <c r="T499" s="222">
        <f>S499*H499</f>
        <v>0</v>
      </c>
      <c r="U499" s="38"/>
      <c r="V499" s="38"/>
      <c r="W499" s="38"/>
      <c r="X499" s="38"/>
      <c r="Y499" s="38"/>
      <c r="Z499" s="38"/>
      <c r="AA499" s="38"/>
      <c r="AB499" s="38"/>
      <c r="AC499" s="38"/>
      <c r="AD499" s="38"/>
      <c r="AE499" s="38"/>
      <c r="AR499" s="223" t="s">
        <v>383</v>
      </c>
      <c r="AT499" s="223" t="s">
        <v>153</v>
      </c>
      <c r="AU499" s="223" t="s">
        <v>83</v>
      </c>
      <c r="AY499" s="17" t="s">
        <v>150</v>
      </c>
      <c r="BE499" s="224">
        <f>IF(N499="základní",J499,0)</f>
        <v>0</v>
      </c>
      <c r="BF499" s="224">
        <f>IF(N499="snížená",J499,0)</f>
        <v>0</v>
      </c>
      <c r="BG499" s="224">
        <f>IF(N499="zákl. přenesená",J499,0)</f>
        <v>0</v>
      </c>
      <c r="BH499" s="224">
        <f>IF(N499="sníž. přenesená",J499,0)</f>
        <v>0</v>
      </c>
      <c r="BI499" s="224">
        <f>IF(N499="nulová",J499,0)</f>
        <v>0</v>
      </c>
      <c r="BJ499" s="17" t="s">
        <v>81</v>
      </c>
      <c r="BK499" s="224">
        <f>ROUND(I499*H499,2)</f>
        <v>0</v>
      </c>
      <c r="BL499" s="17" t="s">
        <v>383</v>
      </c>
      <c r="BM499" s="223" t="s">
        <v>1147</v>
      </c>
    </row>
    <row r="500" s="2" customFormat="1">
      <c r="A500" s="38"/>
      <c r="B500" s="39"/>
      <c r="C500" s="40"/>
      <c r="D500" s="225" t="s">
        <v>159</v>
      </c>
      <c r="E500" s="40"/>
      <c r="F500" s="226" t="s">
        <v>1148</v>
      </c>
      <c r="G500" s="40"/>
      <c r="H500" s="40"/>
      <c r="I500" s="227"/>
      <c r="J500" s="40"/>
      <c r="K500" s="40"/>
      <c r="L500" s="44"/>
      <c r="M500" s="228"/>
      <c r="N500" s="229"/>
      <c r="O500" s="84"/>
      <c r="P500" s="84"/>
      <c r="Q500" s="84"/>
      <c r="R500" s="84"/>
      <c r="S500" s="84"/>
      <c r="T500" s="85"/>
      <c r="U500" s="38"/>
      <c r="V500" s="38"/>
      <c r="W500" s="38"/>
      <c r="X500" s="38"/>
      <c r="Y500" s="38"/>
      <c r="Z500" s="38"/>
      <c r="AA500" s="38"/>
      <c r="AB500" s="38"/>
      <c r="AC500" s="38"/>
      <c r="AD500" s="38"/>
      <c r="AE500" s="38"/>
      <c r="AT500" s="17" t="s">
        <v>159</v>
      </c>
      <c r="AU500" s="17" t="s">
        <v>83</v>
      </c>
    </row>
    <row r="501" s="2" customFormat="1">
      <c r="A501" s="38"/>
      <c r="B501" s="39"/>
      <c r="C501" s="40"/>
      <c r="D501" s="230" t="s">
        <v>161</v>
      </c>
      <c r="E501" s="40"/>
      <c r="F501" s="231" t="s">
        <v>1149</v>
      </c>
      <c r="G501" s="40"/>
      <c r="H501" s="40"/>
      <c r="I501" s="227"/>
      <c r="J501" s="40"/>
      <c r="K501" s="40"/>
      <c r="L501" s="44"/>
      <c r="M501" s="228"/>
      <c r="N501" s="229"/>
      <c r="O501" s="84"/>
      <c r="P501" s="84"/>
      <c r="Q501" s="84"/>
      <c r="R501" s="84"/>
      <c r="S501" s="84"/>
      <c r="T501" s="85"/>
      <c r="U501" s="38"/>
      <c r="V501" s="38"/>
      <c r="W501" s="38"/>
      <c r="X501" s="38"/>
      <c r="Y501" s="38"/>
      <c r="Z501" s="38"/>
      <c r="AA501" s="38"/>
      <c r="AB501" s="38"/>
      <c r="AC501" s="38"/>
      <c r="AD501" s="38"/>
      <c r="AE501" s="38"/>
      <c r="AT501" s="17" t="s">
        <v>161</v>
      </c>
      <c r="AU501" s="17" t="s">
        <v>83</v>
      </c>
    </row>
    <row r="502" s="2" customFormat="1" ht="16.5" customHeight="1">
      <c r="A502" s="38"/>
      <c r="B502" s="39"/>
      <c r="C502" s="212" t="s">
        <v>1150</v>
      </c>
      <c r="D502" s="212" t="s">
        <v>153</v>
      </c>
      <c r="E502" s="213" t="s">
        <v>1151</v>
      </c>
      <c r="F502" s="214" t="s">
        <v>1152</v>
      </c>
      <c r="G502" s="215" t="s">
        <v>281</v>
      </c>
      <c r="H502" s="216">
        <v>2</v>
      </c>
      <c r="I502" s="217"/>
      <c r="J502" s="218">
        <f>ROUND(I502*H502,2)</f>
        <v>0</v>
      </c>
      <c r="K502" s="214" t="s">
        <v>157</v>
      </c>
      <c r="L502" s="44"/>
      <c r="M502" s="219" t="s">
        <v>19</v>
      </c>
      <c r="N502" s="220" t="s">
        <v>44</v>
      </c>
      <c r="O502" s="84"/>
      <c r="P502" s="221">
        <f>O502*H502</f>
        <v>0</v>
      </c>
      <c r="Q502" s="221">
        <v>0.0015200000000000001</v>
      </c>
      <c r="R502" s="221">
        <f>Q502*H502</f>
        <v>0.0030400000000000002</v>
      </c>
      <c r="S502" s="221">
        <v>0</v>
      </c>
      <c r="T502" s="222">
        <f>S502*H502</f>
        <v>0</v>
      </c>
      <c r="U502" s="38"/>
      <c r="V502" s="38"/>
      <c r="W502" s="38"/>
      <c r="X502" s="38"/>
      <c r="Y502" s="38"/>
      <c r="Z502" s="38"/>
      <c r="AA502" s="38"/>
      <c r="AB502" s="38"/>
      <c r="AC502" s="38"/>
      <c r="AD502" s="38"/>
      <c r="AE502" s="38"/>
      <c r="AR502" s="223" t="s">
        <v>383</v>
      </c>
      <c r="AT502" s="223" t="s">
        <v>153</v>
      </c>
      <c r="AU502" s="223" t="s">
        <v>83</v>
      </c>
      <c r="AY502" s="17" t="s">
        <v>150</v>
      </c>
      <c r="BE502" s="224">
        <f>IF(N502="základní",J502,0)</f>
        <v>0</v>
      </c>
      <c r="BF502" s="224">
        <f>IF(N502="snížená",J502,0)</f>
        <v>0</v>
      </c>
      <c r="BG502" s="224">
        <f>IF(N502="zákl. přenesená",J502,0)</f>
        <v>0</v>
      </c>
      <c r="BH502" s="224">
        <f>IF(N502="sníž. přenesená",J502,0)</f>
        <v>0</v>
      </c>
      <c r="BI502" s="224">
        <f>IF(N502="nulová",J502,0)</f>
        <v>0</v>
      </c>
      <c r="BJ502" s="17" t="s">
        <v>81</v>
      </c>
      <c r="BK502" s="224">
        <f>ROUND(I502*H502,2)</f>
        <v>0</v>
      </c>
      <c r="BL502" s="17" t="s">
        <v>383</v>
      </c>
      <c r="BM502" s="223" t="s">
        <v>1153</v>
      </c>
    </row>
    <row r="503" s="2" customFormat="1">
      <c r="A503" s="38"/>
      <c r="B503" s="39"/>
      <c r="C503" s="40"/>
      <c r="D503" s="225" t="s">
        <v>159</v>
      </c>
      <c r="E503" s="40"/>
      <c r="F503" s="226" t="s">
        <v>1154</v>
      </c>
      <c r="G503" s="40"/>
      <c r="H503" s="40"/>
      <c r="I503" s="227"/>
      <c r="J503" s="40"/>
      <c r="K503" s="40"/>
      <c r="L503" s="44"/>
      <c r="M503" s="228"/>
      <c r="N503" s="229"/>
      <c r="O503" s="84"/>
      <c r="P503" s="84"/>
      <c r="Q503" s="84"/>
      <c r="R503" s="84"/>
      <c r="S503" s="84"/>
      <c r="T503" s="85"/>
      <c r="U503" s="38"/>
      <c r="V503" s="38"/>
      <c r="W503" s="38"/>
      <c r="X503" s="38"/>
      <c r="Y503" s="38"/>
      <c r="Z503" s="38"/>
      <c r="AA503" s="38"/>
      <c r="AB503" s="38"/>
      <c r="AC503" s="38"/>
      <c r="AD503" s="38"/>
      <c r="AE503" s="38"/>
      <c r="AT503" s="17" t="s">
        <v>159</v>
      </c>
      <c r="AU503" s="17" t="s">
        <v>83</v>
      </c>
    </row>
    <row r="504" s="2" customFormat="1">
      <c r="A504" s="38"/>
      <c r="B504" s="39"/>
      <c r="C504" s="40"/>
      <c r="D504" s="230" t="s">
        <v>161</v>
      </c>
      <c r="E504" s="40"/>
      <c r="F504" s="231" t="s">
        <v>1155</v>
      </c>
      <c r="G504" s="40"/>
      <c r="H504" s="40"/>
      <c r="I504" s="227"/>
      <c r="J504" s="40"/>
      <c r="K504" s="40"/>
      <c r="L504" s="44"/>
      <c r="M504" s="228"/>
      <c r="N504" s="229"/>
      <c r="O504" s="84"/>
      <c r="P504" s="84"/>
      <c r="Q504" s="84"/>
      <c r="R504" s="84"/>
      <c r="S504" s="84"/>
      <c r="T504" s="85"/>
      <c r="U504" s="38"/>
      <c r="V504" s="38"/>
      <c r="W504" s="38"/>
      <c r="X504" s="38"/>
      <c r="Y504" s="38"/>
      <c r="Z504" s="38"/>
      <c r="AA504" s="38"/>
      <c r="AB504" s="38"/>
      <c r="AC504" s="38"/>
      <c r="AD504" s="38"/>
      <c r="AE504" s="38"/>
      <c r="AT504" s="17" t="s">
        <v>161</v>
      </c>
      <c r="AU504" s="17" t="s">
        <v>83</v>
      </c>
    </row>
    <row r="505" s="2" customFormat="1" ht="16.5" customHeight="1">
      <c r="A505" s="38"/>
      <c r="B505" s="39"/>
      <c r="C505" s="212" t="s">
        <v>1156</v>
      </c>
      <c r="D505" s="212" t="s">
        <v>153</v>
      </c>
      <c r="E505" s="213" t="s">
        <v>1157</v>
      </c>
      <c r="F505" s="214" t="s">
        <v>1158</v>
      </c>
      <c r="G505" s="215" t="s">
        <v>281</v>
      </c>
      <c r="H505" s="216">
        <v>12</v>
      </c>
      <c r="I505" s="217"/>
      <c r="J505" s="218">
        <f>ROUND(I505*H505,2)</f>
        <v>0</v>
      </c>
      <c r="K505" s="214" t="s">
        <v>157</v>
      </c>
      <c r="L505" s="44"/>
      <c r="M505" s="219" t="s">
        <v>19</v>
      </c>
      <c r="N505" s="220" t="s">
        <v>44</v>
      </c>
      <c r="O505" s="84"/>
      <c r="P505" s="221">
        <f>O505*H505</f>
        <v>0</v>
      </c>
      <c r="Q505" s="221">
        <v>0.0019200000000000001</v>
      </c>
      <c r="R505" s="221">
        <f>Q505*H505</f>
        <v>0.023040000000000001</v>
      </c>
      <c r="S505" s="221">
        <v>0</v>
      </c>
      <c r="T505" s="222">
        <f>S505*H505</f>
        <v>0</v>
      </c>
      <c r="U505" s="38"/>
      <c r="V505" s="38"/>
      <c r="W505" s="38"/>
      <c r="X505" s="38"/>
      <c r="Y505" s="38"/>
      <c r="Z505" s="38"/>
      <c r="AA505" s="38"/>
      <c r="AB505" s="38"/>
      <c r="AC505" s="38"/>
      <c r="AD505" s="38"/>
      <c r="AE505" s="38"/>
      <c r="AR505" s="223" t="s">
        <v>383</v>
      </c>
      <c r="AT505" s="223" t="s">
        <v>153</v>
      </c>
      <c r="AU505" s="223" t="s">
        <v>83</v>
      </c>
      <c r="AY505" s="17" t="s">
        <v>150</v>
      </c>
      <c r="BE505" s="224">
        <f>IF(N505="základní",J505,0)</f>
        <v>0</v>
      </c>
      <c r="BF505" s="224">
        <f>IF(N505="snížená",J505,0)</f>
        <v>0</v>
      </c>
      <c r="BG505" s="224">
        <f>IF(N505="zákl. přenesená",J505,0)</f>
        <v>0</v>
      </c>
      <c r="BH505" s="224">
        <f>IF(N505="sníž. přenesená",J505,0)</f>
        <v>0</v>
      </c>
      <c r="BI505" s="224">
        <f>IF(N505="nulová",J505,0)</f>
        <v>0</v>
      </c>
      <c r="BJ505" s="17" t="s">
        <v>81</v>
      </c>
      <c r="BK505" s="224">
        <f>ROUND(I505*H505,2)</f>
        <v>0</v>
      </c>
      <c r="BL505" s="17" t="s">
        <v>383</v>
      </c>
      <c r="BM505" s="223" t="s">
        <v>1159</v>
      </c>
    </row>
    <row r="506" s="2" customFormat="1">
      <c r="A506" s="38"/>
      <c r="B506" s="39"/>
      <c r="C506" s="40"/>
      <c r="D506" s="225" t="s">
        <v>159</v>
      </c>
      <c r="E506" s="40"/>
      <c r="F506" s="226" t="s">
        <v>1160</v>
      </c>
      <c r="G506" s="40"/>
      <c r="H506" s="40"/>
      <c r="I506" s="227"/>
      <c r="J506" s="40"/>
      <c r="K506" s="40"/>
      <c r="L506" s="44"/>
      <c r="M506" s="228"/>
      <c r="N506" s="229"/>
      <c r="O506" s="84"/>
      <c r="P506" s="84"/>
      <c r="Q506" s="84"/>
      <c r="R506" s="84"/>
      <c r="S506" s="84"/>
      <c r="T506" s="85"/>
      <c r="U506" s="38"/>
      <c r="V506" s="38"/>
      <c r="W506" s="38"/>
      <c r="X506" s="38"/>
      <c r="Y506" s="38"/>
      <c r="Z506" s="38"/>
      <c r="AA506" s="38"/>
      <c r="AB506" s="38"/>
      <c r="AC506" s="38"/>
      <c r="AD506" s="38"/>
      <c r="AE506" s="38"/>
      <c r="AT506" s="17" t="s">
        <v>159</v>
      </c>
      <c r="AU506" s="17" t="s">
        <v>83</v>
      </c>
    </row>
    <row r="507" s="2" customFormat="1">
      <c r="A507" s="38"/>
      <c r="B507" s="39"/>
      <c r="C507" s="40"/>
      <c r="D507" s="230" t="s">
        <v>161</v>
      </c>
      <c r="E507" s="40"/>
      <c r="F507" s="231" t="s">
        <v>1161</v>
      </c>
      <c r="G507" s="40"/>
      <c r="H507" s="40"/>
      <c r="I507" s="227"/>
      <c r="J507" s="40"/>
      <c r="K507" s="40"/>
      <c r="L507" s="44"/>
      <c r="M507" s="228"/>
      <c r="N507" s="229"/>
      <c r="O507" s="84"/>
      <c r="P507" s="84"/>
      <c r="Q507" s="84"/>
      <c r="R507" s="84"/>
      <c r="S507" s="84"/>
      <c r="T507" s="85"/>
      <c r="U507" s="38"/>
      <c r="V507" s="38"/>
      <c r="W507" s="38"/>
      <c r="X507" s="38"/>
      <c r="Y507" s="38"/>
      <c r="Z507" s="38"/>
      <c r="AA507" s="38"/>
      <c r="AB507" s="38"/>
      <c r="AC507" s="38"/>
      <c r="AD507" s="38"/>
      <c r="AE507" s="38"/>
      <c r="AT507" s="17" t="s">
        <v>161</v>
      </c>
      <c r="AU507" s="17" t="s">
        <v>83</v>
      </c>
    </row>
    <row r="508" s="2" customFormat="1" ht="16.5" customHeight="1">
      <c r="A508" s="38"/>
      <c r="B508" s="39"/>
      <c r="C508" s="212" t="s">
        <v>1162</v>
      </c>
      <c r="D508" s="212" t="s">
        <v>153</v>
      </c>
      <c r="E508" s="213" t="s">
        <v>1163</v>
      </c>
      <c r="F508" s="214" t="s">
        <v>1164</v>
      </c>
      <c r="G508" s="215" t="s">
        <v>281</v>
      </c>
      <c r="H508" s="216">
        <v>17</v>
      </c>
      <c r="I508" s="217"/>
      <c r="J508" s="218">
        <f>ROUND(I508*H508,2)</f>
        <v>0</v>
      </c>
      <c r="K508" s="214" t="s">
        <v>157</v>
      </c>
      <c r="L508" s="44"/>
      <c r="M508" s="219" t="s">
        <v>19</v>
      </c>
      <c r="N508" s="220" t="s">
        <v>44</v>
      </c>
      <c r="O508" s="84"/>
      <c r="P508" s="221">
        <f>O508*H508</f>
        <v>0</v>
      </c>
      <c r="Q508" s="221">
        <v>0.0033</v>
      </c>
      <c r="R508" s="221">
        <f>Q508*H508</f>
        <v>0.056099999999999997</v>
      </c>
      <c r="S508" s="221">
        <v>0</v>
      </c>
      <c r="T508" s="222">
        <f>S508*H508</f>
        <v>0</v>
      </c>
      <c r="U508" s="38"/>
      <c r="V508" s="38"/>
      <c r="W508" s="38"/>
      <c r="X508" s="38"/>
      <c r="Y508" s="38"/>
      <c r="Z508" s="38"/>
      <c r="AA508" s="38"/>
      <c r="AB508" s="38"/>
      <c r="AC508" s="38"/>
      <c r="AD508" s="38"/>
      <c r="AE508" s="38"/>
      <c r="AR508" s="223" t="s">
        <v>383</v>
      </c>
      <c r="AT508" s="223" t="s">
        <v>153</v>
      </c>
      <c r="AU508" s="223" t="s">
        <v>83</v>
      </c>
      <c r="AY508" s="17" t="s">
        <v>150</v>
      </c>
      <c r="BE508" s="224">
        <f>IF(N508="základní",J508,0)</f>
        <v>0</v>
      </c>
      <c r="BF508" s="224">
        <f>IF(N508="snížená",J508,0)</f>
        <v>0</v>
      </c>
      <c r="BG508" s="224">
        <f>IF(N508="zákl. přenesená",J508,0)</f>
        <v>0</v>
      </c>
      <c r="BH508" s="224">
        <f>IF(N508="sníž. přenesená",J508,0)</f>
        <v>0</v>
      </c>
      <c r="BI508" s="224">
        <f>IF(N508="nulová",J508,0)</f>
        <v>0</v>
      </c>
      <c r="BJ508" s="17" t="s">
        <v>81</v>
      </c>
      <c r="BK508" s="224">
        <f>ROUND(I508*H508,2)</f>
        <v>0</v>
      </c>
      <c r="BL508" s="17" t="s">
        <v>383</v>
      </c>
      <c r="BM508" s="223" t="s">
        <v>1165</v>
      </c>
    </row>
    <row r="509" s="2" customFormat="1">
      <c r="A509" s="38"/>
      <c r="B509" s="39"/>
      <c r="C509" s="40"/>
      <c r="D509" s="225" t="s">
        <v>159</v>
      </c>
      <c r="E509" s="40"/>
      <c r="F509" s="226" t="s">
        <v>1166</v>
      </c>
      <c r="G509" s="40"/>
      <c r="H509" s="40"/>
      <c r="I509" s="227"/>
      <c r="J509" s="40"/>
      <c r="K509" s="40"/>
      <c r="L509" s="44"/>
      <c r="M509" s="228"/>
      <c r="N509" s="229"/>
      <c r="O509" s="84"/>
      <c r="P509" s="84"/>
      <c r="Q509" s="84"/>
      <c r="R509" s="84"/>
      <c r="S509" s="84"/>
      <c r="T509" s="85"/>
      <c r="U509" s="38"/>
      <c r="V509" s="38"/>
      <c r="W509" s="38"/>
      <c r="X509" s="38"/>
      <c r="Y509" s="38"/>
      <c r="Z509" s="38"/>
      <c r="AA509" s="38"/>
      <c r="AB509" s="38"/>
      <c r="AC509" s="38"/>
      <c r="AD509" s="38"/>
      <c r="AE509" s="38"/>
      <c r="AT509" s="17" t="s">
        <v>159</v>
      </c>
      <c r="AU509" s="17" t="s">
        <v>83</v>
      </c>
    </row>
    <row r="510" s="2" customFormat="1">
      <c r="A510" s="38"/>
      <c r="B510" s="39"/>
      <c r="C510" s="40"/>
      <c r="D510" s="230" t="s">
        <v>161</v>
      </c>
      <c r="E510" s="40"/>
      <c r="F510" s="231" t="s">
        <v>1167</v>
      </c>
      <c r="G510" s="40"/>
      <c r="H510" s="40"/>
      <c r="I510" s="227"/>
      <c r="J510" s="40"/>
      <c r="K510" s="40"/>
      <c r="L510" s="44"/>
      <c r="M510" s="228"/>
      <c r="N510" s="229"/>
      <c r="O510" s="84"/>
      <c r="P510" s="84"/>
      <c r="Q510" s="84"/>
      <c r="R510" s="84"/>
      <c r="S510" s="84"/>
      <c r="T510" s="85"/>
      <c r="U510" s="38"/>
      <c r="V510" s="38"/>
      <c r="W510" s="38"/>
      <c r="X510" s="38"/>
      <c r="Y510" s="38"/>
      <c r="Z510" s="38"/>
      <c r="AA510" s="38"/>
      <c r="AB510" s="38"/>
      <c r="AC510" s="38"/>
      <c r="AD510" s="38"/>
      <c r="AE510" s="38"/>
      <c r="AT510" s="17" t="s">
        <v>161</v>
      </c>
      <c r="AU510" s="17" t="s">
        <v>83</v>
      </c>
    </row>
    <row r="511" s="2" customFormat="1" ht="16.5" customHeight="1">
      <c r="A511" s="38"/>
      <c r="B511" s="39"/>
      <c r="C511" s="212" t="s">
        <v>1168</v>
      </c>
      <c r="D511" s="212" t="s">
        <v>153</v>
      </c>
      <c r="E511" s="213" t="s">
        <v>1169</v>
      </c>
      <c r="F511" s="214" t="s">
        <v>1170</v>
      </c>
      <c r="G511" s="215" t="s">
        <v>281</v>
      </c>
      <c r="H511" s="216">
        <v>3</v>
      </c>
      <c r="I511" s="217"/>
      <c r="J511" s="218">
        <f>ROUND(I511*H511,2)</f>
        <v>0</v>
      </c>
      <c r="K511" s="214" t="s">
        <v>157</v>
      </c>
      <c r="L511" s="44"/>
      <c r="M511" s="219" t="s">
        <v>19</v>
      </c>
      <c r="N511" s="220" t="s">
        <v>44</v>
      </c>
      <c r="O511" s="84"/>
      <c r="P511" s="221">
        <f>O511*H511</f>
        <v>0</v>
      </c>
      <c r="Q511" s="221">
        <v>0.0058300000000000001</v>
      </c>
      <c r="R511" s="221">
        <f>Q511*H511</f>
        <v>0.017489999999999999</v>
      </c>
      <c r="S511" s="221">
        <v>0</v>
      </c>
      <c r="T511" s="222">
        <f>S511*H511</f>
        <v>0</v>
      </c>
      <c r="U511" s="38"/>
      <c r="V511" s="38"/>
      <c r="W511" s="38"/>
      <c r="X511" s="38"/>
      <c r="Y511" s="38"/>
      <c r="Z511" s="38"/>
      <c r="AA511" s="38"/>
      <c r="AB511" s="38"/>
      <c r="AC511" s="38"/>
      <c r="AD511" s="38"/>
      <c r="AE511" s="38"/>
      <c r="AR511" s="223" t="s">
        <v>383</v>
      </c>
      <c r="AT511" s="223" t="s">
        <v>153</v>
      </c>
      <c r="AU511" s="223" t="s">
        <v>83</v>
      </c>
      <c r="AY511" s="17" t="s">
        <v>150</v>
      </c>
      <c r="BE511" s="224">
        <f>IF(N511="základní",J511,0)</f>
        <v>0</v>
      </c>
      <c r="BF511" s="224">
        <f>IF(N511="snížená",J511,0)</f>
        <v>0</v>
      </c>
      <c r="BG511" s="224">
        <f>IF(N511="zákl. přenesená",J511,0)</f>
        <v>0</v>
      </c>
      <c r="BH511" s="224">
        <f>IF(N511="sníž. přenesená",J511,0)</f>
        <v>0</v>
      </c>
      <c r="BI511" s="224">
        <f>IF(N511="nulová",J511,0)</f>
        <v>0</v>
      </c>
      <c r="BJ511" s="17" t="s">
        <v>81</v>
      </c>
      <c r="BK511" s="224">
        <f>ROUND(I511*H511,2)</f>
        <v>0</v>
      </c>
      <c r="BL511" s="17" t="s">
        <v>383</v>
      </c>
      <c r="BM511" s="223" t="s">
        <v>1171</v>
      </c>
    </row>
    <row r="512" s="2" customFormat="1">
      <c r="A512" s="38"/>
      <c r="B512" s="39"/>
      <c r="C512" s="40"/>
      <c r="D512" s="225" t="s">
        <v>159</v>
      </c>
      <c r="E512" s="40"/>
      <c r="F512" s="226" t="s">
        <v>1172</v>
      </c>
      <c r="G512" s="40"/>
      <c r="H512" s="40"/>
      <c r="I512" s="227"/>
      <c r="J512" s="40"/>
      <c r="K512" s="40"/>
      <c r="L512" s="44"/>
      <c r="M512" s="228"/>
      <c r="N512" s="229"/>
      <c r="O512" s="84"/>
      <c r="P512" s="84"/>
      <c r="Q512" s="84"/>
      <c r="R512" s="84"/>
      <c r="S512" s="84"/>
      <c r="T512" s="85"/>
      <c r="U512" s="38"/>
      <c r="V512" s="38"/>
      <c r="W512" s="38"/>
      <c r="X512" s="38"/>
      <c r="Y512" s="38"/>
      <c r="Z512" s="38"/>
      <c r="AA512" s="38"/>
      <c r="AB512" s="38"/>
      <c r="AC512" s="38"/>
      <c r="AD512" s="38"/>
      <c r="AE512" s="38"/>
      <c r="AT512" s="17" t="s">
        <v>159</v>
      </c>
      <c r="AU512" s="17" t="s">
        <v>83</v>
      </c>
    </row>
    <row r="513" s="2" customFormat="1">
      <c r="A513" s="38"/>
      <c r="B513" s="39"/>
      <c r="C513" s="40"/>
      <c r="D513" s="230" t="s">
        <v>161</v>
      </c>
      <c r="E513" s="40"/>
      <c r="F513" s="231" t="s">
        <v>1173</v>
      </c>
      <c r="G513" s="40"/>
      <c r="H513" s="40"/>
      <c r="I513" s="227"/>
      <c r="J513" s="40"/>
      <c r="K513" s="40"/>
      <c r="L513" s="44"/>
      <c r="M513" s="228"/>
      <c r="N513" s="229"/>
      <c r="O513" s="84"/>
      <c r="P513" s="84"/>
      <c r="Q513" s="84"/>
      <c r="R513" s="84"/>
      <c r="S513" s="84"/>
      <c r="T513" s="85"/>
      <c r="U513" s="38"/>
      <c r="V513" s="38"/>
      <c r="W513" s="38"/>
      <c r="X513" s="38"/>
      <c r="Y513" s="38"/>
      <c r="Z513" s="38"/>
      <c r="AA513" s="38"/>
      <c r="AB513" s="38"/>
      <c r="AC513" s="38"/>
      <c r="AD513" s="38"/>
      <c r="AE513" s="38"/>
      <c r="AT513" s="17" t="s">
        <v>161</v>
      </c>
      <c r="AU513" s="17" t="s">
        <v>83</v>
      </c>
    </row>
    <row r="514" s="2" customFormat="1" ht="16.5" customHeight="1">
      <c r="A514" s="38"/>
      <c r="B514" s="39"/>
      <c r="C514" s="212" t="s">
        <v>1174</v>
      </c>
      <c r="D514" s="212" t="s">
        <v>153</v>
      </c>
      <c r="E514" s="213" t="s">
        <v>1175</v>
      </c>
      <c r="F514" s="214" t="s">
        <v>1176</v>
      </c>
      <c r="G514" s="215" t="s">
        <v>281</v>
      </c>
      <c r="H514" s="216">
        <v>2</v>
      </c>
      <c r="I514" s="217"/>
      <c r="J514" s="218">
        <f>ROUND(I514*H514,2)</f>
        <v>0</v>
      </c>
      <c r="K514" s="214" t="s">
        <v>157</v>
      </c>
      <c r="L514" s="44"/>
      <c r="M514" s="219" t="s">
        <v>19</v>
      </c>
      <c r="N514" s="220" t="s">
        <v>44</v>
      </c>
      <c r="O514" s="84"/>
      <c r="P514" s="221">
        <f>O514*H514</f>
        <v>0</v>
      </c>
      <c r="Q514" s="221">
        <v>0.00728</v>
      </c>
      <c r="R514" s="221">
        <f>Q514*H514</f>
        <v>0.01456</v>
      </c>
      <c r="S514" s="221">
        <v>0</v>
      </c>
      <c r="T514" s="222">
        <f>S514*H514</f>
        <v>0</v>
      </c>
      <c r="U514" s="38"/>
      <c r="V514" s="38"/>
      <c r="W514" s="38"/>
      <c r="X514" s="38"/>
      <c r="Y514" s="38"/>
      <c r="Z514" s="38"/>
      <c r="AA514" s="38"/>
      <c r="AB514" s="38"/>
      <c r="AC514" s="38"/>
      <c r="AD514" s="38"/>
      <c r="AE514" s="38"/>
      <c r="AR514" s="223" t="s">
        <v>383</v>
      </c>
      <c r="AT514" s="223" t="s">
        <v>153</v>
      </c>
      <c r="AU514" s="223" t="s">
        <v>83</v>
      </c>
      <c r="AY514" s="17" t="s">
        <v>150</v>
      </c>
      <c r="BE514" s="224">
        <f>IF(N514="základní",J514,0)</f>
        <v>0</v>
      </c>
      <c r="BF514" s="224">
        <f>IF(N514="snížená",J514,0)</f>
        <v>0</v>
      </c>
      <c r="BG514" s="224">
        <f>IF(N514="zákl. přenesená",J514,0)</f>
        <v>0</v>
      </c>
      <c r="BH514" s="224">
        <f>IF(N514="sníž. přenesená",J514,0)</f>
        <v>0</v>
      </c>
      <c r="BI514" s="224">
        <f>IF(N514="nulová",J514,0)</f>
        <v>0</v>
      </c>
      <c r="BJ514" s="17" t="s">
        <v>81</v>
      </c>
      <c r="BK514" s="224">
        <f>ROUND(I514*H514,2)</f>
        <v>0</v>
      </c>
      <c r="BL514" s="17" t="s">
        <v>383</v>
      </c>
      <c r="BM514" s="223" t="s">
        <v>1177</v>
      </c>
    </row>
    <row r="515" s="2" customFormat="1">
      <c r="A515" s="38"/>
      <c r="B515" s="39"/>
      <c r="C515" s="40"/>
      <c r="D515" s="225" t="s">
        <v>159</v>
      </c>
      <c r="E515" s="40"/>
      <c r="F515" s="226" t="s">
        <v>1178</v>
      </c>
      <c r="G515" s="40"/>
      <c r="H515" s="40"/>
      <c r="I515" s="227"/>
      <c r="J515" s="40"/>
      <c r="K515" s="40"/>
      <c r="L515" s="44"/>
      <c r="M515" s="228"/>
      <c r="N515" s="229"/>
      <c r="O515" s="84"/>
      <c r="P515" s="84"/>
      <c r="Q515" s="84"/>
      <c r="R515" s="84"/>
      <c r="S515" s="84"/>
      <c r="T515" s="85"/>
      <c r="U515" s="38"/>
      <c r="V515" s="38"/>
      <c r="W515" s="38"/>
      <c r="X515" s="38"/>
      <c r="Y515" s="38"/>
      <c r="Z515" s="38"/>
      <c r="AA515" s="38"/>
      <c r="AB515" s="38"/>
      <c r="AC515" s="38"/>
      <c r="AD515" s="38"/>
      <c r="AE515" s="38"/>
      <c r="AT515" s="17" t="s">
        <v>159</v>
      </c>
      <c r="AU515" s="17" t="s">
        <v>83</v>
      </c>
    </row>
    <row r="516" s="2" customFormat="1">
      <c r="A516" s="38"/>
      <c r="B516" s="39"/>
      <c r="C516" s="40"/>
      <c r="D516" s="230" t="s">
        <v>161</v>
      </c>
      <c r="E516" s="40"/>
      <c r="F516" s="231" t="s">
        <v>1179</v>
      </c>
      <c r="G516" s="40"/>
      <c r="H516" s="40"/>
      <c r="I516" s="227"/>
      <c r="J516" s="40"/>
      <c r="K516" s="40"/>
      <c r="L516" s="44"/>
      <c r="M516" s="228"/>
      <c r="N516" s="229"/>
      <c r="O516" s="84"/>
      <c r="P516" s="84"/>
      <c r="Q516" s="84"/>
      <c r="R516" s="84"/>
      <c r="S516" s="84"/>
      <c r="T516" s="85"/>
      <c r="U516" s="38"/>
      <c r="V516" s="38"/>
      <c r="W516" s="38"/>
      <c r="X516" s="38"/>
      <c r="Y516" s="38"/>
      <c r="Z516" s="38"/>
      <c r="AA516" s="38"/>
      <c r="AB516" s="38"/>
      <c r="AC516" s="38"/>
      <c r="AD516" s="38"/>
      <c r="AE516" s="38"/>
      <c r="AT516" s="17" t="s">
        <v>161</v>
      </c>
      <c r="AU516" s="17" t="s">
        <v>83</v>
      </c>
    </row>
    <row r="517" s="2" customFormat="1" ht="16.5" customHeight="1">
      <c r="A517" s="38"/>
      <c r="B517" s="39"/>
      <c r="C517" s="212" t="s">
        <v>1180</v>
      </c>
      <c r="D517" s="212" t="s">
        <v>153</v>
      </c>
      <c r="E517" s="213" t="s">
        <v>1181</v>
      </c>
      <c r="F517" s="214" t="s">
        <v>1182</v>
      </c>
      <c r="G517" s="215" t="s">
        <v>281</v>
      </c>
      <c r="H517" s="216">
        <v>18</v>
      </c>
      <c r="I517" s="217"/>
      <c r="J517" s="218">
        <f>ROUND(I517*H517,2)</f>
        <v>0</v>
      </c>
      <c r="K517" s="214" t="s">
        <v>157</v>
      </c>
      <c r="L517" s="44"/>
      <c r="M517" s="219" t="s">
        <v>19</v>
      </c>
      <c r="N517" s="220" t="s">
        <v>44</v>
      </c>
      <c r="O517" s="84"/>
      <c r="P517" s="221">
        <f>O517*H517</f>
        <v>0</v>
      </c>
      <c r="Q517" s="221">
        <v>2.0000000000000002E-05</v>
      </c>
      <c r="R517" s="221">
        <f>Q517*H517</f>
        <v>0.00036000000000000002</v>
      </c>
      <c r="S517" s="221">
        <v>0</v>
      </c>
      <c r="T517" s="222">
        <f>S517*H517</f>
        <v>0</v>
      </c>
      <c r="U517" s="38"/>
      <c r="V517" s="38"/>
      <c r="W517" s="38"/>
      <c r="X517" s="38"/>
      <c r="Y517" s="38"/>
      <c r="Z517" s="38"/>
      <c r="AA517" s="38"/>
      <c r="AB517" s="38"/>
      <c r="AC517" s="38"/>
      <c r="AD517" s="38"/>
      <c r="AE517" s="38"/>
      <c r="AR517" s="223" t="s">
        <v>383</v>
      </c>
      <c r="AT517" s="223" t="s">
        <v>153</v>
      </c>
      <c r="AU517" s="223" t="s">
        <v>83</v>
      </c>
      <c r="AY517" s="17" t="s">
        <v>150</v>
      </c>
      <c r="BE517" s="224">
        <f>IF(N517="základní",J517,0)</f>
        <v>0</v>
      </c>
      <c r="BF517" s="224">
        <f>IF(N517="snížená",J517,0)</f>
        <v>0</v>
      </c>
      <c r="BG517" s="224">
        <f>IF(N517="zákl. přenesená",J517,0)</f>
        <v>0</v>
      </c>
      <c r="BH517" s="224">
        <f>IF(N517="sníž. přenesená",J517,0)</f>
        <v>0</v>
      </c>
      <c r="BI517" s="224">
        <f>IF(N517="nulová",J517,0)</f>
        <v>0</v>
      </c>
      <c r="BJ517" s="17" t="s">
        <v>81</v>
      </c>
      <c r="BK517" s="224">
        <f>ROUND(I517*H517,2)</f>
        <v>0</v>
      </c>
      <c r="BL517" s="17" t="s">
        <v>383</v>
      </c>
      <c r="BM517" s="223" t="s">
        <v>1183</v>
      </c>
    </row>
    <row r="518" s="2" customFormat="1">
      <c r="A518" s="38"/>
      <c r="B518" s="39"/>
      <c r="C518" s="40"/>
      <c r="D518" s="225" t="s">
        <v>159</v>
      </c>
      <c r="E518" s="40"/>
      <c r="F518" s="226" t="s">
        <v>1184</v>
      </c>
      <c r="G518" s="40"/>
      <c r="H518" s="40"/>
      <c r="I518" s="227"/>
      <c r="J518" s="40"/>
      <c r="K518" s="40"/>
      <c r="L518" s="44"/>
      <c r="M518" s="228"/>
      <c r="N518" s="229"/>
      <c r="O518" s="84"/>
      <c r="P518" s="84"/>
      <c r="Q518" s="84"/>
      <c r="R518" s="84"/>
      <c r="S518" s="84"/>
      <c r="T518" s="85"/>
      <c r="U518" s="38"/>
      <c r="V518" s="38"/>
      <c r="W518" s="38"/>
      <c r="X518" s="38"/>
      <c r="Y518" s="38"/>
      <c r="Z518" s="38"/>
      <c r="AA518" s="38"/>
      <c r="AB518" s="38"/>
      <c r="AC518" s="38"/>
      <c r="AD518" s="38"/>
      <c r="AE518" s="38"/>
      <c r="AT518" s="17" t="s">
        <v>159</v>
      </c>
      <c r="AU518" s="17" t="s">
        <v>83</v>
      </c>
    </row>
    <row r="519" s="2" customFormat="1">
      <c r="A519" s="38"/>
      <c r="B519" s="39"/>
      <c r="C519" s="40"/>
      <c r="D519" s="230" t="s">
        <v>161</v>
      </c>
      <c r="E519" s="40"/>
      <c r="F519" s="231" t="s">
        <v>1185</v>
      </c>
      <c r="G519" s="40"/>
      <c r="H519" s="40"/>
      <c r="I519" s="227"/>
      <c r="J519" s="40"/>
      <c r="K519" s="40"/>
      <c r="L519" s="44"/>
      <c r="M519" s="228"/>
      <c r="N519" s="229"/>
      <c r="O519" s="84"/>
      <c r="P519" s="84"/>
      <c r="Q519" s="84"/>
      <c r="R519" s="84"/>
      <c r="S519" s="84"/>
      <c r="T519" s="85"/>
      <c r="U519" s="38"/>
      <c r="V519" s="38"/>
      <c r="W519" s="38"/>
      <c r="X519" s="38"/>
      <c r="Y519" s="38"/>
      <c r="Z519" s="38"/>
      <c r="AA519" s="38"/>
      <c r="AB519" s="38"/>
      <c r="AC519" s="38"/>
      <c r="AD519" s="38"/>
      <c r="AE519" s="38"/>
      <c r="AT519" s="17" t="s">
        <v>161</v>
      </c>
      <c r="AU519" s="17" t="s">
        <v>83</v>
      </c>
    </row>
    <row r="520" s="2" customFormat="1" ht="16.5" customHeight="1">
      <c r="A520" s="38"/>
      <c r="B520" s="39"/>
      <c r="C520" s="243" t="s">
        <v>1186</v>
      </c>
      <c r="D520" s="243" t="s">
        <v>229</v>
      </c>
      <c r="E520" s="244" t="s">
        <v>1187</v>
      </c>
      <c r="F520" s="245" t="s">
        <v>1188</v>
      </c>
      <c r="G520" s="246" t="s">
        <v>281</v>
      </c>
      <c r="H520" s="247">
        <v>2</v>
      </c>
      <c r="I520" s="248"/>
      <c r="J520" s="249">
        <f>ROUND(I520*H520,2)</f>
        <v>0</v>
      </c>
      <c r="K520" s="245" t="s">
        <v>19</v>
      </c>
      <c r="L520" s="250"/>
      <c r="M520" s="251" t="s">
        <v>19</v>
      </c>
      <c r="N520" s="252" t="s">
        <v>44</v>
      </c>
      <c r="O520" s="84"/>
      <c r="P520" s="221">
        <f>O520*H520</f>
        <v>0</v>
      </c>
      <c r="Q520" s="221">
        <v>0</v>
      </c>
      <c r="R520" s="221">
        <f>Q520*H520</f>
        <v>0</v>
      </c>
      <c r="S520" s="221">
        <v>0</v>
      </c>
      <c r="T520" s="222">
        <f>S520*H520</f>
        <v>0</v>
      </c>
      <c r="U520" s="38"/>
      <c r="V520" s="38"/>
      <c r="W520" s="38"/>
      <c r="X520" s="38"/>
      <c r="Y520" s="38"/>
      <c r="Z520" s="38"/>
      <c r="AA520" s="38"/>
      <c r="AB520" s="38"/>
      <c r="AC520" s="38"/>
      <c r="AD520" s="38"/>
      <c r="AE520" s="38"/>
      <c r="AR520" s="223" t="s">
        <v>232</v>
      </c>
      <c r="AT520" s="223" t="s">
        <v>229</v>
      </c>
      <c r="AU520" s="223" t="s">
        <v>83</v>
      </c>
      <c r="AY520" s="17" t="s">
        <v>150</v>
      </c>
      <c r="BE520" s="224">
        <f>IF(N520="základní",J520,0)</f>
        <v>0</v>
      </c>
      <c r="BF520" s="224">
        <f>IF(N520="snížená",J520,0)</f>
        <v>0</v>
      </c>
      <c r="BG520" s="224">
        <f>IF(N520="zákl. přenesená",J520,0)</f>
        <v>0</v>
      </c>
      <c r="BH520" s="224">
        <f>IF(N520="sníž. přenesená",J520,0)</f>
        <v>0</v>
      </c>
      <c r="BI520" s="224">
        <f>IF(N520="nulová",J520,0)</f>
        <v>0</v>
      </c>
      <c r="BJ520" s="17" t="s">
        <v>81</v>
      </c>
      <c r="BK520" s="224">
        <f>ROUND(I520*H520,2)</f>
        <v>0</v>
      </c>
      <c r="BL520" s="17" t="s">
        <v>217</v>
      </c>
      <c r="BM520" s="223" t="s">
        <v>1189</v>
      </c>
    </row>
    <row r="521" s="2" customFormat="1">
      <c r="A521" s="38"/>
      <c r="B521" s="39"/>
      <c r="C521" s="40"/>
      <c r="D521" s="225" t="s">
        <v>159</v>
      </c>
      <c r="E521" s="40"/>
      <c r="F521" s="226" t="s">
        <v>1188</v>
      </c>
      <c r="G521" s="40"/>
      <c r="H521" s="40"/>
      <c r="I521" s="227"/>
      <c r="J521" s="40"/>
      <c r="K521" s="40"/>
      <c r="L521" s="44"/>
      <c r="M521" s="228"/>
      <c r="N521" s="229"/>
      <c r="O521" s="84"/>
      <c r="P521" s="84"/>
      <c r="Q521" s="84"/>
      <c r="R521" s="84"/>
      <c r="S521" s="84"/>
      <c r="T521" s="85"/>
      <c r="U521" s="38"/>
      <c r="V521" s="38"/>
      <c r="W521" s="38"/>
      <c r="X521" s="38"/>
      <c r="Y521" s="38"/>
      <c r="Z521" s="38"/>
      <c r="AA521" s="38"/>
      <c r="AB521" s="38"/>
      <c r="AC521" s="38"/>
      <c r="AD521" s="38"/>
      <c r="AE521" s="38"/>
      <c r="AT521" s="17" t="s">
        <v>159</v>
      </c>
      <c r="AU521" s="17" t="s">
        <v>83</v>
      </c>
    </row>
    <row r="522" s="2" customFormat="1" ht="16.5" customHeight="1">
      <c r="A522" s="38"/>
      <c r="B522" s="39"/>
      <c r="C522" s="243" t="s">
        <v>1190</v>
      </c>
      <c r="D522" s="243" t="s">
        <v>229</v>
      </c>
      <c r="E522" s="244" t="s">
        <v>1191</v>
      </c>
      <c r="F522" s="245" t="s">
        <v>1192</v>
      </c>
      <c r="G522" s="246" t="s">
        <v>281</v>
      </c>
      <c r="H522" s="247">
        <v>12</v>
      </c>
      <c r="I522" s="248"/>
      <c r="J522" s="249">
        <f>ROUND(I522*H522,2)</f>
        <v>0</v>
      </c>
      <c r="K522" s="245" t="s">
        <v>19</v>
      </c>
      <c r="L522" s="250"/>
      <c r="M522" s="251" t="s">
        <v>19</v>
      </c>
      <c r="N522" s="252" t="s">
        <v>44</v>
      </c>
      <c r="O522" s="84"/>
      <c r="P522" s="221">
        <f>O522*H522</f>
        <v>0</v>
      </c>
      <c r="Q522" s="221">
        <v>0.00077999999999999999</v>
      </c>
      <c r="R522" s="221">
        <f>Q522*H522</f>
        <v>0.0093600000000000003</v>
      </c>
      <c r="S522" s="221">
        <v>0</v>
      </c>
      <c r="T522" s="222">
        <f>S522*H522</f>
        <v>0</v>
      </c>
      <c r="U522" s="38"/>
      <c r="V522" s="38"/>
      <c r="W522" s="38"/>
      <c r="X522" s="38"/>
      <c r="Y522" s="38"/>
      <c r="Z522" s="38"/>
      <c r="AA522" s="38"/>
      <c r="AB522" s="38"/>
      <c r="AC522" s="38"/>
      <c r="AD522" s="38"/>
      <c r="AE522" s="38"/>
      <c r="AR522" s="223" t="s">
        <v>232</v>
      </c>
      <c r="AT522" s="223" t="s">
        <v>229</v>
      </c>
      <c r="AU522" s="223" t="s">
        <v>83</v>
      </c>
      <c r="AY522" s="17" t="s">
        <v>150</v>
      </c>
      <c r="BE522" s="224">
        <f>IF(N522="základní",J522,0)</f>
        <v>0</v>
      </c>
      <c r="BF522" s="224">
        <f>IF(N522="snížená",J522,0)</f>
        <v>0</v>
      </c>
      <c r="BG522" s="224">
        <f>IF(N522="zákl. přenesená",J522,0)</f>
        <v>0</v>
      </c>
      <c r="BH522" s="224">
        <f>IF(N522="sníž. přenesená",J522,0)</f>
        <v>0</v>
      </c>
      <c r="BI522" s="224">
        <f>IF(N522="nulová",J522,0)</f>
        <v>0</v>
      </c>
      <c r="BJ522" s="17" t="s">
        <v>81</v>
      </c>
      <c r="BK522" s="224">
        <f>ROUND(I522*H522,2)</f>
        <v>0</v>
      </c>
      <c r="BL522" s="17" t="s">
        <v>217</v>
      </c>
      <c r="BM522" s="223" t="s">
        <v>1193</v>
      </c>
    </row>
    <row r="523" s="2" customFormat="1">
      <c r="A523" s="38"/>
      <c r="B523" s="39"/>
      <c r="C523" s="40"/>
      <c r="D523" s="225" t="s">
        <v>159</v>
      </c>
      <c r="E523" s="40"/>
      <c r="F523" s="226" t="s">
        <v>1192</v>
      </c>
      <c r="G523" s="40"/>
      <c r="H523" s="40"/>
      <c r="I523" s="227"/>
      <c r="J523" s="40"/>
      <c r="K523" s="40"/>
      <c r="L523" s="44"/>
      <c r="M523" s="228"/>
      <c r="N523" s="229"/>
      <c r="O523" s="84"/>
      <c r="P523" s="84"/>
      <c r="Q523" s="84"/>
      <c r="R523" s="84"/>
      <c r="S523" s="84"/>
      <c r="T523" s="85"/>
      <c r="U523" s="38"/>
      <c r="V523" s="38"/>
      <c r="W523" s="38"/>
      <c r="X523" s="38"/>
      <c r="Y523" s="38"/>
      <c r="Z523" s="38"/>
      <c r="AA523" s="38"/>
      <c r="AB523" s="38"/>
      <c r="AC523" s="38"/>
      <c r="AD523" s="38"/>
      <c r="AE523" s="38"/>
      <c r="AT523" s="17" t="s">
        <v>159</v>
      </c>
      <c r="AU523" s="17" t="s">
        <v>83</v>
      </c>
    </row>
    <row r="524" s="2" customFormat="1" ht="16.5" customHeight="1">
      <c r="A524" s="38"/>
      <c r="B524" s="39"/>
      <c r="C524" s="243" t="s">
        <v>1194</v>
      </c>
      <c r="D524" s="243" t="s">
        <v>229</v>
      </c>
      <c r="E524" s="244" t="s">
        <v>1195</v>
      </c>
      <c r="F524" s="245" t="s">
        <v>1196</v>
      </c>
      <c r="G524" s="246" t="s">
        <v>281</v>
      </c>
      <c r="H524" s="247">
        <v>6</v>
      </c>
      <c r="I524" s="248"/>
      <c r="J524" s="249">
        <f>ROUND(I524*H524,2)</f>
        <v>0</v>
      </c>
      <c r="K524" s="245" t="s">
        <v>19</v>
      </c>
      <c r="L524" s="250"/>
      <c r="M524" s="251" t="s">
        <v>19</v>
      </c>
      <c r="N524" s="252" t="s">
        <v>44</v>
      </c>
      <c r="O524" s="84"/>
      <c r="P524" s="221">
        <f>O524*H524</f>
        <v>0</v>
      </c>
      <c r="Q524" s="221">
        <v>0.00016000000000000001</v>
      </c>
      <c r="R524" s="221">
        <f>Q524*H524</f>
        <v>0.00096000000000000013</v>
      </c>
      <c r="S524" s="221">
        <v>0</v>
      </c>
      <c r="T524" s="222">
        <f>S524*H524</f>
        <v>0</v>
      </c>
      <c r="U524" s="38"/>
      <c r="V524" s="38"/>
      <c r="W524" s="38"/>
      <c r="X524" s="38"/>
      <c r="Y524" s="38"/>
      <c r="Z524" s="38"/>
      <c r="AA524" s="38"/>
      <c r="AB524" s="38"/>
      <c r="AC524" s="38"/>
      <c r="AD524" s="38"/>
      <c r="AE524" s="38"/>
      <c r="AR524" s="223" t="s">
        <v>232</v>
      </c>
      <c r="AT524" s="223" t="s">
        <v>229</v>
      </c>
      <c r="AU524" s="223" t="s">
        <v>83</v>
      </c>
      <c r="AY524" s="17" t="s">
        <v>150</v>
      </c>
      <c r="BE524" s="224">
        <f>IF(N524="základní",J524,0)</f>
        <v>0</v>
      </c>
      <c r="BF524" s="224">
        <f>IF(N524="snížená",J524,0)</f>
        <v>0</v>
      </c>
      <c r="BG524" s="224">
        <f>IF(N524="zákl. přenesená",J524,0)</f>
        <v>0</v>
      </c>
      <c r="BH524" s="224">
        <f>IF(N524="sníž. přenesená",J524,0)</f>
        <v>0</v>
      </c>
      <c r="BI524" s="224">
        <f>IF(N524="nulová",J524,0)</f>
        <v>0</v>
      </c>
      <c r="BJ524" s="17" t="s">
        <v>81</v>
      </c>
      <c r="BK524" s="224">
        <f>ROUND(I524*H524,2)</f>
        <v>0</v>
      </c>
      <c r="BL524" s="17" t="s">
        <v>217</v>
      </c>
      <c r="BM524" s="223" t="s">
        <v>1197</v>
      </c>
    </row>
    <row r="525" s="2" customFormat="1">
      <c r="A525" s="38"/>
      <c r="B525" s="39"/>
      <c r="C525" s="40"/>
      <c r="D525" s="225" t="s">
        <v>159</v>
      </c>
      <c r="E525" s="40"/>
      <c r="F525" s="226" t="s">
        <v>1196</v>
      </c>
      <c r="G525" s="40"/>
      <c r="H525" s="40"/>
      <c r="I525" s="227"/>
      <c r="J525" s="40"/>
      <c r="K525" s="40"/>
      <c r="L525" s="44"/>
      <c r="M525" s="228"/>
      <c r="N525" s="229"/>
      <c r="O525" s="84"/>
      <c r="P525" s="84"/>
      <c r="Q525" s="84"/>
      <c r="R525" s="84"/>
      <c r="S525" s="84"/>
      <c r="T525" s="85"/>
      <c r="U525" s="38"/>
      <c r="V525" s="38"/>
      <c r="W525" s="38"/>
      <c r="X525" s="38"/>
      <c r="Y525" s="38"/>
      <c r="Z525" s="38"/>
      <c r="AA525" s="38"/>
      <c r="AB525" s="38"/>
      <c r="AC525" s="38"/>
      <c r="AD525" s="38"/>
      <c r="AE525" s="38"/>
      <c r="AT525" s="17" t="s">
        <v>159</v>
      </c>
      <c r="AU525" s="17" t="s">
        <v>83</v>
      </c>
    </row>
    <row r="526" s="2" customFormat="1" ht="16.5" customHeight="1">
      <c r="A526" s="38"/>
      <c r="B526" s="39"/>
      <c r="C526" s="212" t="s">
        <v>1198</v>
      </c>
      <c r="D526" s="212" t="s">
        <v>153</v>
      </c>
      <c r="E526" s="213" t="s">
        <v>1199</v>
      </c>
      <c r="F526" s="214" t="s">
        <v>1200</v>
      </c>
      <c r="G526" s="215" t="s">
        <v>281</v>
      </c>
      <c r="H526" s="216">
        <v>27</v>
      </c>
      <c r="I526" s="217"/>
      <c r="J526" s="218">
        <f>ROUND(I526*H526,2)</f>
        <v>0</v>
      </c>
      <c r="K526" s="214" t="s">
        <v>157</v>
      </c>
      <c r="L526" s="44"/>
      <c r="M526" s="219" t="s">
        <v>19</v>
      </c>
      <c r="N526" s="220" t="s">
        <v>44</v>
      </c>
      <c r="O526" s="84"/>
      <c r="P526" s="221">
        <f>O526*H526</f>
        <v>0</v>
      </c>
      <c r="Q526" s="221">
        <v>0.00017000000000000001</v>
      </c>
      <c r="R526" s="221">
        <f>Q526*H526</f>
        <v>0.0045900000000000003</v>
      </c>
      <c r="S526" s="221">
        <v>0</v>
      </c>
      <c r="T526" s="222">
        <f>S526*H526</f>
        <v>0</v>
      </c>
      <c r="U526" s="38"/>
      <c r="V526" s="38"/>
      <c r="W526" s="38"/>
      <c r="X526" s="38"/>
      <c r="Y526" s="38"/>
      <c r="Z526" s="38"/>
      <c r="AA526" s="38"/>
      <c r="AB526" s="38"/>
      <c r="AC526" s="38"/>
      <c r="AD526" s="38"/>
      <c r="AE526" s="38"/>
      <c r="AR526" s="223" t="s">
        <v>383</v>
      </c>
      <c r="AT526" s="223" t="s">
        <v>153</v>
      </c>
      <c r="AU526" s="223" t="s">
        <v>83</v>
      </c>
      <c r="AY526" s="17" t="s">
        <v>150</v>
      </c>
      <c r="BE526" s="224">
        <f>IF(N526="základní",J526,0)</f>
        <v>0</v>
      </c>
      <c r="BF526" s="224">
        <f>IF(N526="snížená",J526,0)</f>
        <v>0</v>
      </c>
      <c r="BG526" s="224">
        <f>IF(N526="zákl. přenesená",J526,0)</f>
        <v>0</v>
      </c>
      <c r="BH526" s="224">
        <f>IF(N526="sníž. přenesená",J526,0)</f>
        <v>0</v>
      </c>
      <c r="BI526" s="224">
        <f>IF(N526="nulová",J526,0)</f>
        <v>0</v>
      </c>
      <c r="BJ526" s="17" t="s">
        <v>81</v>
      </c>
      <c r="BK526" s="224">
        <f>ROUND(I526*H526,2)</f>
        <v>0</v>
      </c>
      <c r="BL526" s="17" t="s">
        <v>383</v>
      </c>
      <c r="BM526" s="223" t="s">
        <v>1201</v>
      </c>
    </row>
    <row r="527" s="2" customFormat="1">
      <c r="A527" s="38"/>
      <c r="B527" s="39"/>
      <c r="C527" s="40"/>
      <c r="D527" s="225" t="s">
        <v>159</v>
      </c>
      <c r="E527" s="40"/>
      <c r="F527" s="226" t="s">
        <v>1202</v>
      </c>
      <c r="G527" s="40"/>
      <c r="H527" s="40"/>
      <c r="I527" s="227"/>
      <c r="J527" s="40"/>
      <c r="K527" s="40"/>
      <c r="L527" s="44"/>
      <c r="M527" s="228"/>
      <c r="N527" s="229"/>
      <c r="O527" s="84"/>
      <c r="P527" s="84"/>
      <c r="Q527" s="84"/>
      <c r="R527" s="84"/>
      <c r="S527" s="84"/>
      <c r="T527" s="85"/>
      <c r="U527" s="38"/>
      <c r="V527" s="38"/>
      <c r="W527" s="38"/>
      <c r="X527" s="38"/>
      <c r="Y527" s="38"/>
      <c r="Z527" s="38"/>
      <c r="AA527" s="38"/>
      <c r="AB527" s="38"/>
      <c r="AC527" s="38"/>
      <c r="AD527" s="38"/>
      <c r="AE527" s="38"/>
      <c r="AT527" s="17" t="s">
        <v>159</v>
      </c>
      <c r="AU527" s="17" t="s">
        <v>83</v>
      </c>
    </row>
    <row r="528" s="2" customFormat="1">
      <c r="A528" s="38"/>
      <c r="B528" s="39"/>
      <c r="C528" s="40"/>
      <c r="D528" s="230" t="s">
        <v>161</v>
      </c>
      <c r="E528" s="40"/>
      <c r="F528" s="231" t="s">
        <v>1203</v>
      </c>
      <c r="G528" s="40"/>
      <c r="H528" s="40"/>
      <c r="I528" s="227"/>
      <c r="J528" s="40"/>
      <c r="K528" s="40"/>
      <c r="L528" s="44"/>
      <c r="M528" s="228"/>
      <c r="N528" s="229"/>
      <c r="O528" s="84"/>
      <c r="P528" s="84"/>
      <c r="Q528" s="84"/>
      <c r="R528" s="84"/>
      <c r="S528" s="84"/>
      <c r="T528" s="85"/>
      <c r="U528" s="38"/>
      <c r="V528" s="38"/>
      <c r="W528" s="38"/>
      <c r="X528" s="38"/>
      <c r="Y528" s="38"/>
      <c r="Z528" s="38"/>
      <c r="AA528" s="38"/>
      <c r="AB528" s="38"/>
      <c r="AC528" s="38"/>
      <c r="AD528" s="38"/>
      <c r="AE528" s="38"/>
      <c r="AT528" s="17" t="s">
        <v>161</v>
      </c>
      <c r="AU528" s="17" t="s">
        <v>83</v>
      </c>
    </row>
    <row r="529" s="2" customFormat="1" ht="16.5" customHeight="1">
      <c r="A529" s="38"/>
      <c r="B529" s="39"/>
      <c r="C529" s="243" t="s">
        <v>1204</v>
      </c>
      <c r="D529" s="243" t="s">
        <v>229</v>
      </c>
      <c r="E529" s="244" t="s">
        <v>1205</v>
      </c>
      <c r="F529" s="245" t="s">
        <v>1206</v>
      </c>
      <c r="G529" s="246" t="s">
        <v>281</v>
      </c>
      <c r="H529" s="247">
        <v>19</v>
      </c>
      <c r="I529" s="248"/>
      <c r="J529" s="249">
        <f>ROUND(I529*H529,2)</f>
        <v>0</v>
      </c>
      <c r="K529" s="245" t="s">
        <v>157</v>
      </c>
      <c r="L529" s="250"/>
      <c r="M529" s="251" t="s">
        <v>19</v>
      </c>
      <c r="N529" s="252" t="s">
        <v>44</v>
      </c>
      <c r="O529" s="84"/>
      <c r="P529" s="221">
        <f>O529*H529</f>
        <v>0</v>
      </c>
      <c r="Q529" s="221">
        <v>0.00033</v>
      </c>
      <c r="R529" s="221">
        <f>Q529*H529</f>
        <v>0.0062699999999999995</v>
      </c>
      <c r="S529" s="221">
        <v>0</v>
      </c>
      <c r="T529" s="222">
        <f>S529*H529</f>
        <v>0</v>
      </c>
      <c r="U529" s="38"/>
      <c r="V529" s="38"/>
      <c r="W529" s="38"/>
      <c r="X529" s="38"/>
      <c r="Y529" s="38"/>
      <c r="Z529" s="38"/>
      <c r="AA529" s="38"/>
      <c r="AB529" s="38"/>
      <c r="AC529" s="38"/>
      <c r="AD529" s="38"/>
      <c r="AE529" s="38"/>
      <c r="AR529" s="223" t="s">
        <v>1086</v>
      </c>
      <c r="AT529" s="223" t="s">
        <v>229</v>
      </c>
      <c r="AU529" s="223" t="s">
        <v>83</v>
      </c>
      <c r="AY529" s="17" t="s">
        <v>150</v>
      </c>
      <c r="BE529" s="224">
        <f>IF(N529="základní",J529,0)</f>
        <v>0</v>
      </c>
      <c r="BF529" s="224">
        <f>IF(N529="snížená",J529,0)</f>
        <v>0</v>
      </c>
      <c r="BG529" s="224">
        <f>IF(N529="zákl. přenesená",J529,0)</f>
        <v>0</v>
      </c>
      <c r="BH529" s="224">
        <f>IF(N529="sníž. přenesená",J529,0)</f>
        <v>0</v>
      </c>
      <c r="BI529" s="224">
        <f>IF(N529="nulová",J529,0)</f>
        <v>0</v>
      </c>
      <c r="BJ529" s="17" t="s">
        <v>81</v>
      </c>
      <c r="BK529" s="224">
        <f>ROUND(I529*H529,2)</f>
        <v>0</v>
      </c>
      <c r="BL529" s="17" t="s">
        <v>383</v>
      </c>
      <c r="BM529" s="223" t="s">
        <v>1207</v>
      </c>
    </row>
    <row r="530" s="2" customFormat="1">
      <c r="A530" s="38"/>
      <c r="B530" s="39"/>
      <c r="C530" s="40"/>
      <c r="D530" s="225" t="s">
        <v>159</v>
      </c>
      <c r="E530" s="40"/>
      <c r="F530" s="226" t="s">
        <v>1206</v>
      </c>
      <c r="G530" s="40"/>
      <c r="H530" s="40"/>
      <c r="I530" s="227"/>
      <c r="J530" s="40"/>
      <c r="K530" s="40"/>
      <c r="L530" s="44"/>
      <c r="M530" s="228"/>
      <c r="N530" s="229"/>
      <c r="O530" s="84"/>
      <c r="P530" s="84"/>
      <c r="Q530" s="84"/>
      <c r="R530" s="84"/>
      <c r="S530" s="84"/>
      <c r="T530" s="85"/>
      <c r="U530" s="38"/>
      <c r="V530" s="38"/>
      <c r="W530" s="38"/>
      <c r="X530" s="38"/>
      <c r="Y530" s="38"/>
      <c r="Z530" s="38"/>
      <c r="AA530" s="38"/>
      <c r="AB530" s="38"/>
      <c r="AC530" s="38"/>
      <c r="AD530" s="38"/>
      <c r="AE530" s="38"/>
      <c r="AT530" s="17" t="s">
        <v>159</v>
      </c>
      <c r="AU530" s="17" t="s">
        <v>83</v>
      </c>
    </row>
    <row r="531" s="2" customFormat="1" ht="16.5" customHeight="1">
      <c r="A531" s="38"/>
      <c r="B531" s="39"/>
      <c r="C531" s="243" t="s">
        <v>1208</v>
      </c>
      <c r="D531" s="243" t="s">
        <v>229</v>
      </c>
      <c r="E531" s="244" t="s">
        <v>1209</v>
      </c>
      <c r="F531" s="245" t="s">
        <v>1210</v>
      </c>
      <c r="G531" s="246" t="s">
        <v>281</v>
      </c>
      <c r="H531" s="247">
        <v>8</v>
      </c>
      <c r="I531" s="248"/>
      <c r="J531" s="249">
        <f>ROUND(I531*H531,2)</f>
        <v>0</v>
      </c>
      <c r="K531" s="245" t="s">
        <v>19</v>
      </c>
      <c r="L531" s="250"/>
      <c r="M531" s="251" t="s">
        <v>19</v>
      </c>
      <c r="N531" s="252" t="s">
        <v>44</v>
      </c>
      <c r="O531" s="84"/>
      <c r="P531" s="221">
        <f>O531*H531</f>
        <v>0</v>
      </c>
      <c r="Q531" s="221">
        <v>0.0016000000000000001</v>
      </c>
      <c r="R531" s="221">
        <f>Q531*H531</f>
        <v>0.012800000000000001</v>
      </c>
      <c r="S531" s="221">
        <v>0</v>
      </c>
      <c r="T531" s="222">
        <f>S531*H531</f>
        <v>0</v>
      </c>
      <c r="U531" s="38"/>
      <c r="V531" s="38"/>
      <c r="W531" s="38"/>
      <c r="X531" s="38"/>
      <c r="Y531" s="38"/>
      <c r="Z531" s="38"/>
      <c r="AA531" s="38"/>
      <c r="AB531" s="38"/>
      <c r="AC531" s="38"/>
      <c r="AD531" s="38"/>
      <c r="AE531" s="38"/>
      <c r="AR531" s="223" t="s">
        <v>232</v>
      </c>
      <c r="AT531" s="223" t="s">
        <v>229</v>
      </c>
      <c r="AU531" s="223" t="s">
        <v>83</v>
      </c>
      <c r="AY531" s="17" t="s">
        <v>150</v>
      </c>
      <c r="BE531" s="224">
        <f>IF(N531="základní",J531,0)</f>
        <v>0</v>
      </c>
      <c r="BF531" s="224">
        <f>IF(N531="snížená",J531,0)</f>
        <v>0</v>
      </c>
      <c r="BG531" s="224">
        <f>IF(N531="zákl. přenesená",J531,0)</f>
        <v>0</v>
      </c>
      <c r="BH531" s="224">
        <f>IF(N531="sníž. přenesená",J531,0)</f>
        <v>0</v>
      </c>
      <c r="BI531" s="224">
        <f>IF(N531="nulová",J531,0)</f>
        <v>0</v>
      </c>
      <c r="BJ531" s="17" t="s">
        <v>81</v>
      </c>
      <c r="BK531" s="224">
        <f>ROUND(I531*H531,2)</f>
        <v>0</v>
      </c>
      <c r="BL531" s="17" t="s">
        <v>217</v>
      </c>
      <c r="BM531" s="223" t="s">
        <v>1211</v>
      </c>
    </row>
    <row r="532" s="2" customFormat="1">
      <c r="A532" s="38"/>
      <c r="B532" s="39"/>
      <c r="C532" s="40"/>
      <c r="D532" s="225" t="s">
        <v>159</v>
      </c>
      <c r="E532" s="40"/>
      <c r="F532" s="226" t="s">
        <v>1210</v>
      </c>
      <c r="G532" s="40"/>
      <c r="H532" s="40"/>
      <c r="I532" s="227"/>
      <c r="J532" s="40"/>
      <c r="K532" s="40"/>
      <c r="L532" s="44"/>
      <c r="M532" s="228"/>
      <c r="N532" s="229"/>
      <c r="O532" s="84"/>
      <c r="P532" s="84"/>
      <c r="Q532" s="84"/>
      <c r="R532" s="84"/>
      <c r="S532" s="84"/>
      <c r="T532" s="85"/>
      <c r="U532" s="38"/>
      <c r="V532" s="38"/>
      <c r="W532" s="38"/>
      <c r="X532" s="38"/>
      <c r="Y532" s="38"/>
      <c r="Z532" s="38"/>
      <c r="AA532" s="38"/>
      <c r="AB532" s="38"/>
      <c r="AC532" s="38"/>
      <c r="AD532" s="38"/>
      <c r="AE532" s="38"/>
      <c r="AT532" s="17" t="s">
        <v>159</v>
      </c>
      <c r="AU532" s="17" t="s">
        <v>83</v>
      </c>
    </row>
    <row r="533" s="2" customFormat="1" ht="16.5" customHeight="1">
      <c r="A533" s="38"/>
      <c r="B533" s="39"/>
      <c r="C533" s="212" t="s">
        <v>1212</v>
      </c>
      <c r="D533" s="212" t="s">
        <v>153</v>
      </c>
      <c r="E533" s="213" t="s">
        <v>1213</v>
      </c>
      <c r="F533" s="214" t="s">
        <v>1214</v>
      </c>
      <c r="G533" s="215" t="s">
        <v>281</v>
      </c>
      <c r="H533" s="216">
        <v>3</v>
      </c>
      <c r="I533" s="217"/>
      <c r="J533" s="218">
        <f>ROUND(I533*H533,2)</f>
        <v>0</v>
      </c>
      <c r="K533" s="214" t="s">
        <v>157</v>
      </c>
      <c r="L533" s="44"/>
      <c r="M533" s="219" t="s">
        <v>19</v>
      </c>
      <c r="N533" s="220" t="s">
        <v>44</v>
      </c>
      <c r="O533" s="84"/>
      <c r="P533" s="221">
        <f>O533*H533</f>
        <v>0</v>
      </c>
      <c r="Q533" s="221">
        <v>0.00035</v>
      </c>
      <c r="R533" s="221">
        <f>Q533*H533</f>
        <v>0.0010499999999999999</v>
      </c>
      <c r="S533" s="221">
        <v>0</v>
      </c>
      <c r="T533" s="222">
        <f>S533*H533</f>
        <v>0</v>
      </c>
      <c r="U533" s="38"/>
      <c r="V533" s="38"/>
      <c r="W533" s="38"/>
      <c r="X533" s="38"/>
      <c r="Y533" s="38"/>
      <c r="Z533" s="38"/>
      <c r="AA533" s="38"/>
      <c r="AB533" s="38"/>
      <c r="AC533" s="38"/>
      <c r="AD533" s="38"/>
      <c r="AE533" s="38"/>
      <c r="AR533" s="223" t="s">
        <v>383</v>
      </c>
      <c r="AT533" s="223" t="s">
        <v>153</v>
      </c>
      <c r="AU533" s="223" t="s">
        <v>83</v>
      </c>
      <c r="AY533" s="17" t="s">
        <v>150</v>
      </c>
      <c r="BE533" s="224">
        <f>IF(N533="základní",J533,0)</f>
        <v>0</v>
      </c>
      <c r="BF533" s="224">
        <f>IF(N533="snížená",J533,0)</f>
        <v>0</v>
      </c>
      <c r="BG533" s="224">
        <f>IF(N533="zákl. přenesená",J533,0)</f>
        <v>0</v>
      </c>
      <c r="BH533" s="224">
        <f>IF(N533="sníž. přenesená",J533,0)</f>
        <v>0</v>
      </c>
      <c r="BI533" s="224">
        <f>IF(N533="nulová",J533,0)</f>
        <v>0</v>
      </c>
      <c r="BJ533" s="17" t="s">
        <v>81</v>
      </c>
      <c r="BK533" s="224">
        <f>ROUND(I533*H533,2)</f>
        <v>0</v>
      </c>
      <c r="BL533" s="17" t="s">
        <v>383</v>
      </c>
      <c r="BM533" s="223" t="s">
        <v>1215</v>
      </c>
    </row>
    <row r="534" s="2" customFormat="1">
      <c r="A534" s="38"/>
      <c r="B534" s="39"/>
      <c r="C534" s="40"/>
      <c r="D534" s="225" t="s">
        <v>159</v>
      </c>
      <c r="E534" s="40"/>
      <c r="F534" s="226" t="s">
        <v>1216</v>
      </c>
      <c r="G534" s="40"/>
      <c r="H534" s="40"/>
      <c r="I534" s="227"/>
      <c r="J534" s="40"/>
      <c r="K534" s="40"/>
      <c r="L534" s="44"/>
      <c r="M534" s="228"/>
      <c r="N534" s="229"/>
      <c r="O534" s="84"/>
      <c r="P534" s="84"/>
      <c r="Q534" s="84"/>
      <c r="R534" s="84"/>
      <c r="S534" s="84"/>
      <c r="T534" s="85"/>
      <c r="U534" s="38"/>
      <c r="V534" s="38"/>
      <c r="W534" s="38"/>
      <c r="X534" s="38"/>
      <c r="Y534" s="38"/>
      <c r="Z534" s="38"/>
      <c r="AA534" s="38"/>
      <c r="AB534" s="38"/>
      <c r="AC534" s="38"/>
      <c r="AD534" s="38"/>
      <c r="AE534" s="38"/>
      <c r="AT534" s="17" t="s">
        <v>159</v>
      </c>
      <c r="AU534" s="17" t="s">
        <v>83</v>
      </c>
    </row>
    <row r="535" s="2" customFormat="1">
      <c r="A535" s="38"/>
      <c r="B535" s="39"/>
      <c r="C535" s="40"/>
      <c r="D535" s="230" t="s">
        <v>161</v>
      </c>
      <c r="E535" s="40"/>
      <c r="F535" s="231" t="s">
        <v>1217</v>
      </c>
      <c r="G535" s="40"/>
      <c r="H535" s="40"/>
      <c r="I535" s="227"/>
      <c r="J535" s="40"/>
      <c r="K535" s="40"/>
      <c r="L535" s="44"/>
      <c r="M535" s="228"/>
      <c r="N535" s="229"/>
      <c r="O535" s="84"/>
      <c r="P535" s="84"/>
      <c r="Q535" s="84"/>
      <c r="R535" s="84"/>
      <c r="S535" s="84"/>
      <c r="T535" s="85"/>
      <c r="U535" s="38"/>
      <c r="V535" s="38"/>
      <c r="W535" s="38"/>
      <c r="X535" s="38"/>
      <c r="Y535" s="38"/>
      <c r="Z535" s="38"/>
      <c r="AA535" s="38"/>
      <c r="AB535" s="38"/>
      <c r="AC535" s="38"/>
      <c r="AD535" s="38"/>
      <c r="AE535" s="38"/>
      <c r="AT535" s="17" t="s">
        <v>161</v>
      </c>
      <c r="AU535" s="17" t="s">
        <v>83</v>
      </c>
    </row>
    <row r="536" s="2" customFormat="1" ht="16.5" customHeight="1">
      <c r="A536" s="38"/>
      <c r="B536" s="39"/>
      <c r="C536" s="243" t="s">
        <v>1218</v>
      </c>
      <c r="D536" s="243" t="s">
        <v>229</v>
      </c>
      <c r="E536" s="244" t="s">
        <v>1219</v>
      </c>
      <c r="F536" s="245" t="s">
        <v>1220</v>
      </c>
      <c r="G536" s="246" t="s">
        <v>281</v>
      </c>
      <c r="H536" s="247">
        <v>3</v>
      </c>
      <c r="I536" s="248"/>
      <c r="J536" s="249">
        <f>ROUND(I536*H536,2)</f>
        <v>0</v>
      </c>
      <c r="K536" s="245" t="s">
        <v>19</v>
      </c>
      <c r="L536" s="250"/>
      <c r="M536" s="251" t="s">
        <v>19</v>
      </c>
      <c r="N536" s="252" t="s">
        <v>44</v>
      </c>
      <c r="O536" s="84"/>
      <c r="P536" s="221">
        <f>O536*H536</f>
        <v>0</v>
      </c>
      <c r="Q536" s="221">
        <v>0.0048199999999999996</v>
      </c>
      <c r="R536" s="221">
        <f>Q536*H536</f>
        <v>0.014459999999999999</v>
      </c>
      <c r="S536" s="221">
        <v>0</v>
      </c>
      <c r="T536" s="222">
        <f>S536*H536</f>
        <v>0</v>
      </c>
      <c r="U536" s="38"/>
      <c r="V536" s="38"/>
      <c r="W536" s="38"/>
      <c r="X536" s="38"/>
      <c r="Y536" s="38"/>
      <c r="Z536" s="38"/>
      <c r="AA536" s="38"/>
      <c r="AB536" s="38"/>
      <c r="AC536" s="38"/>
      <c r="AD536" s="38"/>
      <c r="AE536" s="38"/>
      <c r="AR536" s="223" t="s">
        <v>232</v>
      </c>
      <c r="AT536" s="223" t="s">
        <v>229</v>
      </c>
      <c r="AU536" s="223" t="s">
        <v>83</v>
      </c>
      <c r="AY536" s="17" t="s">
        <v>150</v>
      </c>
      <c r="BE536" s="224">
        <f>IF(N536="základní",J536,0)</f>
        <v>0</v>
      </c>
      <c r="BF536" s="224">
        <f>IF(N536="snížená",J536,0)</f>
        <v>0</v>
      </c>
      <c r="BG536" s="224">
        <f>IF(N536="zákl. přenesená",J536,0)</f>
        <v>0</v>
      </c>
      <c r="BH536" s="224">
        <f>IF(N536="sníž. přenesená",J536,0)</f>
        <v>0</v>
      </c>
      <c r="BI536" s="224">
        <f>IF(N536="nulová",J536,0)</f>
        <v>0</v>
      </c>
      <c r="BJ536" s="17" t="s">
        <v>81</v>
      </c>
      <c r="BK536" s="224">
        <f>ROUND(I536*H536,2)</f>
        <v>0</v>
      </c>
      <c r="BL536" s="17" t="s">
        <v>217</v>
      </c>
      <c r="BM536" s="223" t="s">
        <v>1221</v>
      </c>
    </row>
    <row r="537" s="2" customFormat="1">
      <c r="A537" s="38"/>
      <c r="B537" s="39"/>
      <c r="C537" s="40"/>
      <c r="D537" s="225" t="s">
        <v>159</v>
      </c>
      <c r="E537" s="40"/>
      <c r="F537" s="226" t="s">
        <v>1220</v>
      </c>
      <c r="G537" s="40"/>
      <c r="H537" s="40"/>
      <c r="I537" s="227"/>
      <c r="J537" s="40"/>
      <c r="K537" s="40"/>
      <c r="L537" s="44"/>
      <c r="M537" s="228"/>
      <c r="N537" s="229"/>
      <c r="O537" s="84"/>
      <c r="P537" s="84"/>
      <c r="Q537" s="84"/>
      <c r="R537" s="84"/>
      <c r="S537" s="84"/>
      <c r="T537" s="85"/>
      <c r="U537" s="38"/>
      <c r="V537" s="38"/>
      <c r="W537" s="38"/>
      <c r="X537" s="38"/>
      <c r="Y537" s="38"/>
      <c r="Z537" s="38"/>
      <c r="AA537" s="38"/>
      <c r="AB537" s="38"/>
      <c r="AC537" s="38"/>
      <c r="AD537" s="38"/>
      <c r="AE537" s="38"/>
      <c r="AT537" s="17" t="s">
        <v>159</v>
      </c>
      <c r="AU537" s="17" t="s">
        <v>83</v>
      </c>
    </row>
    <row r="538" s="2" customFormat="1" ht="16.5" customHeight="1">
      <c r="A538" s="38"/>
      <c r="B538" s="39"/>
      <c r="C538" s="212" t="s">
        <v>1222</v>
      </c>
      <c r="D538" s="212" t="s">
        <v>153</v>
      </c>
      <c r="E538" s="213" t="s">
        <v>1223</v>
      </c>
      <c r="F538" s="214" t="s">
        <v>1224</v>
      </c>
      <c r="G538" s="215" t="s">
        <v>281</v>
      </c>
      <c r="H538" s="216">
        <v>132</v>
      </c>
      <c r="I538" s="217"/>
      <c r="J538" s="218">
        <f>ROUND(I538*H538,2)</f>
        <v>0</v>
      </c>
      <c r="K538" s="214" t="s">
        <v>157</v>
      </c>
      <c r="L538" s="44"/>
      <c r="M538" s="219" t="s">
        <v>19</v>
      </c>
      <c r="N538" s="220" t="s">
        <v>44</v>
      </c>
      <c r="O538" s="84"/>
      <c r="P538" s="221">
        <f>O538*H538</f>
        <v>0</v>
      </c>
      <c r="Q538" s="221">
        <v>9.0000000000000006E-05</v>
      </c>
      <c r="R538" s="221">
        <f>Q538*H538</f>
        <v>0.01188</v>
      </c>
      <c r="S538" s="221">
        <v>0</v>
      </c>
      <c r="T538" s="222">
        <f>S538*H538</f>
        <v>0</v>
      </c>
      <c r="U538" s="38"/>
      <c r="V538" s="38"/>
      <c r="W538" s="38"/>
      <c r="X538" s="38"/>
      <c r="Y538" s="38"/>
      <c r="Z538" s="38"/>
      <c r="AA538" s="38"/>
      <c r="AB538" s="38"/>
      <c r="AC538" s="38"/>
      <c r="AD538" s="38"/>
      <c r="AE538" s="38"/>
      <c r="AR538" s="223" t="s">
        <v>383</v>
      </c>
      <c r="AT538" s="223" t="s">
        <v>153</v>
      </c>
      <c r="AU538" s="223" t="s">
        <v>83</v>
      </c>
      <c r="AY538" s="17" t="s">
        <v>150</v>
      </c>
      <c r="BE538" s="224">
        <f>IF(N538="základní",J538,0)</f>
        <v>0</v>
      </c>
      <c r="BF538" s="224">
        <f>IF(N538="snížená",J538,0)</f>
        <v>0</v>
      </c>
      <c r="BG538" s="224">
        <f>IF(N538="zákl. přenesená",J538,0)</f>
        <v>0</v>
      </c>
      <c r="BH538" s="224">
        <f>IF(N538="sníž. přenesená",J538,0)</f>
        <v>0</v>
      </c>
      <c r="BI538" s="224">
        <f>IF(N538="nulová",J538,0)</f>
        <v>0</v>
      </c>
      <c r="BJ538" s="17" t="s">
        <v>81</v>
      </c>
      <c r="BK538" s="224">
        <f>ROUND(I538*H538,2)</f>
        <v>0</v>
      </c>
      <c r="BL538" s="17" t="s">
        <v>383</v>
      </c>
      <c r="BM538" s="223" t="s">
        <v>1225</v>
      </c>
    </row>
    <row r="539" s="2" customFormat="1">
      <c r="A539" s="38"/>
      <c r="B539" s="39"/>
      <c r="C539" s="40"/>
      <c r="D539" s="225" t="s">
        <v>159</v>
      </c>
      <c r="E539" s="40"/>
      <c r="F539" s="226" t="s">
        <v>1226</v>
      </c>
      <c r="G539" s="40"/>
      <c r="H539" s="40"/>
      <c r="I539" s="227"/>
      <c r="J539" s="40"/>
      <c r="K539" s="40"/>
      <c r="L539" s="44"/>
      <c r="M539" s="228"/>
      <c r="N539" s="229"/>
      <c r="O539" s="84"/>
      <c r="P539" s="84"/>
      <c r="Q539" s="84"/>
      <c r="R539" s="84"/>
      <c r="S539" s="84"/>
      <c r="T539" s="85"/>
      <c r="U539" s="38"/>
      <c r="V539" s="38"/>
      <c r="W539" s="38"/>
      <c r="X539" s="38"/>
      <c r="Y539" s="38"/>
      <c r="Z539" s="38"/>
      <c r="AA539" s="38"/>
      <c r="AB539" s="38"/>
      <c r="AC539" s="38"/>
      <c r="AD539" s="38"/>
      <c r="AE539" s="38"/>
      <c r="AT539" s="17" t="s">
        <v>159</v>
      </c>
      <c r="AU539" s="17" t="s">
        <v>83</v>
      </c>
    </row>
    <row r="540" s="2" customFormat="1">
      <c r="A540" s="38"/>
      <c r="B540" s="39"/>
      <c r="C540" s="40"/>
      <c r="D540" s="230" t="s">
        <v>161</v>
      </c>
      <c r="E540" s="40"/>
      <c r="F540" s="231" t="s">
        <v>1227</v>
      </c>
      <c r="G540" s="40"/>
      <c r="H540" s="40"/>
      <c r="I540" s="227"/>
      <c r="J540" s="40"/>
      <c r="K540" s="40"/>
      <c r="L540" s="44"/>
      <c r="M540" s="228"/>
      <c r="N540" s="229"/>
      <c r="O540" s="84"/>
      <c r="P540" s="84"/>
      <c r="Q540" s="84"/>
      <c r="R540" s="84"/>
      <c r="S540" s="84"/>
      <c r="T540" s="85"/>
      <c r="U540" s="38"/>
      <c r="V540" s="38"/>
      <c r="W540" s="38"/>
      <c r="X540" s="38"/>
      <c r="Y540" s="38"/>
      <c r="Z540" s="38"/>
      <c r="AA540" s="38"/>
      <c r="AB540" s="38"/>
      <c r="AC540" s="38"/>
      <c r="AD540" s="38"/>
      <c r="AE540" s="38"/>
      <c r="AT540" s="17" t="s">
        <v>161</v>
      </c>
      <c r="AU540" s="17" t="s">
        <v>83</v>
      </c>
    </row>
    <row r="541" s="2" customFormat="1" ht="16.5" customHeight="1">
      <c r="A541" s="38"/>
      <c r="B541" s="39"/>
      <c r="C541" s="243" t="s">
        <v>1228</v>
      </c>
      <c r="D541" s="243" t="s">
        <v>229</v>
      </c>
      <c r="E541" s="244" t="s">
        <v>1229</v>
      </c>
      <c r="F541" s="245" t="s">
        <v>1230</v>
      </c>
      <c r="G541" s="246" t="s">
        <v>281</v>
      </c>
      <c r="H541" s="247">
        <v>48</v>
      </c>
      <c r="I541" s="248"/>
      <c r="J541" s="249">
        <f>ROUND(I541*H541,2)</f>
        <v>0</v>
      </c>
      <c r="K541" s="245" t="s">
        <v>19</v>
      </c>
      <c r="L541" s="250"/>
      <c r="M541" s="251" t="s">
        <v>19</v>
      </c>
      <c r="N541" s="252" t="s">
        <v>44</v>
      </c>
      <c r="O541" s="84"/>
      <c r="P541" s="221">
        <f>O541*H541</f>
        <v>0</v>
      </c>
      <c r="Q541" s="221">
        <v>0.0021199999999999999</v>
      </c>
      <c r="R541" s="221">
        <f>Q541*H541</f>
        <v>0.10175999999999999</v>
      </c>
      <c r="S541" s="221">
        <v>0</v>
      </c>
      <c r="T541" s="222">
        <f>S541*H541</f>
        <v>0</v>
      </c>
      <c r="U541" s="38"/>
      <c r="V541" s="38"/>
      <c r="W541" s="38"/>
      <c r="X541" s="38"/>
      <c r="Y541" s="38"/>
      <c r="Z541" s="38"/>
      <c r="AA541" s="38"/>
      <c r="AB541" s="38"/>
      <c r="AC541" s="38"/>
      <c r="AD541" s="38"/>
      <c r="AE541" s="38"/>
      <c r="AR541" s="223" t="s">
        <v>232</v>
      </c>
      <c r="AT541" s="223" t="s">
        <v>229</v>
      </c>
      <c r="AU541" s="223" t="s">
        <v>83</v>
      </c>
      <c r="AY541" s="17" t="s">
        <v>150</v>
      </c>
      <c r="BE541" s="224">
        <f>IF(N541="základní",J541,0)</f>
        <v>0</v>
      </c>
      <c r="BF541" s="224">
        <f>IF(N541="snížená",J541,0)</f>
        <v>0</v>
      </c>
      <c r="BG541" s="224">
        <f>IF(N541="zákl. přenesená",J541,0)</f>
        <v>0</v>
      </c>
      <c r="BH541" s="224">
        <f>IF(N541="sníž. přenesená",J541,0)</f>
        <v>0</v>
      </c>
      <c r="BI541" s="224">
        <f>IF(N541="nulová",J541,0)</f>
        <v>0</v>
      </c>
      <c r="BJ541" s="17" t="s">
        <v>81</v>
      </c>
      <c r="BK541" s="224">
        <f>ROUND(I541*H541,2)</f>
        <v>0</v>
      </c>
      <c r="BL541" s="17" t="s">
        <v>217</v>
      </c>
      <c r="BM541" s="223" t="s">
        <v>1231</v>
      </c>
    </row>
    <row r="542" s="2" customFormat="1">
      <c r="A542" s="38"/>
      <c r="B542" s="39"/>
      <c r="C542" s="40"/>
      <c r="D542" s="225" t="s">
        <v>159</v>
      </c>
      <c r="E542" s="40"/>
      <c r="F542" s="226" t="s">
        <v>1230</v>
      </c>
      <c r="G542" s="40"/>
      <c r="H542" s="40"/>
      <c r="I542" s="227"/>
      <c r="J542" s="40"/>
      <c r="K542" s="40"/>
      <c r="L542" s="44"/>
      <c r="M542" s="228"/>
      <c r="N542" s="229"/>
      <c r="O542" s="84"/>
      <c r="P542" s="84"/>
      <c r="Q542" s="84"/>
      <c r="R542" s="84"/>
      <c r="S542" s="84"/>
      <c r="T542" s="85"/>
      <c r="U542" s="38"/>
      <c r="V542" s="38"/>
      <c r="W542" s="38"/>
      <c r="X542" s="38"/>
      <c r="Y542" s="38"/>
      <c r="Z542" s="38"/>
      <c r="AA542" s="38"/>
      <c r="AB542" s="38"/>
      <c r="AC542" s="38"/>
      <c r="AD542" s="38"/>
      <c r="AE542" s="38"/>
      <c r="AT542" s="17" t="s">
        <v>159</v>
      </c>
      <c r="AU542" s="17" t="s">
        <v>83</v>
      </c>
    </row>
    <row r="543" s="2" customFormat="1" ht="16.5" customHeight="1">
      <c r="A543" s="38"/>
      <c r="B543" s="39"/>
      <c r="C543" s="243" t="s">
        <v>1232</v>
      </c>
      <c r="D543" s="243" t="s">
        <v>229</v>
      </c>
      <c r="E543" s="244" t="s">
        <v>1233</v>
      </c>
      <c r="F543" s="245" t="s">
        <v>1234</v>
      </c>
      <c r="G543" s="246" t="s">
        <v>281</v>
      </c>
      <c r="H543" s="247">
        <v>18</v>
      </c>
      <c r="I543" s="248"/>
      <c r="J543" s="249">
        <f>ROUND(I543*H543,2)</f>
        <v>0</v>
      </c>
      <c r="K543" s="245" t="s">
        <v>19</v>
      </c>
      <c r="L543" s="250"/>
      <c r="M543" s="251" t="s">
        <v>19</v>
      </c>
      <c r="N543" s="252" t="s">
        <v>44</v>
      </c>
      <c r="O543" s="84"/>
      <c r="P543" s="221">
        <f>O543*H543</f>
        <v>0</v>
      </c>
      <c r="Q543" s="221">
        <v>0.0018600000000000001</v>
      </c>
      <c r="R543" s="221">
        <f>Q543*H543</f>
        <v>0.033480000000000003</v>
      </c>
      <c r="S543" s="221">
        <v>0</v>
      </c>
      <c r="T543" s="222">
        <f>S543*H543</f>
        <v>0</v>
      </c>
      <c r="U543" s="38"/>
      <c r="V543" s="38"/>
      <c r="W543" s="38"/>
      <c r="X543" s="38"/>
      <c r="Y543" s="38"/>
      <c r="Z543" s="38"/>
      <c r="AA543" s="38"/>
      <c r="AB543" s="38"/>
      <c r="AC543" s="38"/>
      <c r="AD543" s="38"/>
      <c r="AE543" s="38"/>
      <c r="AR543" s="223" t="s">
        <v>232</v>
      </c>
      <c r="AT543" s="223" t="s">
        <v>229</v>
      </c>
      <c r="AU543" s="223" t="s">
        <v>83</v>
      </c>
      <c r="AY543" s="17" t="s">
        <v>150</v>
      </c>
      <c r="BE543" s="224">
        <f>IF(N543="základní",J543,0)</f>
        <v>0</v>
      </c>
      <c r="BF543" s="224">
        <f>IF(N543="snížená",J543,0)</f>
        <v>0</v>
      </c>
      <c r="BG543" s="224">
        <f>IF(N543="zákl. přenesená",J543,0)</f>
        <v>0</v>
      </c>
      <c r="BH543" s="224">
        <f>IF(N543="sníž. přenesená",J543,0)</f>
        <v>0</v>
      </c>
      <c r="BI543" s="224">
        <f>IF(N543="nulová",J543,0)</f>
        <v>0</v>
      </c>
      <c r="BJ543" s="17" t="s">
        <v>81</v>
      </c>
      <c r="BK543" s="224">
        <f>ROUND(I543*H543,2)</f>
        <v>0</v>
      </c>
      <c r="BL543" s="17" t="s">
        <v>217</v>
      </c>
      <c r="BM543" s="223" t="s">
        <v>1235</v>
      </c>
    </row>
    <row r="544" s="2" customFormat="1">
      <c r="A544" s="38"/>
      <c r="B544" s="39"/>
      <c r="C544" s="40"/>
      <c r="D544" s="225" t="s">
        <v>159</v>
      </c>
      <c r="E544" s="40"/>
      <c r="F544" s="226" t="s">
        <v>1234</v>
      </c>
      <c r="G544" s="40"/>
      <c r="H544" s="40"/>
      <c r="I544" s="227"/>
      <c r="J544" s="40"/>
      <c r="K544" s="40"/>
      <c r="L544" s="44"/>
      <c r="M544" s="228"/>
      <c r="N544" s="229"/>
      <c r="O544" s="84"/>
      <c r="P544" s="84"/>
      <c r="Q544" s="84"/>
      <c r="R544" s="84"/>
      <c r="S544" s="84"/>
      <c r="T544" s="85"/>
      <c r="U544" s="38"/>
      <c r="V544" s="38"/>
      <c r="W544" s="38"/>
      <c r="X544" s="38"/>
      <c r="Y544" s="38"/>
      <c r="Z544" s="38"/>
      <c r="AA544" s="38"/>
      <c r="AB544" s="38"/>
      <c r="AC544" s="38"/>
      <c r="AD544" s="38"/>
      <c r="AE544" s="38"/>
      <c r="AT544" s="17" t="s">
        <v>159</v>
      </c>
      <c r="AU544" s="17" t="s">
        <v>83</v>
      </c>
    </row>
    <row r="545" s="2" customFormat="1" ht="16.5" customHeight="1">
      <c r="A545" s="38"/>
      <c r="B545" s="39"/>
      <c r="C545" s="243" t="s">
        <v>1236</v>
      </c>
      <c r="D545" s="243" t="s">
        <v>229</v>
      </c>
      <c r="E545" s="244" t="s">
        <v>1237</v>
      </c>
      <c r="F545" s="245" t="s">
        <v>1238</v>
      </c>
      <c r="G545" s="246" t="s">
        <v>281</v>
      </c>
      <c r="H545" s="247">
        <v>66</v>
      </c>
      <c r="I545" s="248"/>
      <c r="J545" s="249">
        <f>ROUND(I545*H545,2)</f>
        <v>0</v>
      </c>
      <c r="K545" s="245" t="s">
        <v>19</v>
      </c>
      <c r="L545" s="250"/>
      <c r="M545" s="251" t="s">
        <v>19</v>
      </c>
      <c r="N545" s="252" t="s">
        <v>44</v>
      </c>
      <c r="O545" s="84"/>
      <c r="P545" s="221">
        <f>O545*H545</f>
        <v>0</v>
      </c>
      <c r="Q545" s="221">
        <v>0.00046000000000000001</v>
      </c>
      <c r="R545" s="221">
        <f>Q545*H545</f>
        <v>0.030360000000000002</v>
      </c>
      <c r="S545" s="221">
        <v>0</v>
      </c>
      <c r="T545" s="222">
        <f>S545*H545</f>
        <v>0</v>
      </c>
      <c r="U545" s="38"/>
      <c r="V545" s="38"/>
      <c r="W545" s="38"/>
      <c r="X545" s="38"/>
      <c r="Y545" s="38"/>
      <c r="Z545" s="38"/>
      <c r="AA545" s="38"/>
      <c r="AB545" s="38"/>
      <c r="AC545" s="38"/>
      <c r="AD545" s="38"/>
      <c r="AE545" s="38"/>
      <c r="AR545" s="223" t="s">
        <v>232</v>
      </c>
      <c r="AT545" s="223" t="s">
        <v>229</v>
      </c>
      <c r="AU545" s="223" t="s">
        <v>83</v>
      </c>
      <c r="AY545" s="17" t="s">
        <v>150</v>
      </c>
      <c r="BE545" s="224">
        <f>IF(N545="základní",J545,0)</f>
        <v>0</v>
      </c>
      <c r="BF545" s="224">
        <f>IF(N545="snížená",J545,0)</f>
        <v>0</v>
      </c>
      <c r="BG545" s="224">
        <f>IF(N545="zákl. přenesená",J545,0)</f>
        <v>0</v>
      </c>
      <c r="BH545" s="224">
        <f>IF(N545="sníž. přenesená",J545,0)</f>
        <v>0</v>
      </c>
      <c r="BI545" s="224">
        <f>IF(N545="nulová",J545,0)</f>
        <v>0</v>
      </c>
      <c r="BJ545" s="17" t="s">
        <v>81</v>
      </c>
      <c r="BK545" s="224">
        <f>ROUND(I545*H545,2)</f>
        <v>0</v>
      </c>
      <c r="BL545" s="17" t="s">
        <v>217</v>
      </c>
      <c r="BM545" s="223" t="s">
        <v>1239</v>
      </c>
    </row>
    <row r="546" s="2" customFormat="1">
      <c r="A546" s="38"/>
      <c r="B546" s="39"/>
      <c r="C546" s="40"/>
      <c r="D546" s="225" t="s">
        <v>159</v>
      </c>
      <c r="E546" s="40"/>
      <c r="F546" s="226" t="s">
        <v>1238</v>
      </c>
      <c r="G546" s="40"/>
      <c r="H546" s="40"/>
      <c r="I546" s="227"/>
      <c r="J546" s="40"/>
      <c r="K546" s="40"/>
      <c r="L546" s="44"/>
      <c r="M546" s="228"/>
      <c r="N546" s="229"/>
      <c r="O546" s="84"/>
      <c r="P546" s="84"/>
      <c r="Q546" s="84"/>
      <c r="R546" s="84"/>
      <c r="S546" s="84"/>
      <c r="T546" s="85"/>
      <c r="U546" s="38"/>
      <c r="V546" s="38"/>
      <c r="W546" s="38"/>
      <c r="X546" s="38"/>
      <c r="Y546" s="38"/>
      <c r="Z546" s="38"/>
      <c r="AA546" s="38"/>
      <c r="AB546" s="38"/>
      <c r="AC546" s="38"/>
      <c r="AD546" s="38"/>
      <c r="AE546" s="38"/>
      <c r="AT546" s="17" t="s">
        <v>159</v>
      </c>
      <c r="AU546" s="17" t="s">
        <v>83</v>
      </c>
    </row>
    <row r="547" s="2" customFormat="1" ht="16.5" customHeight="1">
      <c r="A547" s="38"/>
      <c r="B547" s="39"/>
      <c r="C547" s="212" t="s">
        <v>1240</v>
      </c>
      <c r="D547" s="212" t="s">
        <v>153</v>
      </c>
      <c r="E547" s="213" t="s">
        <v>1241</v>
      </c>
      <c r="F547" s="214" t="s">
        <v>1242</v>
      </c>
      <c r="G547" s="215" t="s">
        <v>281</v>
      </c>
      <c r="H547" s="216">
        <v>1</v>
      </c>
      <c r="I547" s="217"/>
      <c r="J547" s="218">
        <f>ROUND(I547*H547,2)</f>
        <v>0</v>
      </c>
      <c r="K547" s="214" t="s">
        <v>157</v>
      </c>
      <c r="L547" s="44"/>
      <c r="M547" s="219" t="s">
        <v>19</v>
      </c>
      <c r="N547" s="220" t="s">
        <v>44</v>
      </c>
      <c r="O547" s="84"/>
      <c r="P547" s="221">
        <f>O547*H547</f>
        <v>0</v>
      </c>
      <c r="Q547" s="221">
        <v>0.00021000000000000001</v>
      </c>
      <c r="R547" s="221">
        <f>Q547*H547</f>
        <v>0.00021000000000000001</v>
      </c>
      <c r="S547" s="221">
        <v>0</v>
      </c>
      <c r="T547" s="222">
        <f>S547*H547</f>
        <v>0</v>
      </c>
      <c r="U547" s="38"/>
      <c r="V547" s="38"/>
      <c r="W547" s="38"/>
      <c r="X547" s="38"/>
      <c r="Y547" s="38"/>
      <c r="Z547" s="38"/>
      <c r="AA547" s="38"/>
      <c r="AB547" s="38"/>
      <c r="AC547" s="38"/>
      <c r="AD547" s="38"/>
      <c r="AE547" s="38"/>
      <c r="AR547" s="223" t="s">
        <v>383</v>
      </c>
      <c r="AT547" s="223" t="s">
        <v>153</v>
      </c>
      <c r="AU547" s="223" t="s">
        <v>83</v>
      </c>
      <c r="AY547" s="17" t="s">
        <v>150</v>
      </c>
      <c r="BE547" s="224">
        <f>IF(N547="základní",J547,0)</f>
        <v>0</v>
      </c>
      <c r="BF547" s="224">
        <f>IF(N547="snížená",J547,0)</f>
        <v>0</v>
      </c>
      <c r="BG547" s="224">
        <f>IF(N547="zákl. přenesená",J547,0)</f>
        <v>0</v>
      </c>
      <c r="BH547" s="224">
        <f>IF(N547="sníž. přenesená",J547,0)</f>
        <v>0</v>
      </c>
      <c r="BI547" s="224">
        <f>IF(N547="nulová",J547,0)</f>
        <v>0</v>
      </c>
      <c r="BJ547" s="17" t="s">
        <v>81</v>
      </c>
      <c r="BK547" s="224">
        <f>ROUND(I547*H547,2)</f>
        <v>0</v>
      </c>
      <c r="BL547" s="17" t="s">
        <v>383</v>
      </c>
      <c r="BM547" s="223" t="s">
        <v>1243</v>
      </c>
    </row>
    <row r="548" s="2" customFormat="1">
      <c r="A548" s="38"/>
      <c r="B548" s="39"/>
      <c r="C548" s="40"/>
      <c r="D548" s="225" t="s">
        <v>159</v>
      </c>
      <c r="E548" s="40"/>
      <c r="F548" s="226" t="s">
        <v>1244</v>
      </c>
      <c r="G548" s="40"/>
      <c r="H548" s="40"/>
      <c r="I548" s="227"/>
      <c r="J548" s="40"/>
      <c r="K548" s="40"/>
      <c r="L548" s="44"/>
      <c r="M548" s="228"/>
      <c r="N548" s="229"/>
      <c r="O548" s="84"/>
      <c r="P548" s="84"/>
      <c r="Q548" s="84"/>
      <c r="R548" s="84"/>
      <c r="S548" s="84"/>
      <c r="T548" s="85"/>
      <c r="U548" s="38"/>
      <c r="V548" s="38"/>
      <c r="W548" s="38"/>
      <c r="X548" s="38"/>
      <c r="Y548" s="38"/>
      <c r="Z548" s="38"/>
      <c r="AA548" s="38"/>
      <c r="AB548" s="38"/>
      <c r="AC548" s="38"/>
      <c r="AD548" s="38"/>
      <c r="AE548" s="38"/>
      <c r="AT548" s="17" t="s">
        <v>159</v>
      </c>
      <c r="AU548" s="17" t="s">
        <v>83</v>
      </c>
    </row>
    <row r="549" s="2" customFormat="1">
      <c r="A549" s="38"/>
      <c r="B549" s="39"/>
      <c r="C549" s="40"/>
      <c r="D549" s="230" t="s">
        <v>161</v>
      </c>
      <c r="E549" s="40"/>
      <c r="F549" s="231" t="s">
        <v>1245</v>
      </c>
      <c r="G549" s="40"/>
      <c r="H549" s="40"/>
      <c r="I549" s="227"/>
      <c r="J549" s="40"/>
      <c r="K549" s="40"/>
      <c r="L549" s="44"/>
      <c r="M549" s="228"/>
      <c r="N549" s="229"/>
      <c r="O549" s="84"/>
      <c r="P549" s="84"/>
      <c r="Q549" s="84"/>
      <c r="R549" s="84"/>
      <c r="S549" s="84"/>
      <c r="T549" s="85"/>
      <c r="U549" s="38"/>
      <c r="V549" s="38"/>
      <c r="W549" s="38"/>
      <c r="X549" s="38"/>
      <c r="Y549" s="38"/>
      <c r="Z549" s="38"/>
      <c r="AA549" s="38"/>
      <c r="AB549" s="38"/>
      <c r="AC549" s="38"/>
      <c r="AD549" s="38"/>
      <c r="AE549" s="38"/>
      <c r="AT549" s="17" t="s">
        <v>161</v>
      </c>
      <c r="AU549" s="17" t="s">
        <v>83</v>
      </c>
    </row>
    <row r="550" s="2" customFormat="1" ht="16.5" customHeight="1">
      <c r="A550" s="38"/>
      <c r="B550" s="39"/>
      <c r="C550" s="243" t="s">
        <v>1246</v>
      </c>
      <c r="D550" s="243" t="s">
        <v>229</v>
      </c>
      <c r="E550" s="244" t="s">
        <v>1247</v>
      </c>
      <c r="F550" s="245" t="s">
        <v>1248</v>
      </c>
      <c r="G550" s="246" t="s">
        <v>281</v>
      </c>
      <c r="H550" s="247">
        <v>1</v>
      </c>
      <c r="I550" s="248"/>
      <c r="J550" s="249">
        <f>ROUND(I550*H550,2)</f>
        <v>0</v>
      </c>
      <c r="K550" s="245" t="s">
        <v>19</v>
      </c>
      <c r="L550" s="250"/>
      <c r="M550" s="251" t="s">
        <v>19</v>
      </c>
      <c r="N550" s="252" t="s">
        <v>44</v>
      </c>
      <c r="O550" s="84"/>
      <c r="P550" s="221">
        <f>O550*H550</f>
        <v>0</v>
      </c>
      <c r="Q550" s="221">
        <v>0.00123</v>
      </c>
      <c r="R550" s="221">
        <f>Q550*H550</f>
        <v>0.00123</v>
      </c>
      <c r="S550" s="221">
        <v>0</v>
      </c>
      <c r="T550" s="222">
        <f>S550*H550</f>
        <v>0</v>
      </c>
      <c r="U550" s="38"/>
      <c r="V550" s="38"/>
      <c r="W550" s="38"/>
      <c r="X550" s="38"/>
      <c r="Y550" s="38"/>
      <c r="Z550" s="38"/>
      <c r="AA550" s="38"/>
      <c r="AB550" s="38"/>
      <c r="AC550" s="38"/>
      <c r="AD550" s="38"/>
      <c r="AE550" s="38"/>
      <c r="AR550" s="223" t="s">
        <v>232</v>
      </c>
      <c r="AT550" s="223" t="s">
        <v>229</v>
      </c>
      <c r="AU550" s="223" t="s">
        <v>83</v>
      </c>
      <c r="AY550" s="17" t="s">
        <v>150</v>
      </c>
      <c r="BE550" s="224">
        <f>IF(N550="základní",J550,0)</f>
        <v>0</v>
      </c>
      <c r="BF550" s="224">
        <f>IF(N550="snížená",J550,0)</f>
        <v>0</v>
      </c>
      <c r="BG550" s="224">
        <f>IF(N550="zákl. přenesená",J550,0)</f>
        <v>0</v>
      </c>
      <c r="BH550" s="224">
        <f>IF(N550="sníž. přenesená",J550,0)</f>
        <v>0</v>
      </c>
      <c r="BI550" s="224">
        <f>IF(N550="nulová",J550,0)</f>
        <v>0</v>
      </c>
      <c r="BJ550" s="17" t="s">
        <v>81</v>
      </c>
      <c r="BK550" s="224">
        <f>ROUND(I550*H550,2)</f>
        <v>0</v>
      </c>
      <c r="BL550" s="17" t="s">
        <v>217</v>
      </c>
      <c r="BM550" s="223" t="s">
        <v>1249</v>
      </c>
    </row>
    <row r="551" s="2" customFormat="1">
      <c r="A551" s="38"/>
      <c r="B551" s="39"/>
      <c r="C551" s="40"/>
      <c r="D551" s="225" t="s">
        <v>159</v>
      </c>
      <c r="E551" s="40"/>
      <c r="F551" s="226" t="s">
        <v>1248</v>
      </c>
      <c r="G551" s="40"/>
      <c r="H551" s="40"/>
      <c r="I551" s="227"/>
      <c r="J551" s="40"/>
      <c r="K551" s="40"/>
      <c r="L551" s="44"/>
      <c r="M551" s="228"/>
      <c r="N551" s="229"/>
      <c r="O551" s="84"/>
      <c r="P551" s="84"/>
      <c r="Q551" s="84"/>
      <c r="R551" s="84"/>
      <c r="S551" s="84"/>
      <c r="T551" s="85"/>
      <c r="U551" s="38"/>
      <c r="V551" s="38"/>
      <c r="W551" s="38"/>
      <c r="X551" s="38"/>
      <c r="Y551" s="38"/>
      <c r="Z551" s="38"/>
      <c r="AA551" s="38"/>
      <c r="AB551" s="38"/>
      <c r="AC551" s="38"/>
      <c r="AD551" s="38"/>
      <c r="AE551" s="38"/>
      <c r="AT551" s="17" t="s">
        <v>159</v>
      </c>
      <c r="AU551" s="17" t="s">
        <v>83</v>
      </c>
    </row>
    <row r="552" s="2" customFormat="1" ht="16.5" customHeight="1">
      <c r="A552" s="38"/>
      <c r="B552" s="39"/>
      <c r="C552" s="212" t="s">
        <v>1250</v>
      </c>
      <c r="D552" s="212" t="s">
        <v>153</v>
      </c>
      <c r="E552" s="213" t="s">
        <v>1251</v>
      </c>
      <c r="F552" s="214" t="s">
        <v>1252</v>
      </c>
      <c r="G552" s="215" t="s">
        <v>281</v>
      </c>
      <c r="H552" s="216">
        <v>27</v>
      </c>
      <c r="I552" s="217"/>
      <c r="J552" s="218">
        <f>ROUND(I552*H552,2)</f>
        <v>0</v>
      </c>
      <c r="K552" s="214" t="s">
        <v>157</v>
      </c>
      <c r="L552" s="44"/>
      <c r="M552" s="219" t="s">
        <v>19</v>
      </c>
      <c r="N552" s="220" t="s">
        <v>44</v>
      </c>
      <c r="O552" s="84"/>
      <c r="P552" s="221">
        <f>O552*H552</f>
        <v>0</v>
      </c>
      <c r="Q552" s="221">
        <v>2.0000000000000002E-05</v>
      </c>
      <c r="R552" s="221">
        <f>Q552*H552</f>
        <v>0.00054000000000000001</v>
      </c>
      <c r="S552" s="221">
        <v>0</v>
      </c>
      <c r="T552" s="222">
        <f>S552*H552</f>
        <v>0</v>
      </c>
      <c r="U552" s="38"/>
      <c r="V552" s="38"/>
      <c r="W552" s="38"/>
      <c r="X552" s="38"/>
      <c r="Y552" s="38"/>
      <c r="Z552" s="38"/>
      <c r="AA552" s="38"/>
      <c r="AB552" s="38"/>
      <c r="AC552" s="38"/>
      <c r="AD552" s="38"/>
      <c r="AE552" s="38"/>
      <c r="AR552" s="223" t="s">
        <v>383</v>
      </c>
      <c r="AT552" s="223" t="s">
        <v>153</v>
      </c>
      <c r="AU552" s="223" t="s">
        <v>83</v>
      </c>
      <c r="AY552" s="17" t="s">
        <v>150</v>
      </c>
      <c r="BE552" s="224">
        <f>IF(N552="základní",J552,0)</f>
        <v>0</v>
      </c>
      <c r="BF552" s="224">
        <f>IF(N552="snížená",J552,0)</f>
        <v>0</v>
      </c>
      <c r="BG552" s="224">
        <f>IF(N552="zákl. přenesená",J552,0)</f>
        <v>0</v>
      </c>
      <c r="BH552" s="224">
        <f>IF(N552="sníž. přenesená",J552,0)</f>
        <v>0</v>
      </c>
      <c r="BI552" s="224">
        <f>IF(N552="nulová",J552,0)</f>
        <v>0</v>
      </c>
      <c r="BJ552" s="17" t="s">
        <v>81</v>
      </c>
      <c r="BK552" s="224">
        <f>ROUND(I552*H552,2)</f>
        <v>0</v>
      </c>
      <c r="BL552" s="17" t="s">
        <v>383</v>
      </c>
      <c r="BM552" s="223" t="s">
        <v>1253</v>
      </c>
    </row>
    <row r="553" s="2" customFormat="1">
      <c r="A553" s="38"/>
      <c r="B553" s="39"/>
      <c r="C553" s="40"/>
      <c r="D553" s="225" t="s">
        <v>159</v>
      </c>
      <c r="E553" s="40"/>
      <c r="F553" s="226" t="s">
        <v>1254</v>
      </c>
      <c r="G553" s="40"/>
      <c r="H553" s="40"/>
      <c r="I553" s="227"/>
      <c r="J553" s="40"/>
      <c r="K553" s="40"/>
      <c r="L553" s="44"/>
      <c r="M553" s="228"/>
      <c r="N553" s="229"/>
      <c r="O553" s="84"/>
      <c r="P553" s="84"/>
      <c r="Q553" s="84"/>
      <c r="R553" s="84"/>
      <c r="S553" s="84"/>
      <c r="T553" s="85"/>
      <c r="U553" s="38"/>
      <c r="V553" s="38"/>
      <c r="W553" s="38"/>
      <c r="X553" s="38"/>
      <c r="Y553" s="38"/>
      <c r="Z553" s="38"/>
      <c r="AA553" s="38"/>
      <c r="AB553" s="38"/>
      <c r="AC553" s="38"/>
      <c r="AD553" s="38"/>
      <c r="AE553" s="38"/>
      <c r="AT553" s="17" t="s">
        <v>159</v>
      </c>
      <c r="AU553" s="17" t="s">
        <v>83</v>
      </c>
    </row>
    <row r="554" s="2" customFormat="1">
      <c r="A554" s="38"/>
      <c r="B554" s="39"/>
      <c r="C554" s="40"/>
      <c r="D554" s="230" t="s">
        <v>161</v>
      </c>
      <c r="E554" s="40"/>
      <c r="F554" s="231" t="s">
        <v>1255</v>
      </c>
      <c r="G554" s="40"/>
      <c r="H554" s="40"/>
      <c r="I554" s="227"/>
      <c r="J554" s="40"/>
      <c r="K554" s="40"/>
      <c r="L554" s="44"/>
      <c r="M554" s="228"/>
      <c r="N554" s="229"/>
      <c r="O554" s="84"/>
      <c r="P554" s="84"/>
      <c r="Q554" s="84"/>
      <c r="R554" s="84"/>
      <c r="S554" s="84"/>
      <c r="T554" s="85"/>
      <c r="U554" s="38"/>
      <c r="V554" s="38"/>
      <c r="W554" s="38"/>
      <c r="X554" s="38"/>
      <c r="Y554" s="38"/>
      <c r="Z554" s="38"/>
      <c r="AA554" s="38"/>
      <c r="AB554" s="38"/>
      <c r="AC554" s="38"/>
      <c r="AD554" s="38"/>
      <c r="AE554" s="38"/>
      <c r="AT554" s="17" t="s">
        <v>161</v>
      </c>
      <c r="AU554" s="17" t="s">
        <v>83</v>
      </c>
    </row>
    <row r="555" s="2" customFormat="1" ht="16.5" customHeight="1">
      <c r="A555" s="38"/>
      <c r="B555" s="39"/>
      <c r="C555" s="243" t="s">
        <v>1256</v>
      </c>
      <c r="D555" s="243" t="s">
        <v>229</v>
      </c>
      <c r="E555" s="244" t="s">
        <v>1257</v>
      </c>
      <c r="F555" s="245" t="s">
        <v>1258</v>
      </c>
      <c r="G555" s="246" t="s">
        <v>281</v>
      </c>
      <c r="H555" s="247">
        <v>9</v>
      </c>
      <c r="I555" s="248"/>
      <c r="J555" s="249">
        <f>ROUND(I555*H555,2)</f>
        <v>0</v>
      </c>
      <c r="K555" s="245" t="s">
        <v>19</v>
      </c>
      <c r="L555" s="250"/>
      <c r="M555" s="251" t="s">
        <v>19</v>
      </c>
      <c r="N555" s="252" t="s">
        <v>44</v>
      </c>
      <c r="O555" s="84"/>
      <c r="P555" s="221">
        <f>O555*H555</f>
        <v>0</v>
      </c>
      <c r="Q555" s="221">
        <v>0.001</v>
      </c>
      <c r="R555" s="221">
        <f>Q555*H555</f>
        <v>0.0090000000000000011</v>
      </c>
      <c r="S555" s="221">
        <v>0</v>
      </c>
      <c r="T555" s="222">
        <f>S555*H555</f>
        <v>0</v>
      </c>
      <c r="U555" s="38"/>
      <c r="V555" s="38"/>
      <c r="W555" s="38"/>
      <c r="X555" s="38"/>
      <c r="Y555" s="38"/>
      <c r="Z555" s="38"/>
      <c r="AA555" s="38"/>
      <c r="AB555" s="38"/>
      <c r="AC555" s="38"/>
      <c r="AD555" s="38"/>
      <c r="AE555" s="38"/>
      <c r="AR555" s="223" t="s">
        <v>232</v>
      </c>
      <c r="AT555" s="223" t="s">
        <v>229</v>
      </c>
      <c r="AU555" s="223" t="s">
        <v>83</v>
      </c>
      <c r="AY555" s="17" t="s">
        <v>150</v>
      </c>
      <c r="BE555" s="224">
        <f>IF(N555="základní",J555,0)</f>
        <v>0</v>
      </c>
      <c r="BF555" s="224">
        <f>IF(N555="snížená",J555,0)</f>
        <v>0</v>
      </c>
      <c r="BG555" s="224">
        <f>IF(N555="zákl. přenesená",J555,0)</f>
        <v>0</v>
      </c>
      <c r="BH555" s="224">
        <f>IF(N555="sníž. přenesená",J555,0)</f>
        <v>0</v>
      </c>
      <c r="BI555" s="224">
        <f>IF(N555="nulová",J555,0)</f>
        <v>0</v>
      </c>
      <c r="BJ555" s="17" t="s">
        <v>81</v>
      </c>
      <c r="BK555" s="224">
        <f>ROUND(I555*H555,2)</f>
        <v>0</v>
      </c>
      <c r="BL555" s="17" t="s">
        <v>217</v>
      </c>
      <c r="BM555" s="223" t="s">
        <v>1259</v>
      </c>
    </row>
    <row r="556" s="2" customFormat="1">
      <c r="A556" s="38"/>
      <c r="B556" s="39"/>
      <c r="C556" s="40"/>
      <c r="D556" s="225" t="s">
        <v>159</v>
      </c>
      <c r="E556" s="40"/>
      <c r="F556" s="226" t="s">
        <v>1258</v>
      </c>
      <c r="G556" s="40"/>
      <c r="H556" s="40"/>
      <c r="I556" s="227"/>
      <c r="J556" s="40"/>
      <c r="K556" s="40"/>
      <c r="L556" s="44"/>
      <c r="M556" s="228"/>
      <c r="N556" s="229"/>
      <c r="O556" s="84"/>
      <c r="P556" s="84"/>
      <c r="Q556" s="84"/>
      <c r="R556" s="84"/>
      <c r="S556" s="84"/>
      <c r="T556" s="85"/>
      <c r="U556" s="38"/>
      <c r="V556" s="38"/>
      <c r="W556" s="38"/>
      <c r="X556" s="38"/>
      <c r="Y556" s="38"/>
      <c r="Z556" s="38"/>
      <c r="AA556" s="38"/>
      <c r="AB556" s="38"/>
      <c r="AC556" s="38"/>
      <c r="AD556" s="38"/>
      <c r="AE556" s="38"/>
      <c r="AT556" s="17" t="s">
        <v>159</v>
      </c>
      <c r="AU556" s="17" t="s">
        <v>83</v>
      </c>
    </row>
    <row r="557" s="2" customFormat="1" ht="16.5" customHeight="1">
      <c r="A557" s="38"/>
      <c r="B557" s="39"/>
      <c r="C557" s="243" t="s">
        <v>1260</v>
      </c>
      <c r="D557" s="243" t="s">
        <v>229</v>
      </c>
      <c r="E557" s="244" t="s">
        <v>1261</v>
      </c>
      <c r="F557" s="245" t="s">
        <v>1262</v>
      </c>
      <c r="G557" s="246" t="s">
        <v>281</v>
      </c>
      <c r="H557" s="247">
        <v>9</v>
      </c>
      <c r="I557" s="248"/>
      <c r="J557" s="249">
        <f>ROUND(I557*H557,2)</f>
        <v>0</v>
      </c>
      <c r="K557" s="245" t="s">
        <v>19</v>
      </c>
      <c r="L557" s="250"/>
      <c r="M557" s="251" t="s">
        <v>19</v>
      </c>
      <c r="N557" s="252" t="s">
        <v>44</v>
      </c>
      <c r="O557" s="84"/>
      <c r="P557" s="221">
        <f>O557*H557</f>
        <v>0</v>
      </c>
      <c r="Q557" s="221">
        <v>0</v>
      </c>
      <c r="R557" s="221">
        <f>Q557*H557</f>
        <v>0</v>
      </c>
      <c r="S557" s="221">
        <v>0</v>
      </c>
      <c r="T557" s="222">
        <f>S557*H557</f>
        <v>0</v>
      </c>
      <c r="U557" s="38"/>
      <c r="V557" s="38"/>
      <c r="W557" s="38"/>
      <c r="X557" s="38"/>
      <c r="Y557" s="38"/>
      <c r="Z557" s="38"/>
      <c r="AA557" s="38"/>
      <c r="AB557" s="38"/>
      <c r="AC557" s="38"/>
      <c r="AD557" s="38"/>
      <c r="AE557" s="38"/>
      <c r="AR557" s="223" t="s">
        <v>232</v>
      </c>
      <c r="AT557" s="223" t="s">
        <v>229</v>
      </c>
      <c r="AU557" s="223" t="s">
        <v>83</v>
      </c>
      <c r="AY557" s="17" t="s">
        <v>150</v>
      </c>
      <c r="BE557" s="224">
        <f>IF(N557="základní",J557,0)</f>
        <v>0</v>
      </c>
      <c r="BF557" s="224">
        <f>IF(N557="snížená",J557,0)</f>
        <v>0</v>
      </c>
      <c r="BG557" s="224">
        <f>IF(N557="zákl. přenesená",J557,0)</f>
        <v>0</v>
      </c>
      <c r="BH557" s="224">
        <f>IF(N557="sníž. přenesená",J557,0)</f>
        <v>0</v>
      </c>
      <c r="BI557" s="224">
        <f>IF(N557="nulová",J557,0)</f>
        <v>0</v>
      </c>
      <c r="BJ557" s="17" t="s">
        <v>81</v>
      </c>
      <c r="BK557" s="224">
        <f>ROUND(I557*H557,2)</f>
        <v>0</v>
      </c>
      <c r="BL557" s="17" t="s">
        <v>217</v>
      </c>
      <c r="BM557" s="223" t="s">
        <v>1263</v>
      </c>
    </row>
    <row r="558" s="2" customFormat="1">
      <c r="A558" s="38"/>
      <c r="B558" s="39"/>
      <c r="C558" s="40"/>
      <c r="D558" s="225" t="s">
        <v>159</v>
      </c>
      <c r="E558" s="40"/>
      <c r="F558" s="226" t="s">
        <v>1262</v>
      </c>
      <c r="G558" s="40"/>
      <c r="H558" s="40"/>
      <c r="I558" s="227"/>
      <c r="J558" s="40"/>
      <c r="K558" s="40"/>
      <c r="L558" s="44"/>
      <c r="M558" s="228"/>
      <c r="N558" s="229"/>
      <c r="O558" s="84"/>
      <c r="P558" s="84"/>
      <c r="Q558" s="84"/>
      <c r="R558" s="84"/>
      <c r="S558" s="84"/>
      <c r="T558" s="85"/>
      <c r="U558" s="38"/>
      <c r="V558" s="38"/>
      <c r="W558" s="38"/>
      <c r="X558" s="38"/>
      <c r="Y558" s="38"/>
      <c r="Z558" s="38"/>
      <c r="AA558" s="38"/>
      <c r="AB558" s="38"/>
      <c r="AC558" s="38"/>
      <c r="AD558" s="38"/>
      <c r="AE558" s="38"/>
      <c r="AT558" s="17" t="s">
        <v>159</v>
      </c>
      <c r="AU558" s="17" t="s">
        <v>83</v>
      </c>
    </row>
    <row r="559" s="2" customFormat="1" ht="24.15" customHeight="1">
      <c r="A559" s="38"/>
      <c r="B559" s="39"/>
      <c r="C559" s="243" t="s">
        <v>1264</v>
      </c>
      <c r="D559" s="243" t="s">
        <v>229</v>
      </c>
      <c r="E559" s="244" t="s">
        <v>1265</v>
      </c>
      <c r="F559" s="245" t="s">
        <v>1266</v>
      </c>
      <c r="G559" s="246" t="s">
        <v>281</v>
      </c>
      <c r="H559" s="247">
        <v>9</v>
      </c>
      <c r="I559" s="248"/>
      <c r="J559" s="249">
        <f>ROUND(I559*H559,2)</f>
        <v>0</v>
      </c>
      <c r="K559" s="245" t="s">
        <v>19</v>
      </c>
      <c r="L559" s="250"/>
      <c r="M559" s="251" t="s">
        <v>19</v>
      </c>
      <c r="N559" s="252" t="s">
        <v>44</v>
      </c>
      <c r="O559" s="84"/>
      <c r="P559" s="221">
        <f>O559*H559</f>
        <v>0</v>
      </c>
      <c r="Q559" s="221">
        <v>0</v>
      </c>
      <c r="R559" s="221">
        <f>Q559*H559</f>
        <v>0</v>
      </c>
      <c r="S559" s="221">
        <v>0</v>
      </c>
      <c r="T559" s="222">
        <f>S559*H559</f>
        <v>0</v>
      </c>
      <c r="U559" s="38"/>
      <c r="V559" s="38"/>
      <c r="W559" s="38"/>
      <c r="X559" s="38"/>
      <c r="Y559" s="38"/>
      <c r="Z559" s="38"/>
      <c r="AA559" s="38"/>
      <c r="AB559" s="38"/>
      <c r="AC559" s="38"/>
      <c r="AD559" s="38"/>
      <c r="AE559" s="38"/>
      <c r="AR559" s="223" t="s">
        <v>232</v>
      </c>
      <c r="AT559" s="223" t="s">
        <v>229</v>
      </c>
      <c r="AU559" s="223" t="s">
        <v>83</v>
      </c>
      <c r="AY559" s="17" t="s">
        <v>150</v>
      </c>
      <c r="BE559" s="224">
        <f>IF(N559="základní",J559,0)</f>
        <v>0</v>
      </c>
      <c r="BF559" s="224">
        <f>IF(N559="snížená",J559,0)</f>
        <v>0</v>
      </c>
      <c r="BG559" s="224">
        <f>IF(N559="zákl. přenesená",J559,0)</f>
        <v>0</v>
      </c>
      <c r="BH559" s="224">
        <f>IF(N559="sníž. přenesená",J559,0)</f>
        <v>0</v>
      </c>
      <c r="BI559" s="224">
        <f>IF(N559="nulová",J559,0)</f>
        <v>0</v>
      </c>
      <c r="BJ559" s="17" t="s">
        <v>81</v>
      </c>
      <c r="BK559" s="224">
        <f>ROUND(I559*H559,2)</f>
        <v>0</v>
      </c>
      <c r="BL559" s="17" t="s">
        <v>217</v>
      </c>
      <c r="BM559" s="223" t="s">
        <v>1267</v>
      </c>
    </row>
    <row r="560" s="2" customFormat="1">
      <c r="A560" s="38"/>
      <c r="B560" s="39"/>
      <c r="C560" s="40"/>
      <c r="D560" s="225" t="s">
        <v>159</v>
      </c>
      <c r="E560" s="40"/>
      <c r="F560" s="226" t="s">
        <v>1266</v>
      </c>
      <c r="G560" s="40"/>
      <c r="H560" s="40"/>
      <c r="I560" s="227"/>
      <c r="J560" s="40"/>
      <c r="K560" s="40"/>
      <c r="L560" s="44"/>
      <c r="M560" s="228"/>
      <c r="N560" s="229"/>
      <c r="O560" s="84"/>
      <c r="P560" s="84"/>
      <c r="Q560" s="84"/>
      <c r="R560" s="84"/>
      <c r="S560" s="84"/>
      <c r="T560" s="85"/>
      <c r="U560" s="38"/>
      <c r="V560" s="38"/>
      <c r="W560" s="38"/>
      <c r="X560" s="38"/>
      <c r="Y560" s="38"/>
      <c r="Z560" s="38"/>
      <c r="AA560" s="38"/>
      <c r="AB560" s="38"/>
      <c r="AC560" s="38"/>
      <c r="AD560" s="38"/>
      <c r="AE560" s="38"/>
      <c r="AT560" s="17" t="s">
        <v>159</v>
      </c>
      <c r="AU560" s="17" t="s">
        <v>83</v>
      </c>
    </row>
    <row r="561" s="2" customFormat="1" ht="16.5" customHeight="1">
      <c r="A561" s="38"/>
      <c r="B561" s="39"/>
      <c r="C561" s="212" t="s">
        <v>1268</v>
      </c>
      <c r="D561" s="212" t="s">
        <v>153</v>
      </c>
      <c r="E561" s="213" t="s">
        <v>1269</v>
      </c>
      <c r="F561" s="214" t="s">
        <v>1270</v>
      </c>
      <c r="G561" s="215" t="s">
        <v>281</v>
      </c>
      <c r="H561" s="216">
        <v>44</v>
      </c>
      <c r="I561" s="217"/>
      <c r="J561" s="218">
        <f>ROUND(I561*H561,2)</f>
        <v>0</v>
      </c>
      <c r="K561" s="214" t="s">
        <v>157</v>
      </c>
      <c r="L561" s="44"/>
      <c r="M561" s="219" t="s">
        <v>19</v>
      </c>
      <c r="N561" s="220" t="s">
        <v>44</v>
      </c>
      <c r="O561" s="84"/>
      <c r="P561" s="221">
        <f>O561*H561</f>
        <v>0</v>
      </c>
      <c r="Q561" s="221">
        <v>3.0000000000000001E-05</v>
      </c>
      <c r="R561" s="221">
        <f>Q561*H561</f>
        <v>0.00132</v>
      </c>
      <c r="S561" s="221">
        <v>0</v>
      </c>
      <c r="T561" s="222">
        <f>S561*H561</f>
        <v>0</v>
      </c>
      <c r="U561" s="38"/>
      <c r="V561" s="38"/>
      <c r="W561" s="38"/>
      <c r="X561" s="38"/>
      <c r="Y561" s="38"/>
      <c r="Z561" s="38"/>
      <c r="AA561" s="38"/>
      <c r="AB561" s="38"/>
      <c r="AC561" s="38"/>
      <c r="AD561" s="38"/>
      <c r="AE561" s="38"/>
      <c r="AR561" s="223" t="s">
        <v>383</v>
      </c>
      <c r="AT561" s="223" t="s">
        <v>153</v>
      </c>
      <c r="AU561" s="223" t="s">
        <v>83</v>
      </c>
      <c r="AY561" s="17" t="s">
        <v>150</v>
      </c>
      <c r="BE561" s="224">
        <f>IF(N561="základní",J561,0)</f>
        <v>0</v>
      </c>
      <c r="BF561" s="224">
        <f>IF(N561="snížená",J561,0)</f>
        <v>0</v>
      </c>
      <c r="BG561" s="224">
        <f>IF(N561="zákl. přenesená",J561,0)</f>
        <v>0</v>
      </c>
      <c r="BH561" s="224">
        <f>IF(N561="sníž. přenesená",J561,0)</f>
        <v>0</v>
      </c>
      <c r="BI561" s="224">
        <f>IF(N561="nulová",J561,0)</f>
        <v>0</v>
      </c>
      <c r="BJ561" s="17" t="s">
        <v>81</v>
      </c>
      <c r="BK561" s="224">
        <f>ROUND(I561*H561,2)</f>
        <v>0</v>
      </c>
      <c r="BL561" s="17" t="s">
        <v>383</v>
      </c>
      <c r="BM561" s="223" t="s">
        <v>1271</v>
      </c>
    </row>
    <row r="562" s="2" customFormat="1">
      <c r="A562" s="38"/>
      <c r="B562" s="39"/>
      <c r="C562" s="40"/>
      <c r="D562" s="225" t="s">
        <v>159</v>
      </c>
      <c r="E562" s="40"/>
      <c r="F562" s="226" t="s">
        <v>1272</v>
      </c>
      <c r="G562" s="40"/>
      <c r="H562" s="40"/>
      <c r="I562" s="227"/>
      <c r="J562" s="40"/>
      <c r="K562" s="40"/>
      <c r="L562" s="44"/>
      <c r="M562" s="228"/>
      <c r="N562" s="229"/>
      <c r="O562" s="84"/>
      <c r="P562" s="84"/>
      <c r="Q562" s="84"/>
      <c r="R562" s="84"/>
      <c r="S562" s="84"/>
      <c r="T562" s="85"/>
      <c r="U562" s="38"/>
      <c r="V562" s="38"/>
      <c r="W562" s="38"/>
      <c r="X562" s="38"/>
      <c r="Y562" s="38"/>
      <c r="Z562" s="38"/>
      <c r="AA562" s="38"/>
      <c r="AB562" s="38"/>
      <c r="AC562" s="38"/>
      <c r="AD562" s="38"/>
      <c r="AE562" s="38"/>
      <c r="AT562" s="17" t="s">
        <v>159</v>
      </c>
      <c r="AU562" s="17" t="s">
        <v>83</v>
      </c>
    </row>
    <row r="563" s="2" customFormat="1">
      <c r="A563" s="38"/>
      <c r="B563" s="39"/>
      <c r="C563" s="40"/>
      <c r="D563" s="230" t="s">
        <v>161</v>
      </c>
      <c r="E563" s="40"/>
      <c r="F563" s="231" t="s">
        <v>1273</v>
      </c>
      <c r="G563" s="40"/>
      <c r="H563" s="40"/>
      <c r="I563" s="227"/>
      <c r="J563" s="40"/>
      <c r="K563" s="40"/>
      <c r="L563" s="44"/>
      <c r="M563" s="228"/>
      <c r="N563" s="229"/>
      <c r="O563" s="84"/>
      <c r="P563" s="84"/>
      <c r="Q563" s="84"/>
      <c r="R563" s="84"/>
      <c r="S563" s="84"/>
      <c r="T563" s="85"/>
      <c r="U563" s="38"/>
      <c r="V563" s="38"/>
      <c r="W563" s="38"/>
      <c r="X563" s="38"/>
      <c r="Y563" s="38"/>
      <c r="Z563" s="38"/>
      <c r="AA563" s="38"/>
      <c r="AB563" s="38"/>
      <c r="AC563" s="38"/>
      <c r="AD563" s="38"/>
      <c r="AE563" s="38"/>
      <c r="AT563" s="17" t="s">
        <v>161</v>
      </c>
      <c r="AU563" s="17" t="s">
        <v>83</v>
      </c>
    </row>
    <row r="564" s="2" customFormat="1" ht="16.5" customHeight="1">
      <c r="A564" s="38"/>
      <c r="B564" s="39"/>
      <c r="C564" s="243" t="s">
        <v>1274</v>
      </c>
      <c r="D564" s="243" t="s">
        <v>229</v>
      </c>
      <c r="E564" s="244" t="s">
        <v>1275</v>
      </c>
      <c r="F564" s="245" t="s">
        <v>1276</v>
      </c>
      <c r="G564" s="246" t="s">
        <v>281</v>
      </c>
      <c r="H564" s="247">
        <v>44</v>
      </c>
      <c r="I564" s="248"/>
      <c r="J564" s="249">
        <f>ROUND(I564*H564,2)</f>
        <v>0</v>
      </c>
      <c r="K564" s="245" t="s">
        <v>19</v>
      </c>
      <c r="L564" s="250"/>
      <c r="M564" s="251" t="s">
        <v>19</v>
      </c>
      <c r="N564" s="252" t="s">
        <v>44</v>
      </c>
      <c r="O564" s="84"/>
      <c r="P564" s="221">
        <f>O564*H564</f>
        <v>0</v>
      </c>
      <c r="Q564" s="221">
        <v>0.0019</v>
      </c>
      <c r="R564" s="221">
        <f>Q564*H564</f>
        <v>0.083599999999999994</v>
      </c>
      <c r="S564" s="221">
        <v>0</v>
      </c>
      <c r="T564" s="222">
        <f>S564*H564</f>
        <v>0</v>
      </c>
      <c r="U564" s="38"/>
      <c r="V564" s="38"/>
      <c r="W564" s="38"/>
      <c r="X564" s="38"/>
      <c r="Y564" s="38"/>
      <c r="Z564" s="38"/>
      <c r="AA564" s="38"/>
      <c r="AB564" s="38"/>
      <c r="AC564" s="38"/>
      <c r="AD564" s="38"/>
      <c r="AE564" s="38"/>
      <c r="AR564" s="223" t="s">
        <v>232</v>
      </c>
      <c r="AT564" s="223" t="s">
        <v>229</v>
      </c>
      <c r="AU564" s="223" t="s">
        <v>83</v>
      </c>
      <c r="AY564" s="17" t="s">
        <v>150</v>
      </c>
      <c r="BE564" s="224">
        <f>IF(N564="základní",J564,0)</f>
        <v>0</v>
      </c>
      <c r="BF564" s="224">
        <f>IF(N564="snížená",J564,0)</f>
        <v>0</v>
      </c>
      <c r="BG564" s="224">
        <f>IF(N564="zákl. přenesená",J564,0)</f>
        <v>0</v>
      </c>
      <c r="BH564" s="224">
        <f>IF(N564="sníž. přenesená",J564,0)</f>
        <v>0</v>
      </c>
      <c r="BI564" s="224">
        <f>IF(N564="nulová",J564,0)</f>
        <v>0</v>
      </c>
      <c r="BJ564" s="17" t="s">
        <v>81</v>
      </c>
      <c r="BK564" s="224">
        <f>ROUND(I564*H564,2)</f>
        <v>0</v>
      </c>
      <c r="BL564" s="17" t="s">
        <v>217</v>
      </c>
      <c r="BM564" s="223" t="s">
        <v>1277</v>
      </c>
    </row>
    <row r="565" s="2" customFormat="1">
      <c r="A565" s="38"/>
      <c r="B565" s="39"/>
      <c r="C565" s="40"/>
      <c r="D565" s="225" t="s">
        <v>159</v>
      </c>
      <c r="E565" s="40"/>
      <c r="F565" s="226" t="s">
        <v>1276</v>
      </c>
      <c r="G565" s="40"/>
      <c r="H565" s="40"/>
      <c r="I565" s="227"/>
      <c r="J565" s="40"/>
      <c r="K565" s="40"/>
      <c r="L565" s="44"/>
      <c r="M565" s="228"/>
      <c r="N565" s="229"/>
      <c r="O565" s="84"/>
      <c r="P565" s="84"/>
      <c r="Q565" s="84"/>
      <c r="R565" s="84"/>
      <c r="S565" s="84"/>
      <c r="T565" s="85"/>
      <c r="U565" s="38"/>
      <c r="V565" s="38"/>
      <c r="W565" s="38"/>
      <c r="X565" s="38"/>
      <c r="Y565" s="38"/>
      <c r="Z565" s="38"/>
      <c r="AA565" s="38"/>
      <c r="AB565" s="38"/>
      <c r="AC565" s="38"/>
      <c r="AD565" s="38"/>
      <c r="AE565" s="38"/>
      <c r="AT565" s="17" t="s">
        <v>159</v>
      </c>
      <c r="AU565" s="17" t="s">
        <v>83</v>
      </c>
    </row>
    <row r="566" s="13" customFormat="1">
      <c r="A566" s="13"/>
      <c r="B566" s="232"/>
      <c r="C566" s="233"/>
      <c r="D566" s="225" t="s">
        <v>163</v>
      </c>
      <c r="E566" s="234" t="s">
        <v>19</v>
      </c>
      <c r="F566" s="235" t="s">
        <v>1278</v>
      </c>
      <c r="G566" s="233"/>
      <c r="H566" s="236">
        <v>44</v>
      </c>
      <c r="I566" s="237"/>
      <c r="J566" s="233"/>
      <c r="K566" s="233"/>
      <c r="L566" s="238"/>
      <c r="M566" s="239"/>
      <c r="N566" s="240"/>
      <c r="O566" s="240"/>
      <c r="P566" s="240"/>
      <c r="Q566" s="240"/>
      <c r="R566" s="240"/>
      <c r="S566" s="240"/>
      <c r="T566" s="241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42" t="s">
        <v>163</v>
      </c>
      <c r="AU566" s="242" t="s">
        <v>83</v>
      </c>
      <c r="AV566" s="13" t="s">
        <v>83</v>
      </c>
      <c r="AW566" s="13" t="s">
        <v>35</v>
      </c>
      <c r="AX566" s="13" t="s">
        <v>81</v>
      </c>
      <c r="AY566" s="242" t="s">
        <v>150</v>
      </c>
    </row>
    <row r="567" s="2" customFormat="1" ht="16.5" customHeight="1">
      <c r="A567" s="38"/>
      <c r="B567" s="39"/>
      <c r="C567" s="212" t="s">
        <v>1279</v>
      </c>
      <c r="D567" s="212" t="s">
        <v>153</v>
      </c>
      <c r="E567" s="213" t="s">
        <v>1280</v>
      </c>
      <c r="F567" s="214" t="s">
        <v>1281</v>
      </c>
      <c r="G567" s="215" t="s">
        <v>281</v>
      </c>
      <c r="H567" s="216">
        <v>28</v>
      </c>
      <c r="I567" s="217"/>
      <c r="J567" s="218">
        <f>ROUND(I567*H567,2)</f>
        <v>0</v>
      </c>
      <c r="K567" s="214" t="s">
        <v>157</v>
      </c>
      <c r="L567" s="44"/>
      <c r="M567" s="219" t="s">
        <v>19</v>
      </c>
      <c r="N567" s="220" t="s">
        <v>44</v>
      </c>
      <c r="O567" s="84"/>
      <c r="P567" s="221">
        <f>O567*H567</f>
        <v>0</v>
      </c>
      <c r="Q567" s="221">
        <v>9.0000000000000006E-05</v>
      </c>
      <c r="R567" s="221">
        <f>Q567*H567</f>
        <v>0.0025200000000000001</v>
      </c>
      <c r="S567" s="221">
        <v>0</v>
      </c>
      <c r="T567" s="222">
        <f>S567*H567</f>
        <v>0</v>
      </c>
      <c r="U567" s="38"/>
      <c r="V567" s="38"/>
      <c r="W567" s="38"/>
      <c r="X567" s="38"/>
      <c r="Y567" s="38"/>
      <c r="Z567" s="38"/>
      <c r="AA567" s="38"/>
      <c r="AB567" s="38"/>
      <c r="AC567" s="38"/>
      <c r="AD567" s="38"/>
      <c r="AE567" s="38"/>
      <c r="AR567" s="223" t="s">
        <v>383</v>
      </c>
      <c r="AT567" s="223" t="s">
        <v>153</v>
      </c>
      <c r="AU567" s="223" t="s">
        <v>83</v>
      </c>
      <c r="AY567" s="17" t="s">
        <v>150</v>
      </c>
      <c r="BE567" s="224">
        <f>IF(N567="základní",J567,0)</f>
        <v>0</v>
      </c>
      <c r="BF567" s="224">
        <f>IF(N567="snížená",J567,0)</f>
        <v>0</v>
      </c>
      <c r="BG567" s="224">
        <f>IF(N567="zákl. přenesená",J567,0)</f>
        <v>0</v>
      </c>
      <c r="BH567" s="224">
        <f>IF(N567="sníž. přenesená",J567,0)</f>
        <v>0</v>
      </c>
      <c r="BI567" s="224">
        <f>IF(N567="nulová",J567,0)</f>
        <v>0</v>
      </c>
      <c r="BJ567" s="17" t="s">
        <v>81</v>
      </c>
      <c r="BK567" s="224">
        <f>ROUND(I567*H567,2)</f>
        <v>0</v>
      </c>
      <c r="BL567" s="17" t="s">
        <v>383</v>
      </c>
      <c r="BM567" s="223" t="s">
        <v>1282</v>
      </c>
    </row>
    <row r="568" s="2" customFormat="1">
      <c r="A568" s="38"/>
      <c r="B568" s="39"/>
      <c r="C568" s="40"/>
      <c r="D568" s="225" t="s">
        <v>159</v>
      </c>
      <c r="E568" s="40"/>
      <c r="F568" s="226" t="s">
        <v>1283</v>
      </c>
      <c r="G568" s="40"/>
      <c r="H568" s="40"/>
      <c r="I568" s="227"/>
      <c r="J568" s="40"/>
      <c r="K568" s="40"/>
      <c r="L568" s="44"/>
      <c r="M568" s="228"/>
      <c r="N568" s="229"/>
      <c r="O568" s="84"/>
      <c r="P568" s="84"/>
      <c r="Q568" s="84"/>
      <c r="R568" s="84"/>
      <c r="S568" s="84"/>
      <c r="T568" s="85"/>
      <c r="U568" s="38"/>
      <c r="V568" s="38"/>
      <c r="W568" s="38"/>
      <c r="X568" s="38"/>
      <c r="Y568" s="38"/>
      <c r="Z568" s="38"/>
      <c r="AA568" s="38"/>
      <c r="AB568" s="38"/>
      <c r="AC568" s="38"/>
      <c r="AD568" s="38"/>
      <c r="AE568" s="38"/>
      <c r="AT568" s="17" t="s">
        <v>159</v>
      </c>
      <c r="AU568" s="17" t="s">
        <v>83</v>
      </c>
    </row>
    <row r="569" s="2" customFormat="1">
      <c r="A569" s="38"/>
      <c r="B569" s="39"/>
      <c r="C569" s="40"/>
      <c r="D569" s="230" t="s">
        <v>161</v>
      </c>
      <c r="E569" s="40"/>
      <c r="F569" s="231" t="s">
        <v>1284</v>
      </c>
      <c r="G569" s="40"/>
      <c r="H569" s="40"/>
      <c r="I569" s="227"/>
      <c r="J569" s="40"/>
      <c r="K569" s="40"/>
      <c r="L569" s="44"/>
      <c r="M569" s="228"/>
      <c r="N569" s="229"/>
      <c r="O569" s="84"/>
      <c r="P569" s="84"/>
      <c r="Q569" s="84"/>
      <c r="R569" s="84"/>
      <c r="S569" s="84"/>
      <c r="T569" s="85"/>
      <c r="U569" s="38"/>
      <c r="V569" s="38"/>
      <c r="W569" s="38"/>
      <c r="X569" s="38"/>
      <c r="Y569" s="38"/>
      <c r="Z569" s="38"/>
      <c r="AA569" s="38"/>
      <c r="AB569" s="38"/>
      <c r="AC569" s="38"/>
      <c r="AD569" s="38"/>
      <c r="AE569" s="38"/>
      <c r="AT569" s="17" t="s">
        <v>161</v>
      </c>
      <c r="AU569" s="17" t="s">
        <v>83</v>
      </c>
    </row>
    <row r="570" s="2" customFormat="1" ht="16.5" customHeight="1">
      <c r="A570" s="38"/>
      <c r="B570" s="39"/>
      <c r="C570" s="243" t="s">
        <v>1285</v>
      </c>
      <c r="D570" s="243" t="s">
        <v>229</v>
      </c>
      <c r="E570" s="244" t="s">
        <v>1286</v>
      </c>
      <c r="F570" s="245" t="s">
        <v>1287</v>
      </c>
      <c r="G570" s="246" t="s">
        <v>281</v>
      </c>
      <c r="H570" s="247">
        <v>28</v>
      </c>
      <c r="I570" s="248"/>
      <c r="J570" s="249">
        <f>ROUND(I570*H570,2)</f>
        <v>0</v>
      </c>
      <c r="K570" s="245" t="s">
        <v>19</v>
      </c>
      <c r="L570" s="250"/>
      <c r="M570" s="251" t="s">
        <v>19</v>
      </c>
      <c r="N570" s="252" t="s">
        <v>44</v>
      </c>
      <c r="O570" s="84"/>
      <c r="P570" s="221">
        <f>O570*H570</f>
        <v>0</v>
      </c>
      <c r="Q570" s="221">
        <v>0.0019</v>
      </c>
      <c r="R570" s="221">
        <f>Q570*H570</f>
        <v>0.053199999999999997</v>
      </c>
      <c r="S570" s="221">
        <v>0</v>
      </c>
      <c r="T570" s="222">
        <f>S570*H570</f>
        <v>0</v>
      </c>
      <c r="U570" s="38"/>
      <c r="V570" s="38"/>
      <c r="W570" s="38"/>
      <c r="X570" s="38"/>
      <c r="Y570" s="38"/>
      <c r="Z570" s="38"/>
      <c r="AA570" s="38"/>
      <c r="AB570" s="38"/>
      <c r="AC570" s="38"/>
      <c r="AD570" s="38"/>
      <c r="AE570" s="38"/>
      <c r="AR570" s="223" t="s">
        <v>232</v>
      </c>
      <c r="AT570" s="223" t="s">
        <v>229</v>
      </c>
      <c r="AU570" s="223" t="s">
        <v>83</v>
      </c>
      <c r="AY570" s="17" t="s">
        <v>150</v>
      </c>
      <c r="BE570" s="224">
        <f>IF(N570="základní",J570,0)</f>
        <v>0</v>
      </c>
      <c r="BF570" s="224">
        <f>IF(N570="snížená",J570,0)</f>
        <v>0</v>
      </c>
      <c r="BG570" s="224">
        <f>IF(N570="zákl. přenesená",J570,0)</f>
        <v>0</v>
      </c>
      <c r="BH570" s="224">
        <f>IF(N570="sníž. přenesená",J570,0)</f>
        <v>0</v>
      </c>
      <c r="BI570" s="224">
        <f>IF(N570="nulová",J570,0)</f>
        <v>0</v>
      </c>
      <c r="BJ570" s="17" t="s">
        <v>81</v>
      </c>
      <c r="BK570" s="224">
        <f>ROUND(I570*H570,2)</f>
        <v>0</v>
      </c>
      <c r="BL570" s="17" t="s">
        <v>217</v>
      </c>
      <c r="BM570" s="223" t="s">
        <v>1288</v>
      </c>
    </row>
    <row r="571" s="2" customFormat="1">
      <c r="A571" s="38"/>
      <c r="B571" s="39"/>
      <c r="C571" s="40"/>
      <c r="D571" s="225" t="s">
        <v>159</v>
      </c>
      <c r="E571" s="40"/>
      <c r="F571" s="226" t="s">
        <v>1287</v>
      </c>
      <c r="G571" s="40"/>
      <c r="H571" s="40"/>
      <c r="I571" s="227"/>
      <c r="J571" s="40"/>
      <c r="K571" s="40"/>
      <c r="L571" s="44"/>
      <c r="M571" s="228"/>
      <c r="N571" s="229"/>
      <c r="O571" s="84"/>
      <c r="P571" s="84"/>
      <c r="Q571" s="84"/>
      <c r="R571" s="84"/>
      <c r="S571" s="84"/>
      <c r="T571" s="85"/>
      <c r="U571" s="38"/>
      <c r="V571" s="38"/>
      <c r="W571" s="38"/>
      <c r="X571" s="38"/>
      <c r="Y571" s="38"/>
      <c r="Z571" s="38"/>
      <c r="AA571" s="38"/>
      <c r="AB571" s="38"/>
      <c r="AC571" s="38"/>
      <c r="AD571" s="38"/>
      <c r="AE571" s="38"/>
      <c r="AT571" s="17" t="s">
        <v>159</v>
      </c>
      <c r="AU571" s="17" t="s">
        <v>83</v>
      </c>
    </row>
    <row r="572" s="2" customFormat="1" ht="16.5" customHeight="1">
      <c r="A572" s="38"/>
      <c r="B572" s="39"/>
      <c r="C572" s="212" t="s">
        <v>1289</v>
      </c>
      <c r="D572" s="212" t="s">
        <v>153</v>
      </c>
      <c r="E572" s="213" t="s">
        <v>1290</v>
      </c>
      <c r="F572" s="214" t="s">
        <v>1291</v>
      </c>
      <c r="G572" s="215" t="s">
        <v>281</v>
      </c>
      <c r="H572" s="216">
        <v>13</v>
      </c>
      <c r="I572" s="217"/>
      <c r="J572" s="218">
        <f>ROUND(I572*H572,2)</f>
        <v>0</v>
      </c>
      <c r="K572" s="214" t="s">
        <v>157</v>
      </c>
      <c r="L572" s="44"/>
      <c r="M572" s="219" t="s">
        <v>19</v>
      </c>
      <c r="N572" s="220" t="s">
        <v>44</v>
      </c>
      <c r="O572" s="84"/>
      <c r="P572" s="221">
        <f>O572*H572</f>
        <v>0</v>
      </c>
      <c r="Q572" s="221">
        <v>0.00017000000000000001</v>
      </c>
      <c r="R572" s="221">
        <f>Q572*H572</f>
        <v>0.0022100000000000002</v>
      </c>
      <c r="S572" s="221">
        <v>0</v>
      </c>
      <c r="T572" s="222">
        <f>S572*H572</f>
        <v>0</v>
      </c>
      <c r="U572" s="38"/>
      <c r="V572" s="38"/>
      <c r="W572" s="38"/>
      <c r="X572" s="38"/>
      <c r="Y572" s="38"/>
      <c r="Z572" s="38"/>
      <c r="AA572" s="38"/>
      <c r="AB572" s="38"/>
      <c r="AC572" s="38"/>
      <c r="AD572" s="38"/>
      <c r="AE572" s="38"/>
      <c r="AR572" s="223" t="s">
        <v>383</v>
      </c>
      <c r="AT572" s="223" t="s">
        <v>153</v>
      </c>
      <c r="AU572" s="223" t="s">
        <v>83</v>
      </c>
      <c r="AY572" s="17" t="s">
        <v>150</v>
      </c>
      <c r="BE572" s="224">
        <f>IF(N572="základní",J572,0)</f>
        <v>0</v>
      </c>
      <c r="BF572" s="224">
        <f>IF(N572="snížená",J572,0)</f>
        <v>0</v>
      </c>
      <c r="BG572" s="224">
        <f>IF(N572="zákl. přenesená",J572,0)</f>
        <v>0</v>
      </c>
      <c r="BH572" s="224">
        <f>IF(N572="sníž. přenesená",J572,0)</f>
        <v>0</v>
      </c>
      <c r="BI572" s="224">
        <f>IF(N572="nulová",J572,0)</f>
        <v>0</v>
      </c>
      <c r="BJ572" s="17" t="s">
        <v>81</v>
      </c>
      <c r="BK572" s="224">
        <f>ROUND(I572*H572,2)</f>
        <v>0</v>
      </c>
      <c r="BL572" s="17" t="s">
        <v>383</v>
      </c>
      <c r="BM572" s="223" t="s">
        <v>1292</v>
      </c>
    </row>
    <row r="573" s="2" customFormat="1">
      <c r="A573" s="38"/>
      <c r="B573" s="39"/>
      <c r="C573" s="40"/>
      <c r="D573" s="225" t="s">
        <v>159</v>
      </c>
      <c r="E573" s="40"/>
      <c r="F573" s="226" t="s">
        <v>1293</v>
      </c>
      <c r="G573" s="40"/>
      <c r="H573" s="40"/>
      <c r="I573" s="227"/>
      <c r="J573" s="40"/>
      <c r="K573" s="40"/>
      <c r="L573" s="44"/>
      <c r="M573" s="228"/>
      <c r="N573" s="229"/>
      <c r="O573" s="84"/>
      <c r="P573" s="84"/>
      <c r="Q573" s="84"/>
      <c r="R573" s="84"/>
      <c r="S573" s="84"/>
      <c r="T573" s="85"/>
      <c r="U573" s="38"/>
      <c r="V573" s="38"/>
      <c r="W573" s="38"/>
      <c r="X573" s="38"/>
      <c r="Y573" s="38"/>
      <c r="Z573" s="38"/>
      <c r="AA573" s="38"/>
      <c r="AB573" s="38"/>
      <c r="AC573" s="38"/>
      <c r="AD573" s="38"/>
      <c r="AE573" s="38"/>
      <c r="AT573" s="17" t="s">
        <v>159</v>
      </c>
      <c r="AU573" s="17" t="s">
        <v>83</v>
      </c>
    </row>
    <row r="574" s="2" customFormat="1">
      <c r="A574" s="38"/>
      <c r="B574" s="39"/>
      <c r="C574" s="40"/>
      <c r="D574" s="230" t="s">
        <v>161</v>
      </c>
      <c r="E574" s="40"/>
      <c r="F574" s="231" t="s">
        <v>1294</v>
      </c>
      <c r="G574" s="40"/>
      <c r="H574" s="40"/>
      <c r="I574" s="227"/>
      <c r="J574" s="40"/>
      <c r="K574" s="40"/>
      <c r="L574" s="44"/>
      <c r="M574" s="228"/>
      <c r="N574" s="229"/>
      <c r="O574" s="84"/>
      <c r="P574" s="84"/>
      <c r="Q574" s="84"/>
      <c r="R574" s="84"/>
      <c r="S574" s="84"/>
      <c r="T574" s="85"/>
      <c r="U574" s="38"/>
      <c r="V574" s="38"/>
      <c r="W574" s="38"/>
      <c r="X574" s="38"/>
      <c r="Y574" s="38"/>
      <c r="Z574" s="38"/>
      <c r="AA574" s="38"/>
      <c r="AB574" s="38"/>
      <c r="AC574" s="38"/>
      <c r="AD574" s="38"/>
      <c r="AE574" s="38"/>
      <c r="AT574" s="17" t="s">
        <v>161</v>
      </c>
      <c r="AU574" s="17" t="s">
        <v>83</v>
      </c>
    </row>
    <row r="575" s="2" customFormat="1" ht="16.5" customHeight="1">
      <c r="A575" s="38"/>
      <c r="B575" s="39"/>
      <c r="C575" s="243" t="s">
        <v>1295</v>
      </c>
      <c r="D575" s="243" t="s">
        <v>229</v>
      </c>
      <c r="E575" s="244" t="s">
        <v>1296</v>
      </c>
      <c r="F575" s="245" t="s">
        <v>1297</v>
      </c>
      <c r="G575" s="246" t="s">
        <v>281</v>
      </c>
      <c r="H575" s="247">
        <v>6</v>
      </c>
      <c r="I575" s="248"/>
      <c r="J575" s="249">
        <f>ROUND(I575*H575,2)</f>
        <v>0</v>
      </c>
      <c r="K575" s="245" t="s">
        <v>19</v>
      </c>
      <c r="L575" s="250"/>
      <c r="M575" s="251" t="s">
        <v>19</v>
      </c>
      <c r="N575" s="252" t="s">
        <v>44</v>
      </c>
      <c r="O575" s="84"/>
      <c r="P575" s="221">
        <f>O575*H575</f>
        <v>0</v>
      </c>
      <c r="Q575" s="221">
        <v>0.02</v>
      </c>
      <c r="R575" s="221">
        <f>Q575*H575</f>
        <v>0.12</v>
      </c>
      <c r="S575" s="221">
        <v>0</v>
      </c>
      <c r="T575" s="222">
        <f>S575*H575</f>
        <v>0</v>
      </c>
      <c r="U575" s="38"/>
      <c r="V575" s="38"/>
      <c r="W575" s="38"/>
      <c r="X575" s="38"/>
      <c r="Y575" s="38"/>
      <c r="Z575" s="38"/>
      <c r="AA575" s="38"/>
      <c r="AB575" s="38"/>
      <c r="AC575" s="38"/>
      <c r="AD575" s="38"/>
      <c r="AE575" s="38"/>
      <c r="AR575" s="223" t="s">
        <v>232</v>
      </c>
      <c r="AT575" s="223" t="s">
        <v>229</v>
      </c>
      <c r="AU575" s="223" t="s">
        <v>83</v>
      </c>
      <c r="AY575" s="17" t="s">
        <v>150</v>
      </c>
      <c r="BE575" s="224">
        <f>IF(N575="základní",J575,0)</f>
        <v>0</v>
      </c>
      <c r="BF575" s="224">
        <f>IF(N575="snížená",J575,0)</f>
        <v>0</v>
      </c>
      <c r="BG575" s="224">
        <f>IF(N575="zákl. přenesená",J575,0)</f>
        <v>0</v>
      </c>
      <c r="BH575" s="224">
        <f>IF(N575="sníž. přenesená",J575,0)</f>
        <v>0</v>
      </c>
      <c r="BI575" s="224">
        <f>IF(N575="nulová",J575,0)</f>
        <v>0</v>
      </c>
      <c r="BJ575" s="17" t="s">
        <v>81</v>
      </c>
      <c r="BK575" s="224">
        <f>ROUND(I575*H575,2)</f>
        <v>0</v>
      </c>
      <c r="BL575" s="17" t="s">
        <v>217</v>
      </c>
      <c r="BM575" s="223" t="s">
        <v>1298</v>
      </c>
    </row>
    <row r="576" s="2" customFormat="1">
      <c r="A576" s="38"/>
      <c r="B576" s="39"/>
      <c r="C576" s="40"/>
      <c r="D576" s="225" t="s">
        <v>159</v>
      </c>
      <c r="E576" s="40"/>
      <c r="F576" s="226" t="s">
        <v>1297</v>
      </c>
      <c r="G576" s="40"/>
      <c r="H576" s="40"/>
      <c r="I576" s="227"/>
      <c r="J576" s="40"/>
      <c r="K576" s="40"/>
      <c r="L576" s="44"/>
      <c r="M576" s="228"/>
      <c r="N576" s="229"/>
      <c r="O576" s="84"/>
      <c r="P576" s="84"/>
      <c r="Q576" s="84"/>
      <c r="R576" s="84"/>
      <c r="S576" s="84"/>
      <c r="T576" s="85"/>
      <c r="U576" s="38"/>
      <c r="V576" s="38"/>
      <c r="W576" s="38"/>
      <c r="X576" s="38"/>
      <c r="Y576" s="38"/>
      <c r="Z576" s="38"/>
      <c r="AA576" s="38"/>
      <c r="AB576" s="38"/>
      <c r="AC576" s="38"/>
      <c r="AD576" s="38"/>
      <c r="AE576" s="38"/>
      <c r="AT576" s="17" t="s">
        <v>159</v>
      </c>
      <c r="AU576" s="17" t="s">
        <v>83</v>
      </c>
    </row>
    <row r="577" s="2" customFormat="1" ht="16.5" customHeight="1">
      <c r="A577" s="38"/>
      <c r="B577" s="39"/>
      <c r="C577" s="243" t="s">
        <v>1299</v>
      </c>
      <c r="D577" s="243" t="s">
        <v>229</v>
      </c>
      <c r="E577" s="244" t="s">
        <v>1300</v>
      </c>
      <c r="F577" s="245" t="s">
        <v>1301</v>
      </c>
      <c r="G577" s="246" t="s">
        <v>281</v>
      </c>
      <c r="H577" s="247">
        <v>5</v>
      </c>
      <c r="I577" s="248"/>
      <c r="J577" s="249">
        <f>ROUND(I577*H577,2)</f>
        <v>0</v>
      </c>
      <c r="K577" s="245" t="s">
        <v>19</v>
      </c>
      <c r="L577" s="250"/>
      <c r="M577" s="251" t="s">
        <v>19</v>
      </c>
      <c r="N577" s="252" t="s">
        <v>44</v>
      </c>
      <c r="O577" s="84"/>
      <c r="P577" s="221">
        <f>O577*H577</f>
        <v>0</v>
      </c>
      <c r="Q577" s="221">
        <v>0.0030300000000000001</v>
      </c>
      <c r="R577" s="221">
        <f>Q577*H577</f>
        <v>0.01515</v>
      </c>
      <c r="S577" s="221">
        <v>0</v>
      </c>
      <c r="T577" s="222">
        <f>S577*H577</f>
        <v>0</v>
      </c>
      <c r="U577" s="38"/>
      <c r="V577" s="38"/>
      <c r="W577" s="38"/>
      <c r="X577" s="38"/>
      <c r="Y577" s="38"/>
      <c r="Z577" s="38"/>
      <c r="AA577" s="38"/>
      <c r="AB577" s="38"/>
      <c r="AC577" s="38"/>
      <c r="AD577" s="38"/>
      <c r="AE577" s="38"/>
      <c r="AR577" s="223" t="s">
        <v>232</v>
      </c>
      <c r="AT577" s="223" t="s">
        <v>229</v>
      </c>
      <c r="AU577" s="223" t="s">
        <v>83</v>
      </c>
      <c r="AY577" s="17" t="s">
        <v>150</v>
      </c>
      <c r="BE577" s="224">
        <f>IF(N577="základní",J577,0)</f>
        <v>0</v>
      </c>
      <c r="BF577" s="224">
        <f>IF(N577="snížená",J577,0)</f>
        <v>0</v>
      </c>
      <c r="BG577" s="224">
        <f>IF(N577="zákl. přenesená",J577,0)</f>
        <v>0</v>
      </c>
      <c r="BH577" s="224">
        <f>IF(N577="sníž. přenesená",J577,0)</f>
        <v>0</v>
      </c>
      <c r="BI577" s="224">
        <f>IF(N577="nulová",J577,0)</f>
        <v>0</v>
      </c>
      <c r="BJ577" s="17" t="s">
        <v>81</v>
      </c>
      <c r="BK577" s="224">
        <f>ROUND(I577*H577,2)</f>
        <v>0</v>
      </c>
      <c r="BL577" s="17" t="s">
        <v>217</v>
      </c>
      <c r="BM577" s="223" t="s">
        <v>1302</v>
      </c>
    </row>
    <row r="578" s="2" customFormat="1">
      <c r="A578" s="38"/>
      <c r="B578" s="39"/>
      <c r="C578" s="40"/>
      <c r="D578" s="225" t="s">
        <v>159</v>
      </c>
      <c r="E578" s="40"/>
      <c r="F578" s="226" t="s">
        <v>1301</v>
      </c>
      <c r="G578" s="40"/>
      <c r="H578" s="40"/>
      <c r="I578" s="227"/>
      <c r="J578" s="40"/>
      <c r="K578" s="40"/>
      <c r="L578" s="44"/>
      <c r="M578" s="228"/>
      <c r="N578" s="229"/>
      <c r="O578" s="84"/>
      <c r="P578" s="84"/>
      <c r="Q578" s="84"/>
      <c r="R578" s="84"/>
      <c r="S578" s="84"/>
      <c r="T578" s="85"/>
      <c r="U578" s="38"/>
      <c r="V578" s="38"/>
      <c r="W578" s="38"/>
      <c r="X578" s="38"/>
      <c r="Y578" s="38"/>
      <c r="Z578" s="38"/>
      <c r="AA578" s="38"/>
      <c r="AB578" s="38"/>
      <c r="AC578" s="38"/>
      <c r="AD578" s="38"/>
      <c r="AE578" s="38"/>
      <c r="AT578" s="17" t="s">
        <v>159</v>
      </c>
      <c r="AU578" s="17" t="s">
        <v>83</v>
      </c>
    </row>
    <row r="579" s="2" customFormat="1" ht="16.5" customHeight="1">
      <c r="A579" s="38"/>
      <c r="B579" s="39"/>
      <c r="C579" s="243" t="s">
        <v>1303</v>
      </c>
      <c r="D579" s="243" t="s">
        <v>229</v>
      </c>
      <c r="E579" s="244" t="s">
        <v>1304</v>
      </c>
      <c r="F579" s="245" t="s">
        <v>1305</v>
      </c>
      <c r="G579" s="246" t="s">
        <v>281</v>
      </c>
      <c r="H579" s="247">
        <v>2</v>
      </c>
      <c r="I579" s="248"/>
      <c r="J579" s="249">
        <f>ROUND(I579*H579,2)</f>
        <v>0</v>
      </c>
      <c r="K579" s="245" t="s">
        <v>19</v>
      </c>
      <c r="L579" s="250"/>
      <c r="M579" s="251" t="s">
        <v>19</v>
      </c>
      <c r="N579" s="252" t="s">
        <v>44</v>
      </c>
      <c r="O579" s="84"/>
      <c r="P579" s="221">
        <f>O579*H579</f>
        <v>0</v>
      </c>
      <c r="Q579" s="221">
        <v>0.0030300000000000001</v>
      </c>
      <c r="R579" s="221">
        <f>Q579*H579</f>
        <v>0.0060600000000000003</v>
      </c>
      <c r="S579" s="221">
        <v>0</v>
      </c>
      <c r="T579" s="222">
        <f>S579*H579</f>
        <v>0</v>
      </c>
      <c r="U579" s="38"/>
      <c r="V579" s="38"/>
      <c r="W579" s="38"/>
      <c r="X579" s="38"/>
      <c r="Y579" s="38"/>
      <c r="Z579" s="38"/>
      <c r="AA579" s="38"/>
      <c r="AB579" s="38"/>
      <c r="AC579" s="38"/>
      <c r="AD579" s="38"/>
      <c r="AE579" s="38"/>
      <c r="AR579" s="223" t="s">
        <v>232</v>
      </c>
      <c r="AT579" s="223" t="s">
        <v>229</v>
      </c>
      <c r="AU579" s="223" t="s">
        <v>83</v>
      </c>
      <c r="AY579" s="17" t="s">
        <v>150</v>
      </c>
      <c r="BE579" s="224">
        <f>IF(N579="základní",J579,0)</f>
        <v>0</v>
      </c>
      <c r="BF579" s="224">
        <f>IF(N579="snížená",J579,0)</f>
        <v>0</v>
      </c>
      <c r="BG579" s="224">
        <f>IF(N579="zákl. přenesená",J579,0)</f>
        <v>0</v>
      </c>
      <c r="BH579" s="224">
        <f>IF(N579="sníž. přenesená",J579,0)</f>
        <v>0</v>
      </c>
      <c r="BI579" s="224">
        <f>IF(N579="nulová",J579,0)</f>
        <v>0</v>
      </c>
      <c r="BJ579" s="17" t="s">
        <v>81</v>
      </c>
      <c r="BK579" s="224">
        <f>ROUND(I579*H579,2)</f>
        <v>0</v>
      </c>
      <c r="BL579" s="17" t="s">
        <v>217</v>
      </c>
      <c r="BM579" s="223" t="s">
        <v>1306</v>
      </c>
    </row>
    <row r="580" s="2" customFormat="1">
      <c r="A580" s="38"/>
      <c r="B580" s="39"/>
      <c r="C580" s="40"/>
      <c r="D580" s="225" t="s">
        <v>159</v>
      </c>
      <c r="E580" s="40"/>
      <c r="F580" s="226" t="s">
        <v>1305</v>
      </c>
      <c r="G580" s="40"/>
      <c r="H580" s="40"/>
      <c r="I580" s="227"/>
      <c r="J580" s="40"/>
      <c r="K580" s="40"/>
      <c r="L580" s="44"/>
      <c r="M580" s="228"/>
      <c r="N580" s="229"/>
      <c r="O580" s="84"/>
      <c r="P580" s="84"/>
      <c r="Q580" s="84"/>
      <c r="R580" s="84"/>
      <c r="S580" s="84"/>
      <c r="T580" s="85"/>
      <c r="U580" s="38"/>
      <c r="V580" s="38"/>
      <c r="W580" s="38"/>
      <c r="X580" s="38"/>
      <c r="Y580" s="38"/>
      <c r="Z580" s="38"/>
      <c r="AA580" s="38"/>
      <c r="AB580" s="38"/>
      <c r="AC580" s="38"/>
      <c r="AD580" s="38"/>
      <c r="AE580" s="38"/>
      <c r="AT580" s="17" t="s">
        <v>159</v>
      </c>
      <c r="AU580" s="17" t="s">
        <v>83</v>
      </c>
    </row>
    <row r="581" s="2" customFormat="1" ht="16.5" customHeight="1">
      <c r="A581" s="38"/>
      <c r="B581" s="39"/>
      <c r="C581" s="212" t="s">
        <v>1307</v>
      </c>
      <c r="D581" s="212" t="s">
        <v>153</v>
      </c>
      <c r="E581" s="213" t="s">
        <v>1308</v>
      </c>
      <c r="F581" s="214" t="s">
        <v>1309</v>
      </c>
      <c r="G581" s="215" t="s">
        <v>281</v>
      </c>
      <c r="H581" s="216">
        <v>59</v>
      </c>
      <c r="I581" s="217"/>
      <c r="J581" s="218">
        <f>ROUND(I581*H581,2)</f>
        <v>0</v>
      </c>
      <c r="K581" s="214" t="s">
        <v>157</v>
      </c>
      <c r="L581" s="44"/>
      <c r="M581" s="219" t="s">
        <v>19</v>
      </c>
      <c r="N581" s="220" t="s">
        <v>44</v>
      </c>
      <c r="O581" s="84"/>
      <c r="P581" s="221">
        <f>O581*H581</f>
        <v>0</v>
      </c>
      <c r="Q581" s="221">
        <v>0.00020000000000000001</v>
      </c>
      <c r="R581" s="221">
        <f>Q581*H581</f>
        <v>0.0118</v>
      </c>
      <c r="S581" s="221">
        <v>0</v>
      </c>
      <c r="T581" s="222">
        <f>S581*H581</f>
        <v>0</v>
      </c>
      <c r="U581" s="38"/>
      <c r="V581" s="38"/>
      <c r="W581" s="38"/>
      <c r="X581" s="38"/>
      <c r="Y581" s="38"/>
      <c r="Z581" s="38"/>
      <c r="AA581" s="38"/>
      <c r="AB581" s="38"/>
      <c r="AC581" s="38"/>
      <c r="AD581" s="38"/>
      <c r="AE581" s="38"/>
      <c r="AR581" s="223" t="s">
        <v>383</v>
      </c>
      <c r="AT581" s="223" t="s">
        <v>153</v>
      </c>
      <c r="AU581" s="223" t="s">
        <v>83</v>
      </c>
      <c r="AY581" s="17" t="s">
        <v>150</v>
      </c>
      <c r="BE581" s="224">
        <f>IF(N581="základní",J581,0)</f>
        <v>0</v>
      </c>
      <c r="BF581" s="224">
        <f>IF(N581="snížená",J581,0)</f>
        <v>0</v>
      </c>
      <c r="BG581" s="224">
        <f>IF(N581="zákl. přenesená",J581,0)</f>
        <v>0</v>
      </c>
      <c r="BH581" s="224">
        <f>IF(N581="sníž. přenesená",J581,0)</f>
        <v>0</v>
      </c>
      <c r="BI581" s="224">
        <f>IF(N581="nulová",J581,0)</f>
        <v>0</v>
      </c>
      <c r="BJ581" s="17" t="s">
        <v>81</v>
      </c>
      <c r="BK581" s="224">
        <f>ROUND(I581*H581,2)</f>
        <v>0</v>
      </c>
      <c r="BL581" s="17" t="s">
        <v>383</v>
      </c>
      <c r="BM581" s="223" t="s">
        <v>1310</v>
      </c>
    </row>
    <row r="582" s="2" customFormat="1">
      <c r="A582" s="38"/>
      <c r="B582" s="39"/>
      <c r="C582" s="40"/>
      <c r="D582" s="225" t="s">
        <v>159</v>
      </c>
      <c r="E582" s="40"/>
      <c r="F582" s="226" t="s">
        <v>1311</v>
      </c>
      <c r="G582" s="40"/>
      <c r="H582" s="40"/>
      <c r="I582" s="227"/>
      <c r="J582" s="40"/>
      <c r="K582" s="40"/>
      <c r="L582" s="44"/>
      <c r="M582" s="228"/>
      <c r="N582" s="229"/>
      <c r="O582" s="84"/>
      <c r="P582" s="84"/>
      <c r="Q582" s="84"/>
      <c r="R582" s="84"/>
      <c r="S582" s="84"/>
      <c r="T582" s="85"/>
      <c r="U582" s="38"/>
      <c r="V582" s="38"/>
      <c r="W582" s="38"/>
      <c r="X582" s="38"/>
      <c r="Y582" s="38"/>
      <c r="Z582" s="38"/>
      <c r="AA582" s="38"/>
      <c r="AB582" s="38"/>
      <c r="AC582" s="38"/>
      <c r="AD582" s="38"/>
      <c r="AE582" s="38"/>
      <c r="AT582" s="17" t="s">
        <v>159</v>
      </c>
      <c r="AU582" s="17" t="s">
        <v>83</v>
      </c>
    </row>
    <row r="583" s="2" customFormat="1">
      <c r="A583" s="38"/>
      <c r="B583" s="39"/>
      <c r="C583" s="40"/>
      <c r="D583" s="230" t="s">
        <v>161</v>
      </c>
      <c r="E583" s="40"/>
      <c r="F583" s="231" t="s">
        <v>1312</v>
      </c>
      <c r="G583" s="40"/>
      <c r="H583" s="40"/>
      <c r="I583" s="227"/>
      <c r="J583" s="40"/>
      <c r="K583" s="40"/>
      <c r="L583" s="44"/>
      <c r="M583" s="228"/>
      <c r="N583" s="229"/>
      <c r="O583" s="84"/>
      <c r="P583" s="84"/>
      <c r="Q583" s="84"/>
      <c r="R583" s="84"/>
      <c r="S583" s="84"/>
      <c r="T583" s="85"/>
      <c r="U583" s="38"/>
      <c r="V583" s="38"/>
      <c r="W583" s="38"/>
      <c r="X583" s="38"/>
      <c r="Y583" s="38"/>
      <c r="Z583" s="38"/>
      <c r="AA583" s="38"/>
      <c r="AB583" s="38"/>
      <c r="AC583" s="38"/>
      <c r="AD583" s="38"/>
      <c r="AE583" s="38"/>
      <c r="AT583" s="17" t="s">
        <v>161</v>
      </c>
      <c r="AU583" s="17" t="s">
        <v>83</v>
      </c>
    </row>
    <row r="584" s="2" customFormat="1" ht="16.5" customHeight="1">
      <c r="A584" s="38"/>
      <c r="B584" s="39"/>
      <c r="C584" s="243" t="s">
        <v>1313</v>
      </c>
      <c r="D584" s="243" t="s">
        <v>229</v>
      </c>
      <c r="E584" s="244" t="s">
        <v>1314</v>
      </c>
      <c r="F584" s="245" t="s">
        <v>1315</v>
      </c>
      <c r="G584" s="246" t="s">
        <v>281</v>
      </c>
      <c r="H584" s="247">
        <v>9</v>
      </c>
      <c r="I584" s="248"/>
      <c r="J584" s="249">
        <f>ROUND(I584*H584,2)</f>
        <v>0</v>
      </c>
      <c r="K584" s="245" t="s">
        <v>19</v>
      </c>
      <c r="L584" s="250"/>
      <c r="M584" s="251" t="s">
        <v>19</v>
      </c>
      <c r="N584" s="252" t="s">
        <v>44</v>
      </c>
      <c r="O584" s="84"/>
      <c r="P584" s="221">
        <f>O584*H584</f>
        <v>0</v>
      </c>
      <c r="Q584" s="221">
        <v>0.0047800000000000004</v>
      </c>
      <c r="R584" s="221">
        <f>Q584*H584</f>
        <v>0.043020000000000003</v>
      </c>
      <c r="S584" s="221">
        <v>0</v>
      </c>
      <c r="T584" s="222">
        <f>S584*H584</f>
        <v>0</v>
      </c>
      <c r="U584" s="38"/>
      <c r="V584" s="38"/>
      <c r="W584" s="38"/>
      <c r="X584" s="38"/>
      <c r="Y584" s="38"/>
      <c r="Z584" s="38"/>
      <c r="AA584" s="38"/>
      <c r="AB584" s="38"/>
      <c r="AC584" s="38"/>
      <c r="AD584" s="38"/>
      <c r="AE584" s="38"/>
      <c r="AR584" s="223" t="s">
        <v>232</v>
      </c>
      <c r="AT584" s="223" t="s">
        <v>229</v>
      </c>
      <c r="AU584" s="223" t="s">
        <v>83</v>
      </c>
      <c r="AY584" s="17" t="s">
        <v>150</v>
      </c>
      <c r="BE584" s="224">
        <f>IF(N584="základní",J584,0)</f>
        <v>0</v>
      </c>
      <c r="BF584" s="224">
        <f>IF(N584="snížená",J584,0)</f>
        <v>0</v>
      </c>
      <c r="BG584" s="224">
        <f>IF(N584="zákl. přenesená",J584,0)</f>
        <v>0</v>
      </c>
      <c r="BH584" s="224">
        <f>IF(N584="sníž. přenesená",J584,0)</f>
        <v>0</v>
      </c>
      <c r="BI584" s="224">
        <f>IF(N584="nulová",J584,0)</f>
        <v>0</v>
      </c>
      <c r="BJ584" s="17" t="s">
        <v>81</v>
      </c>
      <c r="BK584" s="224">
        <f>ROUND(I584*H584,2)</f>
        <v>0</v>
      </c>
      <c r="BL584" s="17" t="s">
        <v>217</v>
      </c>
      <c r="BM584" s="223" t="s">
        <v>1316</v>
      </c>
    </row>
    <row r="585" s="2" customFormat="1">
      <c r="A585" s="38"/>
      <c r="B585" s="39"/>
      <c r="C585" s="40"/>
      <c r="D585" s="225" t="s">
        <v>159</v>
      </c>
      <c r="E585" s="40"/>
      <c r="F585" s="226" t="s">
        <v>1315</v>
      </c>
      <c r="G585" s="40"/>
      <c r="H585" s="40"/>
      <c r="I585" s="227"/>
      <c r="J585" s="40"/>
      <c r="K585" s="40"/>
      <c r="L585" s="44"/>
      <c r="M585" s="228"/>
      <c r="N585" s="229"/>
      <c r="O585" s="84"/>
      <c r="P585" s="84"/>
      <c r="Q585" s="84"/>
      <c r="R585" s="84"/>
      <c r="S585" s="84"/>
      <c r="T585" s="85"/>
      <c r="U585" s="38"/>
      <c r="V585" s="38"/>
      <c r="W585" s="38"/>
      <c r="X585" s="38"/>
      <c r="Y585" s="38"/>
      <c r="Z585" s="38"/>
      <c r="AA585" s="38"/>
      <c r="AB585" s="38"/>
      <c r="AC585" s="38"/>
      <c r="AD585" s="38"/>
      <c r="AE585" s="38"/>
      <c r="AT585" s="17" t="s">
        <v>159</v>
      </c>
      <c r="AU585" s="17" t="s">
        <v>83</v>
      </c>
    </row>
    <row r="586" s="2" customFormat="1" ht="16.5" customHeight="1">
      <c r="A586" s="38"/>
      <c r="B586" s="39"/>
      <c r="C586" s="243" t="s">
        <v>1317</v>
      </c>
      <c r="D586" s="243" t="s">
        <v>229</v>
      </c>
      <c r="E586" s="244" t="s">
        <v>1318</v>
      </c>
      <c r="F586" s="245" t="s">
        <v>1319</v>
      </c>
      <c r="G586" s="246" t="s">
        <v>281</v>
      </c>
      <c r="H586" s="247">
        <v>2</v>
      </c>
      <c r="I586" s="248"/>
      <c r="J586" s="249">
        <f>ROUND(I586*H586,2)</f>
        <v>0</v>
      </c>
      <c r="K586" s="245" t="s">
        <v>19</v>
      </c>
      <c r="L586" s="250"/>
      <c r="M586" s="251" t="s">
        <v>19</v>
      </c>
      <c r="N586" s="252" t="s">
        <v>44</v>
      </c>
      <c r="O586" s="84"/>
      <c r="P586" s="221">
        <f>O586*H586</f>
        <v>0</v>
      </c>
      <c r="Q586" s="221">
        <v>0.0039199999999999999</v>
      </c>
      <c r="R586" s="221">
        <f>Q586*H586</f>
        <v>0.0078399999999999997</v>
      </c>
      <c r="S586" s="221">
        <v>0</v>
      </c>
      <c r="T586" s="222">
        <f>S586*H586</f>
        <v>0</v>
      </c>
      <c r="U586" s="38"/>
      <c r="V586" s="38"/>
      <c r="W586" s="38"/>
      <c r="X586" s="38"/>
      <c r="Y586" s="38"/>
      <c r="Z586" s="38"/>
      <c r="AA586" s="38"/>
      <c r="AB586" s="38"/>
      <c r="AC586" s="38"/>
      <c r="AD586" s="38"/>
      <c r="AE586" s="38"/>
      <c r="AR586" s="223" t="s">
        <v>232</v>
      </c>
      <c r="AT586" s="223" t="s">
        <v>229</v>
      </c>
      <c r="AU586" s="223" t="s">
        <v>83</v>
      </c>
      <c r="AY586" s="17" t="s">
        <v>150</v>
      </c>
      <c r="BE586" s="224">
        <f>IF(N586="základní",J586,0)</f>
        <v>0</v>
      </c>
      <c r="BF586" s="224">
        <f>IF(N586="snížená",J586,0)</f>
        <v>0</v>
      </c>
      <c r="BG586" s="224">
        <f>IF(N586="zákl. přenesená",J586,0)</f>
        <v>0</v>
      </c>
      <c r="BH586" s="224">
        <f>IF(N586="sníž. přenesená",J586,0)</f>
        <v>0</v>
      </c>
      <c r="BI586" s="224">
        <f>IF(N586="nulová",J586,0)</f>
        <v>0</v>
      </c>
      <c r="BJ586" s="17" t="s">
        <v>81</v>
      </c>
      <c r="BK586" s="224">
        <f>ROUND(I586*H586,2)</f>
        <v>0</v>
      </c>
      <c r="BL586" s="17" t="s">
        <v>217</v>
      </c>
      <c r="BM586" s="223" t="s">
        <v>1320</v>
      </c>
    </row>
    <row r="587" s="2" customFormat="1">
      <c r="A587" s="38"/>
      <c r="B587" s="39"/>
      <c r="C587" s="40"/>
      <c r="D587" s="225" t="s">
        <v>159</v>
      </c>
      <c r="E587" s="40"/>
      <c r="F587" s="226" t="s">
        <v>1319</v>
      </c>
      <c r="G587" s="40"/>
      <c r="H587" s="40"/>
      <c r="I587" s="227"/>
      <c r="J587" s="40"/>
      <c r="K587" s="40"/>
      <c r="L587" s="44"/>
      <c r="M587" s="228"/>
      <c r="N587" s="229"/>
      <c r="O587" s="84"/>
      <c r="P587" s="84"/>
      <c r="Q587" s="84"/>
      <c r="R587" s="84"/>
      <c r="S587" s="84"/>
      <c r="T587" s="85"/>
      <c r="U587" s="38"/>
      <c r="V587" s="38"/>
      <c r="W587" s="38"/>
      <c r="X587" s="38"/>
      <c r="Y587" s="38"/>
      <c r="Z587" s="38"/>
      <c r="AA587" s="38"/>
      <c r="AB587" s="38"/>
      <c r="AC587" s="38"/>
      <c r="AD587" s="38"/>
      <c r="AE587" s="38"/>
      <c r="AT587" s="17" t="s">
        <v>159</v>
      </c>
      <c r="AU587" s="17" t="s">
        <v>83</v>
      </c>
    </row>
    <row r="588" s="2" customFormat="1" ht="16.5" customHeight="1">
      <c r="A588" s="38"/>
      <c r="B588" s="39"/>
      <c r="C588" s="243" t="s">
        <v>1321</v>
      </c>
      <c r="D588" s="243" t="s">
        <v>229</v>
      </c>
      <c r="E588" s="244" t="s">
        <v>1322</v>
      </c>
      <c r="F588" s="245" t="s">
        <v>1323</v>
      </c>
      <c r="G588" s="246" t="s">
        <v>281</v>
      </c>
      <c r="H588" s="247">
        <v>2</v>
      </c>
      <c r="I588" s="248"/>
      <c r="J588" s="249">
        <f>ROUND(I588*H588,2)</f>
        <v>0</v>
      </c>
      <c r="K588" s="245" t="s">
        <v>19</v>
      </c>
      <c r="L588" s="250"/>
      <c r="M588" s="251" t="s">
        <v>19</v>
      </c>
      <c r="N588" s="252" t="s">
        <v>44</v>
      </c>
      <c r="O588" s="84"/>
      <c r="P588" s="221">
        <f>O588*H588</f>
        <v>0</v>
      </c>
      <c r="Q588" s="221">
        <v>0.0039199999999999999</v>
      </c>
      <c r="R588" s="221">
        <f>Q588*H588</f>
        <v>0.0078399999999999997</v>
      </c>
      <c r="S588" s="221">
        <v>0</v>
      </c>
      <c r="T588" s="222">
        <f>S588*H588</f>
        <v>0</v>
      </c>
      <c r="U588" s="38"/>
      <c r="V588" s="38"/>
      <c r="W588" s="38"/>
      <c r="X588" s="38"/>
      <c r="Y588" s="38"/>
      <c r="Z588" s="38"/>
      <c r="AA588" s="38"/>
      <c r="AB588" s="38"/>
      <c r="AC588" s="38"/>
      <c r="AD588" s="38"/>
      <c r="AE588" s="38"/>
      <c r="AR588" s="223" t="s">
        <v>232</v>
      </c>
      <c r="AT588" s="223" t="s">
        <v>229</v>
      </c>
      <c r="AU588" s="223" t="s">
        <v>83</v>
      </c>
      <c r="AY588" s="17" t="s">
        <v>150</v>
      </c>
      <c r="BE588" s="224">
        <f>IF(N588="základní",J588,0)</f>
        <v>0</v>
      </c>
      <c r="BF588" s="224">
        <f>IF(N588="snížená",J588,0)</f>
        <v>0</v>
      </c>
      <c r="BG588" s="224">
        <f>IF(N588="zákl. přenesená",J588,0)</f>
        <v>0</v>
      </c>
      <c r="BH588" s="224">
        <f>IF(N588="sníž. přenesená",J588,0)</f>
        <v>0</v>
      </c>
      <c r="BI588" s="224">
        <f>IF(N588="nulová",J588,0)</f>
        <v>0</v>
      </c>
      <c r="BJ588" s="17" t="s">
        <v>81</v>
      </c>
      <c r="BK588" s="224">
        <f>ROUND(I588*H588,2)</f>
        <v>0</v>
      </c>
      <c r="BL588" s="17" t="s">
        <v>217</v>
      </c>
      <c r="BM588" s="223" t="s">
        <v>1324</v>
      </c>
    </row>
    <row r="589" s="2" customFormat="1">
      <c r="A589" s="38"/>
      <c r="B589" s="39"/>
      <c r="C589" s="40"/>
      <c r="D589" s="225" t="s">
        <v>159</v>
      </c>
      <c r="E589" s="40"/>
      <c r="F589" s="226" t="s">
        <v>1323</v>
      </c>
      <c r="G589" s="40"/>
      <c r="H589" s="40"/>
      <c r="I589" s="227"/>
      <c r="J589" s="40"/>
      <c r="K589" s="40"/>
      <c r="L589" s="44"/>
      <c r="M589" s="228"/>
      <c r="N589" s="229"/>
      <c r="O589" s="84"/>
      <c r="P589" s="84"/>
      <c r="Q589" s="84"/>
      <c r="R589" s="84"/>
      <c r="S589" s="84"/>
      <c r="T589" s="85"/>
      <c r="U589" s="38"/>
      <c r="V589" s="38"/>
      <c r="W589" s="38"/>
      <c r="X589" s="38"/>
      <c r="Y589" s="38"/>
      <c r="Z589" s="38"/>
      <c r="AA589" s="38"/>
      <c r="AB589" s="38"/>
      <c r="AC589" s="38"/>
      <c r="AD589" s="38"/>
      <c r="AE589" s="38"/>
      <c r="AT589" s="17" t="s">
        <v>159</v>
      </c>
      <c r="AU589" s="17" t="s">
        <v>83</v>
      </c>
    </row>
    <row r="590" s="2" customFormat="1" ht="16.5" customHeight="1">
      <c r="A590" s="38"/>
      <c r="B590" s="39"/>
      <c r="C590" s="243" t="s">
        <v>1325</v>
      </c>
      <c r="D590" s="243" t="s">
        <v>229</v>
      </c>
      <c r="E590" s="244" t="s">
        <v>1326</v>
      </c>
      <c r="F590" s="245" t="s">
        <v>1327</v>
      </c>
      <c r="G590" s="246" t="s">
        <v>281</v>
      </c>
      <c r="H590" s="247">
        <v>40</v>
      </c>
      <c r="I590" s="248"/>
      <c r="J590" s="249">
        <f>ROUND(I590*H590,2)</f>
        <v>0</v>
      </c>
      <c r="K590" s="245" t="s">
        <v>19</v>
      </c>
      <c r="L590" s="250"/>
      <c r="M590" s="251" t="s">
        <v>19</v>
      </c>
      <c r="N590" s="252" t="s">
        <v>44</v>
      </c>
      <c r="O590" s="84"/>
      <c r="P590" s="221">
        <f>O590*H590</f>
        <v>0</v>
      </c>
      <c r="Q590" s="221">
        <v>0.0041000000000000003</v>
      </c>
      <c r="R590" s="221">
        <f>Q590*H590</f>
        <v>0.16400000000000001</v>
      </c>
      <c r="S590" s="221">
        <v>0</v>
      </c>
      <c r="T590" s="222">
        <f>S590*H590</f>
        <v>0</v>
      </c>
      <c r="U590" s="38"/>
      <c r="V590" s="38"/>
      <c r="W590" s="38"/>
      <c r="X590" s="38"/>
      <c r="Y590" s="38"/>
      <c r="Z590" s="38"/>
      <c r="AA590" s="38"/>
      <c r="AB590" s="38"/>
      <c r="AC590" s="38"/>
      <c r="AD590" s="38"/>
      <c r="AE590" s="38"/>
      <c r="AR590" s="223" t="s">
        <v>232</v>
      </c>
      <c r="AT590" s="223" t="s">
        <v>229</v>
      </c>
      <c r="AU590" s="223" t="s">
        <v>83</v>
      </c>
      <c r="AY590" s="17" t="s">
        <v>150</v>
      </c>
      <c r="BE590" s="224">
        <f>IF(N590="základní",J590,0)</f>
        <v>0</v>
      </c>
      <c r="BF590" s="224">
        <f>IF(N590="snížená",J590,0)</f>
        <v>0</v>
      </c>
      <c r="BG590" s="224">
        <f>IF(N590="zákl. přenesená",J590,0)</f>
        <v>0</v>
      </c>
      <c r="BH590" s="224">
        <f>IF(N590="sníž. přenesená",J590,0)</f>
        <v>0</v>
      </c>
      <c r="BI590" s="224">
        <f>IF(N590="nulová",J590,0)</f>
        <v>0</v>
      </c>
      <c r="BJ590" s="17" t="s">
        <v>81</v>
      </c>
      <c r="BK590" s="224">
        <f>ROUND(I590*H590,2)</f>
        <v>0</v>
      </c>
      <c r="BL590" s="17" t="s">
        <v>217</v>
      </c>
      <c r="BM590" s="223" t="s">
        <v>1328</v>
      </c>
    </row>
    <row r="591" s="2" customFormat="1">
      <c r="A591" s="38"/>
      <c r="B591" s="39"/>
      <c r="C591" s="40"/>
      <c r="D591" s="225" t="s">
        <v>159</v>
      </c>
      <c r="E591" s="40"/>
      <c r="F591" s="226" t="s">
        <v>1327</v>
      </c>
      <c r="G591" s="40"/>
      <c r="H591" s="40"/>
      <c r="I591" s="227"/>
      <c r="J591" s="40"/>
      <c r="K591" s="40"/>
      <c r="L591" s="44"/>
      <c r="M591" s="228"/>
      <c r="N591" s="229"/>
      <c r="O591" s="84"/>
      <c r="P591" s="84"/>
      <c r="Q591" s="84"/>
      <c r="R591" s="84"/>
      <c r="S591" s="84"/>
      <c r="T591" s="85"/>
      <c r="U591" s="38"/>
      <c r="V591" s="38"/>
      <c r="W591" s="38"/>
      <c r="X591" s="38"/>
      <c r="Y591" s="38"/>
      <c r="Z591" s="38"/>
      <c r="AA591" s="38"/>
      <c r="AB591" s="38"/>
      <c r="AC591" s="38"/>
      <c r="AD591" s="38"/>
      <c r="AE591" s="38"/>
      <c r="AT591" s="17" t="s">
        <v>159</v>
      </c>
      <c r="AU591" s="17" t="s">
        <v>83</v>
      </c>
    </row>
    <row r="592" s="2" customFormat="1" ht="16.5" customHeight="1">
      <c r="A592" s="38"/>
      <c r="B592" s="39"/>
      <c r="C592" s="243" t="s">
        <v>1329</v>
      </c>
      <c r="D592" s="243" t="s">
        <v>229</v>
      </c>
      <c r="E592" s="244" t="s">
        <v>1330</v>
      </c>
      <c r="F592" s="245" t="s">
        <v>1331</v>
      </c>
      <c r="G592" s="246" t="s">
        <v>281</v>
      </c>
      <c r="H592" s="247">
        <v>6</v>
      </c>
      <c r="I592" s="248"/>
      <c r="J592" s="249">
        <f>ROUND(I592*H592,2)</f>
        <v>0</v>
      </c>
      <c r="K592" s="245" t="s">
        <v>19</v>
      </c>
      <c r="L592" s="250"/>
      <c r="M592" s="251" t="s">
        <v>19</v>
      </c>
      <c r="N592" s="252" t="s">
        <v>44</v>
      </c>
      <c r="O592" s="84"/>
      <c r="P592" s="221">
        <f>O592*H592</f>
        <v>0</v>
      </c>
      <c r="Q592" s="221">
        <v>0.0041000000000000003</v>
      </c>
      <c r="R592" s="221">
        <f>Q592*H592</f>
        <v>0.024600000000000004</v>
      </c>
      <c r="S592" s="221">
        <v>0</v>
      </c>
      <c r="T592" s="222">
        <f>S592*H592</f>
        <v>0</v>
      </c>
      <c r="U592" s="38"/>
      <c r="V592" s="38"/>
      <c r="W592" s="38"/>
      <c r="X592" s="38"/>
      <c r="Y592" s="38"/>
      <c r="Z592" s="38"/>
      <c r="AA592" s="38"/>
      <c r="AB592" s="38"/>
      <c r="AC592" s="38"/>
      <c r="AD592" s="38"/>
      <c r="AE592" s="38"/>
      <c r="AR592" s="223" t="s">
        <v>232</v>
      </c>
      <c r="AT592" s="223" t="s">
        <v>229</v>
      </c>
      <c r="AU592" s="223" t="s">
        <v>83</v>
      </c>
      <c r="AY592" s="17" t="s">
        <v>150</v>
      </c>
      <c r="BE592" s="224">
        <f>IF(N592="základní",J592,0)</f>
        <v>0</v>
      </c>
      <c r="BF592" s="224">
        <f>IF(N592="snížená",J592,0)</f>
        <v>0</v>
      </c>
      <c r="BG592" s="224">
        <f>IF(N592="zákl. přenesená",J592,0)</f>
        <v>0</v>
      </c>
      <c r="BH592" s="224">
        <f>IF(N592="sníž. přenesená",J592,0)</f>
        <v>0</v>
      </c>
      <c r="BI592" s="224">
        <f>IF(N592="nulová",J592,0)</f>
        <v>0</v>
      </c>
      <c r="BJ592" s="17" t="s">
        <v>81</v>
      </c>
      <c r="BK592" s="224">
        <f>ROUND(I592*H592,2)</f>
        <v>0</v>
      </c>
      <c r="BL592" s="17" t="s">
        <v>217</v>
      </c>
      <c r="BM592" s="223" t="s">
        <v>1332</v>
      </c>
    </row>
    <row r="593" s="2" customFormat="1">
      <c r="A593" s="38"/>
      <c r="B593" s="39"/>
      <c r="C593" s="40"/>
      <c r="D593" s="225" t="s">
        <v>159</v>
      </c>
      <c r="E593" s="40"/>
      <c r="F593" s="226" t="s">
        <v>1331</v>
      </c>
      <c r="G593" s="40"/>
      <c r="H593" s="40"/>
      <c r="I593" s="227"/>
      <c r="J593" s="40"/>
      <c r="K593" s="40"/>
      <c r="L593" s="44"/>
      <c r="M593" s="228"/>
      <c r="N593" s="229"/>
      <c r="O593" s="84"/>
      <c r="P593" s="84"/>
      <c r="Q593" s="84"/>
      <c r="R593" s="84"/>
      <c r="S593" s="84"/>
      <c r="T593" s="85"/>
      <c r="U593" s="38"/>
      <c r="V593" s="38"/>
      <c r="W593" s="38"/>
      <c r="X593" s="38"/>
      <c r="Y593" s="38"/>
      <c r="Z593" s="38"/>
      <c r="AA593" s="38"/>
      <c r="AB593" s="38"/>
      <c r="AC593" s="38"/>
      <c r="AD593" s="38"/>
      <c r="AE593" s="38"/>
      <c r="AT593" s="17" t="s">
        <v>159</v>
      </c>
      <c r="AU593" s="17" t="s">
        <v>83</v>
      </c>
    </row>
    <row r="594" s="2" customFormat="1" ht="16.5" customHeight="1">
      <c r="A594" s="38"/>
      <c r="B594" s="39"/>
      <c r="C594" s="212" t="s">
        <v>1333</v>
      </c>
      <c r="D594" s="212" t="s">
        <v>153</v>
      </c>
      <c r="E594" s="213" t="s">
        <v>1334</v>
      </c>
      <c r="F594" s="214" t="s">
        <v>1335</v>
      </c>
      <c r="G594" s="215" t="s">
        <v>281</v>
      </c>
      <c r="H594" s="216">
        <v>6</v>
      </c>
      <c r="I594" s="217"/>
      <c r="J594" s="218">
        <f>ROUND(I594*H594,2)</f>
        <v>0</v>
      </c>
      <c r="K594" s="214" t="s">
        <v>157</v>
      </c>
      <c r="L594" s="44"/>
      <c r="M594" s="219" t="s">
        <v>19</v>
      </c>
      <c r="N594" s="220" t="s">
        <v>44</v>
      </c>
      <c r="O594" s="84"/>
      <c r="P594" s="221">
        <f>O594*H594</f>
        <v>0</v>
      </c>
      <c r="Q594" s="221">
        <v>0.00029999999999999997</v>
      </c>
      <c r="R594" s="221">
        <f>Q594*H594</f>
        <v>0.0018</v>
      </c>
      <c r="S594" s="221">
        <v>0</v>
      </c>
      <c r="T594" s="222">
        <f>S594*H594</f>
        <v>0</v>
      </c>
      <c r="U594" s="38"/>
      <c r="V594" s="38"/>
      <c r="W594" s="38"/>
      <c r="X594" s="38"/>
      <c r="Y594" s="38"/>
      <c r="Z594" s="38"/>
      <c r="AA594" s="38"/>
      <c r="AB594" s="38"/>
      <c r="AC594" s="38"/>
      <c r="AD594" s="38"/>
      <c r="AE594" s="38"/>
      <c r="AR594" s="223" t="s">
        <v>383</v>
      </c>
      <c r="AT594" s="223" t="s">
        <v>153</v>
      </c>
      <c r="AU594" s="223" t="s">
        <v>83</v>
      </c>
      <c r="AY594" s="17" t="s">
        <v>150</v>
      </c>
      <c r="BE594" s="224">
        <f>IF(N594="základní",J594,0)</f>
        <v>0</v>
      </c>
      <c r="BF594" s="224">
        <f>IF(N594="snížená",J594,0)</f>
        <v>0</v>
      </c>
      <c r="BG594" s="224">
        <f>IF(N594="zákl. přenesená",J594,0)</f>
        <v>0</v>
      </c>
      <c r="BH594" s="224">
        <f>IF(N594="sníž. přenesená",J594,0)</f>
        <v>0</v>
      </c>
      <c r="BI594" s="224">
        <f>IF(N594="nulová",J594,0)</f>
        <v>0</v>
      </c>
      <c r="BJ594" s="17" t="s">
        <v>81</v>
      </c>
      <c r="BK594" s="224">
        <f>ROUND(I594*H594,2)</f>
        <v>0</v>
      </c>
      <c r="BL594" s="17" t="s">
        <v>383</v>
      </c>
      <c r="BM594" s="223" t="s">
        <v>1336</v>
      </c>
    </row>
    <row r="595" s="2" customFormat="1">
      <c r="A595" s="38"/>
      <c r="B595" s="39"/>
      <c r="C595" s="40"/>
      <c r="D595" s="225" t="s">
        <v>159</v>
      </c>
      <c r="E595" s="40"/>
      <c r="F595" s="226" t="s">
        <v>1337</v>
      </c>
      <c r="G595" s="40"/>
      <c r="H595" s="40"/>
      <c r="I595" s="227"/>
      <c r="J595" s="40"/>
      <c r="K595" s="40"/>
      <c r="L595" s="44"/>
      <c r="M595" s="228"/>
      <c r="N595" s="229"/>
      <c r="O595" s="84"/>
      <c r="P595" s="84"/>
      <c r="Q595" s="84"/>
      <c r="R595" s="84"/>
      <c r="S595" s="84"/>
      <c r="T595" s="85"/>
      <c r="U595" s="38"/>
      <c r="V595" s="38"/>
      <c r="W595" s="38"/>
      <c r="X595" s="38"/>
      <c r="Y595" s="38"/>
      <c r="Z595" s="38"/>
      <c r="AA595" s="38"/>
      <c r="AB595" s="38"/>
      <c r="AC595" s="38"/>
      <c r="AD595" s="38"/>
      <c r="AE595" s="38"/>
      <c r="AT595" s="17" t="s">
        <v>159</v>
      </c>
      <c r="AU595" s="17" t="s">
        <v>83</v>
      </c>
    </row>
    <row r="596" s="2" customFormat="1">
      <c r="A596" s="38"/>
      <c r="B596" s="39"/>
      <c r="C596" s="40"/>
      <c r="D596" s="230" t="s">
        <v>161</v>
      </c>
      <c r="E596" s="40"/>
      <c r="F596" s="231" t="s">
        <v>1338</v>
      </c>
      <c r="G596" s="40"/>
      <c r="H596" s="40"/>
      <c r="I596" s="227"/>
      <c r="J596" s="40"/>
      <c r="K596" s="40"/>
      <c r="L596" s="44"/>
      <c r="M596" s="228"/>
      <c r="N596" s="229"/>
      <c r="O596" s="84"/>
      <c r="P596" s="84"/>
      <c r="Q596" s="84"/>
      <c r="R596" s="84"/>
      <c r="S596" s="84"/>
      <c r="T596" s="85"/>
      <c r="U596" s="38"/>
      <c r="V596" s="38"/>
      <c r="W596" s="38"/>
      <c r="X596" s="38"/>
      <c r="Y596" s="38"/>
      <c r="Z596" s="38"/>
      <c r="AA596" s="38"/>
      <c r="AB596" s="38"/>
      <c r="AC596" s="38"/>
      <c r="AD596" s="38"/>
      <c r="AE596" s="38"/>
      <c r="AT596" s="17" t="s">
        <v>161</v>
      </c>
      <c r="AU596" s="17" t="s">
        <v>83</v>
      </c>
    </row>
    <row r="597" s="2" customFormat="1" ht="16.5" customHeight="1">
      <c r="A597" s="38"/>
      <c r="B597" s="39"/>
      <c r="C597" s="243" t="s">
        <v>1339</v>
      </c>
      <c r="D597" s="243" t="s">
        <v>229</v>
      </c>
      <c r="E597" s="244" t="s">
        <v>1340</v>
      </c>
      <c r="F597" s="245" t="s">
        <v>1341</v>
      </c>
      <c r="G597" s="246" t="s">
        <v>281</v>
      </c>
      <c r="H597" s="247">
        <v>6</v>
      </c>
      <c r="I597" s="248"/>
      <c r="J597" s="249">
        <f>ROUND(I597*H597,2)</f>
        <v>0</v>
      </c>
      <c r="K597" s="245" t="s">
        <v>19</v>
      </c>
      <c r="L597" s="250"/>
      <c r="M597" s="251" t="s">
        <v>19</v>
      </c>
      <c r="N597" s="252" t="s">
        <v>44</v>
      </c>
      <c r="O597" s="84"/>
      <c r="P597" s="221">
        <f>O597*H597</f>
        <v>0</v>
      </c>
      <c r="Q597" s="221">
        <v>0.0063</v>
      </c>
      <c r="R597" s="221">
        <f>Q597*H597</f>
        <v>0.0378</v>
      </c>
      <c r="S597" s="221">
        <v>0</v>
      </c>
      <c r="T597" s="222">
        <f>S597*H597</f>
        <v>0</v>
      </c>
      <c r="U597" s="38"/>
      <c r="V597" s="38"/>
      <c r="W597" s="38"/>
      <c r="X597" s="38"/>
      <c r="Y597" s="38"/>
      <c r="Z597" s="38"/>
      <c r="AA597" s="38"/>
      <c r="AB597" s="38"/>
      <c r="AC597" s="38"/>
      <c r="AD597" s="38"/>
      <c r="AE597" s="38"/>
      <c r="AR597" s="223" t="s">
        <v>232</v>
      </c>
      <c r="AT597" s="223" t="s">
        <v>229</v>
      </c>
      <c r="AU597" s="223" t="s">
        <v>83</v>
      </c>
      <c r="AY597" s="17" t="s">
        <v>150</v>
      </c>
      <c r="BE597" s="224">
        <f>IF(N597="základní",J597,0)</f>
        <v>0</v>
      </c>
      <c r="BF597" s="224">
        <f>IF(N597="snížená",J597,0)</f>
        <v>0</v>
      </c>
      <c r="BG597" s="224">
        <f>IF(N597="zákl. přenesená",J597,0)</f>
        <v>0</v>
      </c>
      <c r="BH597" s="224">
        <f>IF(N597="sníž. přenesená",J597,0)</f>
        <v>0</v>
      </c>
      <c r="BI597" s="224">
        <f>IF(N597="nulová",J597,0)</f>
        <v>0</v>
      </c>
      <c r="BJ597" s="17" t="s">
        <v>81</v>
      </c>
      <c r="BK597" s="224">
        <f>ROUND(I597*H597,2)</f>
        <v>0</v>
      </c>
      <c r="BL597" s="17" t="s">
        <v>217</v>
      </c>
      <c r="BM597" s="223" t="s">
        <v>1342</v>
      </c>
    </row>
    <row r="598" s="2" customFormat="1">
      <c r="A598" s="38"/>
      <c r="B598" s="39"/>
      <c r="C598" s="40"/>
      <c r="D598" s="225" t="s">
        <v>159</v>
      </c>
      <c r="E598" s="40"/>
      <c r="F598" s="226" t="s">
        <v>1341</v>
      </c>
      <c r="G598" s="40"/>
      <c r="H598" s="40"/>
      <c r="I598" s="227"/>
      <c r="J598" s="40"/>
      <c r="K598" s="40"/>
      <c r="L598" s="44"/>
      <c r="M598" s="228"/>
      <c r="N598" s="229"/>
      <c r="O598" s="84"/>
      <c r="P598" s="84"/>
      <c r="Q598" s="84"/>
      <c r="R598" s="84"/>
      <c r="S598" s="84"/>
      <c r="T598" s="85"/>
      <c r="U598" s="38"/>
      <c r="V598" s="38"/>
      <c r="W598" s="38"/>
      <c r="X598" s="38"/>
      <c r="Y598" s="38"/>
      <c r="Z598" s="38"/>
      <c r="AA598" s="38"/>
      <c r="AB598" s="38"/>
      <c r="AC598" s="38"/>
      <c r="AD598" s="38"/>
      <c r="AE598" s="38"/>
      <c r="AT598" s="17" t="s">
        <v>159</v>
      </c>
      <c r="AU598" s="17" t="s">
        <v>83</v>
      </c>
    </row>
    <row r="599" s="2" customFormat="1" ht="16.5" customHeight="1">
      <c r="A599" s="38"/>
      <c r="B599" s="39"/>
      <c r="C599" s="212" t="s">
        <v>1343</v>
      </c>
      <c r="D599" s="212" t="s">
        <v>153</v>
      </c>
      <c r="E599" s="213" t="s">
        <v>1344</v>
      </c>
      <c r="F599" s="214" t="s">
        <v>1345</v>
      </c>
      <c r="G599" s="215" t="s">
        <v>281</v>
      </c>
      <c r="H599" s="216">
        <v>16</v>
      </c>
      <c r="I599" s="217"/>
      <c r="J599" s="218">
        <f>ROUND(I599*H599,2)</f>
        <v>0</v>
      </c>
      <c r="K599" s="214" t="s">
        <v>157</v>
      </c>
      <c r="L599" s="44"/>
      <c r="M599" s="219" t="s">
        <v>19</v>
      </c>
      <c r="N599" s="220" t="s">
        <v>44</v>
      </c>
      <c r="O599" s="84"/>
      <c r="P599" s="221">
        <f>O599*H599</f>
        <v>0</v>
      </c>
      <c r="Q599" s="221">
        <v>0.00085999999999999998</v>
      </c>
      <c r="R599" s="221">
        <f>Q599*H599</f>
        <v>0.01376</v>
      </c>
      <c r="S599" s="221">
        <v>0</v>
      </c>
      <c r="T599" s="222">
        <f>S599*H599</f>
        <v>0</v>
      </c>
      <c r="U599" s="38"/>
      <c r="V599" s="38"/>
      <c r="W599" s="38"/>
      <c r="X599" s="38"/>
      <c r="Y599" s="38"/>
      <c r="Z599" s="38"/>
      <c r="AA599" s="38"/>
      <c r="AB599" s="38"/>
      <c r="AC599" s="38"/>
      <c r="AD599" s="38"/>
      <c r="AE599" s="38"/>
      <c r="AR599" s="223" t="s">
        <v>383</v>
      </c>
      <c r="AT599" s="223" t="s">
        <v>153</v>
      </c>
      <c r="AU599" s="223" t="s">
        <v>83</v>
      </c>
      <c r="AY599" s="17" t="s">
        <v>150</v>
      </c>
      <c r="BE599" s="224">
        <f>IF(N599="základní",J599,0)</f>
        <v>0</v>
      </c>
      <c r="BF599" s="224">
        <f>IF(N599="snížená",J599,0)</f>
        <v>0</v>
      </c>
      <c r="BG599" s="224">
        <f>IF(N599="zákl. přenesená",J599,0)</f>
        <v>0</v>
      </c>
      <c r="BH599" s="224">
        <f>IF(N599="sníž. přenesená",J599,0)</f>
        <v>0</v>
      </c>
      <c r="BI599" s="224">
        <f>IF(N599="nulová",J599,0)</f>
        <v>0</v>
      </c>
      <c r="BJ599" s="17" t="s">
        <v>81</v>
      </c>
      <c r="BK599" s="224">
        <f>ROUND(I599*H599,2)</f>
        <v>0</v>
      </c>
      <c r="BL599" s="17" t="s">
        <v>383</v>
      </c>
      <c r="BM599" s="223" t="s">
        <v>1346</v>
      </c>
    </row>
    <row r="600" s="2" customFormat="1">
      <c r="A600" s="38"/>
      <c r="B600" s="39"/>
      <c r="C600" s="40"/>
      <c r="D600" s="225" t="s">
        <v>159</v>
      </c>
      <c r="E600" s="40"/>
      <c r="F600" s="226" t="s">
        <v>1347</v>
      </c>
      <c r="G600" s="40"/>
      <c r="H600" s="40"/>
      <c r="I600" s="227"/>
      <c r="J600" s="40"/>
      <c r="K600" s="40"/>
      <c r="L600" s="44"/>
      <c r="M600" s="228"/>
      <c r="N600" s="229"/>
      <c r="O600" s="84"/>
      <c r="P600" s="84"/>
      <c r="Q600" s="84"/>
      <c r="R600" s="84"/>
      <c r="S600" s="84"/>
      <c r="T600" s="85"/>
      <c r="U600" s="38"/>
      <c r="V600" s="38"/>
      <c r="W600" s="38"/>
      <c r="X600" s="38"/>
      <c r="Y600" s="38"/>
      <c r="Z600" s="38"/>
      <c r="AA600" s="38"/>
      <c r="AB600" s="38"/>
      <c r="AC600" s="38"/>
      <c r="AD600" s="38"/>
      <c r="AE600" s="38"/>
      <c r="AT600" s="17" t="s">
        <v>159</v>
      </c>
      <c r="AU600" s="17" t="s">
        <v>83</v>
      </c>
    </row>
    <row r="601" s="2" customFormat="1">
      <c r="A601" s="38"/>
      <c r="B601" s="39"/>
      <c r="C601" s="40"/>
      <c r="D601" s="230" t="s">
        <v>161</v>
      </c>
      <c r="E601" s="40"/>
      <c r="F601" s="231" t="s">
        <v>1348</v>
      </c>
      <c r="G601" s="40"/>
      <c r="H601" s="40"/>
      <c r="I601" s="227"/>
      <c r="J601" s="40"/>
      <c r="K601" s="40"/>
      <c r="L601" s="44"/>
      <c r="M601" s="228"/>
      <c r="N601" s="229"/>
      <c r="O601" s="84"/>
      <c r="P601" s="84"/>
      <c r="Q601" s="84"/>
      <c r="R601" s="84"/>
      <c r="S601" s="84"/>
      <c r="T601" s="85"/>
      <c r="U601" s="38"/>
      <c r="V601" s="38"/>
      <c r="W601" s="38"/>
      <c r="X601" s="38"/>
      <c r="Y601" s="38"/>
      <c r="Z601" s="38"/>
      <c r="AA601" s="38"/>
      <c r="AB601" s="38"/>
      <c r="AC601" s="38"/>
      <c r="AD601" s="38"/>
      <c r="AE601" s="38"/>
      <c r="AT601" s="17" t="s">
        <v>161</v>
      </c>
      <c r="AU601" s="17" t="s">
        <v>83</v>
      </c>
    </row>
    <row r="602" s="2" customFormat="1" ht="16.5" customHeight="1">
      <c r="A602" s="38"/>
      <c r="B602" s="39"/>
      <c r="C602" s="243" t="s">
        <v>1349</v>
      </c>
      <c r="D602" s="243" t="s">
        <v>229</v>
      </c>
      <c r="E602" s="244" t="s">
        <v>1350</v>
      </c>
      <c r="F602" s="245" t="s">
        <v>1351</v>
      </c>
      <c r="G602" s="246" t="s">
        <v>281</v>
      </c>
      <c r="H602" s="247">
        <v>14</v>
      </c>
      <c r="I602" s="248"/>
      <c r="J602" s="249">
        <f>ROUND(I602*H602,2)</f>
        <v>0</v>
      </c>
      <c r="K602" s="245" t="s">
        <v>19</v>
      </c>
      <c r="L602" s="250"/>
      <c r="M602" s="251" t="s">
        <v>19</v>
      </c>
      <c r="N602" s="252" t="s">
        <v>44</v>
      </c>
      <c r="O602" s="84"/>
      <c r="P602" s="221">
        <f>O602*H602</f>
        <v>0</v>
      </c>
      <c r="Q602" s="221">
        <v>0.0074000000000000003</v>
      </c>
      <c r="R602" s="221">
        <f>Q602*H602</f>
        <v>0.1036</v>
      </c>
      <c r="S602" s="221">
        <v>0</v>
      </c>
      <c r="T602" s="222">
        <f>S602*H602</f>
        <v>0</v>
      </c>
      <c r="U602" s="38"/>
      <c r="V602" s="38"/>
      <c r="W602" s="38"/>
      <c r="X602" s="38"/>
      <c r="Y602" s="38"/>
      <c r="Z602" s="38"/>
      <c r="AA602" s="38"/>
      <c r="AB602" s="38"/>
      <c r="AC602" s="38"/>
      <c r="AD602" s="38"/>
      <c r="AE602" s="38"/>
      <c r="AR602" s="223" t="s">
        <v>232</v>
      </c>
      <c r="AT602" s="223" t="s">
        <v>229</v>
      </c>
      <c r="AU602" s="223" t="s">
        <v>83</v>
      </c>
      <c r="AY602" s="17" t="s">
        <v>150</v>
      </c>
      <c r="BE602" s="224">
        <f>IF(N602="základní",J602,0)</f>
        <v>0</v>
      </c>
      <c r="BF602" s="224">
        <f>IF(N602="snížená",J602,0)</f>
        <v>0</v>
      </c>
      <c r="BG602" s="224">
        <f>IF(N602="zákl. přenesená",J602,0)</f>
        <v>0</v>
      </c>
      <c r="BH602" s="224">
        <f>IF(N602="sníž. přenesená",J602,0)</f>
        <v>0</v>
      </c>
      <c r="BI602" s="224">
        <f>IF(N602="nulová",J602,0)</f>
        <v>0</v>
      </c>
      <c r="BJ602" s="17" t="s">
        <v>81</v>
      </c>
      <c r="BK602" s="224">
        <f>ROUND(I602*H602,2)</f>
        <v>0</v>
      </c>
      <c r="BL602" s="17" t="s">
        <v>217</v>
      </c>
      <c r="BM602" s="223" t="s">
        <v>1352</v>
      </c>
    </row>
    <row r="603" s="2" customFormat="1">
      <c r="A603" s="38"/>
      <c r="B603" s="39"/>
      <c r="C603" s="40"/>
      <c r="D603" s="225" t="s">
        <v>159</v>
      </c>
      <c r="E603" s="40"/>
      <c r="F603" s="226" t="s">
        <v>1351</v>
      </c>
      <c r="G603" s="40"/>
      <c r="H603" s="40"/>
      <c r="I603" s="227"/>
      <c r="J603" s="40"/>
      <c r="K603" s="40"/>
      <c r="L603" s="44"/>
      <c r="M603" s="228"/>
      <c r="N603" s="229"/>
      <c r="O603" s="84"/>
      <c r="P603" s="84"/>
      <c r="Q603" s="84"/>
      <c r="R603" s="84"/>
      <c r="S603" s="84"/>
      <c r="T603" s="85"/>
      <c r="U603" s="38"/>
      <c r="V603" s="38"/>
      <c r="W603" s="38"/>
      <c r="X603" s="38"/>
      <c r="Y603" s="38"/>
      <c r="Z603" s="38"/>
      <c r="AA603" s="38"/>
      <c r="AB603" s="38"/>
      <c r="AC603" s="38"/>
      <c r="AD603" s="38"/>
      <c r="AE603" s="38"/>
      <c r="AT603" s="17" t="s">
        <v>159</v>
      </c>
      <c r="AU603" s="17" t="s">
        <v>83</v>
      </c>
    </row>
    <row r="604" s="2" customFormat="1" ht="16.5" customHeight="1">
      <c r="A604" s="38"/>
      <c r="B604" s="39"/>
      <c r="C604" s="243" t="s">
        <v>1353</v>
      </c>
      <c r="D604" s="243" t="s">
        <v>229</v>
      </c>
      <c r="E604" s="244" t="s">
        <v>1354</v>
      </c>
      <c r="F604" s="245" t="s">
        <v>1355</v>
      </c>
      <c r="G604" s="246" t="s">
        <v>281</v>
      </c>
      <c r="H604" s="247">
        <v>2</v>
      </c>
      <c r="I604" s="248"/>
      <c r="J604" s="249">
        <f>ROUND(I604*H604,2)</f>
        <v>0</v>
      </c>
      <c r="K604" s="245" t="s">
        <v>19</v>
      </c>
      <c r="L604" s="250"/>
      <c r="M604" s="251" t="s">
        <v>19</v>
      </c>
      <c r="N604" s="252" t="s">
        <v>44</v>
      </c>
      <c r="O604" s="84"/>
      <c r="P604" s="221">
        <f>O604*H604</f>
        <v>0</v>
      </c>
      <c r="Q604" s="221">
        <v>0.0048199999999999996</v>
      </c>
      <c r="R604" s="221">
        <f>Q604*H604</f>
        <v>0.0096399999999999993</v>
      </c>
      <c r="S604" s="221">
        <v>0</v>
      </c>
      <c r="T604" s="222">
        <f>S604*H604</f>
        <v>0</v>
      </c>
      <c r="U604" s="38"/>
      <c r="V604" s="38"/>
      <c r="W604" s="38"/>
      <c r="X604" s="38"/>
      <c r="Y604" s="38"/>
      <c r="Z604" s="38"/>
      <c r="AA604" s="38"/>
      <c r="AB604" s="38"/>
      <c r="AC604" s="38"/>
      <c r="AD604" s="38"/>
      <c r="AE604" s="38"/>
      <c r="AR604" s="223" t="s">
        <v>232</v>
      </c>
      <c r="AT604" s="223" t="s">
        <v>229</v>
      </c>
      <c r="AU604" s="223" t="s">
        <v>83</v>
      </c>
      <c r="AY604" s="17" t="s">
        <v>150</v>
      </c>
      <c r="BE604" s="224">
        <f>IF(N604="základní",J604,0)</f>
        <v>0</v>
      </c>
      <c r="BF604" s="224">
        <f>IF(N604="snížená",J604,0)</f>
        <v>0</v>
      </c>
      <c r="BG604" s="224">
        <f>IF(N604="zákl. přenesená",J604,0)</f>
        <v>0</v>
      </c>
      <c r="BH604" s="224">
        <f>IF(N604="sníž. přenesená",J604,0)</f>
        <v>0</v>
      </c>
      <c r="BI604" s="224">
        <f>IF(N604="nulová",J604,0)</f>
        <v>0</v>
      </c>
      <c r="BJ604" s="17" t="s">
        <v>81</v>
      </c>
      <c r="BK604" s="224">
        <f>ROUND(I604*H604,2)</f>
        <v>0</v>
      </c>
      <c r="BL604" s="17" t="s">
        <v>217</v>
      </c>
      <c r="BM604" s="223" t="s">
        <v>1356</v>
      </c>
    </row>
    <row r="605" s="2" customFormat="1">
      <c r="A605" s="38"/>
      <c r="B605" s="39"/>
      <c r="C605" s="40"/>
      <c r="D605" s="225" t="s">
        <v>159</v>
      </c>
      <c r="E605" s="40"/>
      <c r="F605" s="226" t="s">
        <v>1355</v>
      </c>
      <c r="G605" s="40"/>
      <c r="H605" s="40"/>
      <c r="I605" s="227"/>
      <c r="J605" s="40"/>
      <c r="K605" s="40"/>
      <c r="L605" s="44"/>
      <c r="M605" s="228"/>
      <c r="N605" s="229"/>
      <c r="O605" s="84"/>
      <c r="P605" s="84"/>
      <c r="Q605" s="84"/>
      <c r="R605" s="84"/>
      <c r="S605" s="84"/>
      <c r="T605" s="85"/>
      <c r="U605" s="38"/>
      <c r="V605" s="38"/>
      <c r="W605" s="38"/>
      <c r="X605" s="38"/>
      <c r="Y605" s="38"/>
      <c r="Z605" s="38"/>
      <c r="AA605" s="38"/>
      <c r="AB605" s="38"/>
      <c r="AC605" s="38"/>
      <c r="AD605" s="38"/>
      <c r="AE605" s="38"/>
      <c r="AT605" s="17" t="s">
        <v>159</v>
      </c>
      <c r="AU605" s="17" t="s">
        <v>83</v>
      </c>
    </row>
    <row r="606" s="2" customFormat="1" ht="16.5" customHeight="1">
      <c r="A606" s="38"/>
      <c r="B606" s="39"/>
      <c r="C606" s="212" t="s">
        <v>1357</v>
      </c>
      <c r="D606" s="212" t="s">
        <v>153</v>
      </c>
      <c r="E606" s="213" t="s">
        <v>1358</v>
      </c>
      <c r="F606" s="214" t="s">
        <v>1359</v>
      </c>
      <c r="G606" s="215" t="s">
        <v>281</v>
      </c>
      <c r="H606" s="216">
        <v>2</v>
      </c>
      <c r="I606" s="217"/>
      <c r="J606" s="218">
        <f>ROUND(I606*H606,2)</f>
        <v>0</v>
      </c>
      <c r="K606" s="214" t="s">
        <v>157</v>
      </c>
      <c r="L606" s="44"/>
      <c r="M606" s="219" t="s">
        <v>19</v>
      </c>
      <c r="N606" s="220" t="s">
        <v>44</v>
      </c>
      <c r="O606" s="84"/>
      <c r="P606" s="221">
        <f>O606*H606</f>
        <v>0</v>
      </c>
      <c r="Q606" s="221">
        <v>0.00022000000000000001</v>
      </c>
      <c r="R606" s="221">
        <f>Q606*H606</f>
        <v>0.00044000000000000002</v>
      </c>
      <c r="S606" s="221">
        <v>0</v>
      </c>
      <c r="T606" s="222">
        <f>S606*H606</f>
        <v>0</v>
      </c>
      <c r="U606" s="38"/>
      <c r="V606" s="38"/>
      <c r="W606" s="38"/>
      <c r="X606" s="38"/>
      <c r="Y606" s="38"/>
      <c r="Z606" s="38"/>
      <c r="AA606" s="38"/>
      <c r="AB606" s="38"/>
      <c r="AC606" s="38"/>
      <c r="AD606" s="38"/>
      <c r="AE606" s="38"/>
      <c r="AR606" s="223" t="s">
        <v>383</v>
      </c>
      <c r="AT606" s="223" t="s">
        <v>153</v>
      </c>
      <c r="AU606" s="223" t="s">
        <v>83</v>
      </c>
      <c r="AY606" s="17" t="s">
        <v>150</v>
      </c>
      <c r="BE606" s="224">
        <f>IF(N606="základní",J606,0)</f>
        <v>0</v>
      </c>
      <c r="BF606" s="224">
        <f>IF(N606="snížená",J606,0)</f>
        <v>0</v>
      </c>
      <c r="BG606" s="224">
        <f>IF(N606="zákl. přenesená",J606,0)</f>
        <v>0</v>
      </c>
      <c r="BH606" s="224">
        <f>IF(N606="sníž. přenesená",J606,0)</f>
        <v>0</v>
      </c>
      <c r="BI606" s="224">
        <f>IF(N606="nulová",J606,0)</f>
        <v>0</v>
      </c>
      <c r="BJ606" s="17" t="s">
        <v>81</v>
      </c>
      <c r="BK606" s="224">
        <f>ROUND(I606*H606,2)</f>
        <v>0</v>
      </c>
      <c r="BL606" s="17" t="s">
        <v>383</v>
      </c>
      <c r="BM606" s="223" t="s">
        <v>1360</v>
      </c>
    </row>
    <row r="607" s="2" customFormat="1">
      <c r="A607" s="38"/>
      <c r="B607" s="39"/>
      <c r="C607" s="40"/>
      <c r="D607" s="225" t="s">
        <v>159</v>
      </c>
      <c r="E607" s="40"/>
      <c r="F607" s="226" t="s">
        <v>1361</v>
      </c>
      <c r="G607" s="40"/>
      <c r="H607" s="40"/>
      <c r="I607" s="227"/>
      <c r="J607" s="40"/>
      <c r="K607" s="40"/>
      <c r="L607" s="44"/>
      <c r="M607" s="228"/>
      <c r="N607" s="229"/>
      <c r="O607" s="84"/>
      <c r="P607" s="84"/>
      <c r="Q607" s="84"/>
      <c r="R607" s="84"/>
      <c r="S607" s="84"/>
      <c r="T607" s="85"/>
      <c r="U607" s="38"/>
      <c r="V607" s="38"/>
      <c r="W607" s="38"/>
      <c r="X607" s="38"/>
      <c r="Y607" s="38"/>
      <c r="Z607" s="38"/>
      <c r="AA607" s="38"/>
      <c r="AB607" s="38"/>
      <c r="AC607" s="38"/>
      <c r="AD607" s="38"/>
      <c r="AE607" s="38"/>
      <c r="AT607" s="17" t="s">
        <v>159</v>
      </c>
      <c r="AU607" s="17" t="s">
        <v>83</v>
      </c>
    </row>
    <row r="608" s="2" customFormat="1">
      <c r="A608" s="38"/>
      <c r="B608" s="39"/>
      <c r="C608" s="40"/>
      <c r="D608" s="230" t="s">
        <v>161</v>
      </c>
      <c r="E608" s="40"/>
      <c r="F608" s="231" t="s">
        <v>1362</v>
      </c>
      <c r="G608" s="40"/>
      <c r="H608" s="40"/>
      <c r="I608" s="227"/>
      <c r="J608" s="40"/>
      <c r="K608" s="40"/>
      <c r="L608" s="44"/>
      <c r="M608" s="228"/>
      <c r="N608" s="229"/>
      <c r="O608" s="84"/>
      <c r="P608" s="84"/>
      <c r="Q608" s="84"/>
      <c r="R608" s="84"/>
      <c r="S608" s="84"/>
      <c r="T608" s="85"/>
      <c r="U608" s="38"/>
      <c r="V608" s="38"/>
      <c r="W608" s="38"/>
      <c r="X608" s="38"/>
      <c r="Y608" s="38"/>
      <c r="Z608" s="38"/>
      <c r="AA608" s="38"/>
      <c r="AB608" s="38"/>
      <c r="AC608" s="38"/>
      <c r="AD608" s="38"/>
      <c r="AE608" s="38"/>
      <c r="AT608" s="17" t="s">
        <v>161</v>
      </c>
      <c r="AU608" s="17" t="s">
        <v>83</v>
      </c>
    </row>
    <row r="609" s="2" customFormat="1" ht="16.5" customHeight="1">
      <c r="A609" s="38"/>
      <c r="B609" s="39"/>
      <c r="C609" s="243" t="s">
        <v>1363</v>
      </c>
      <c r="D609" s="243" t="s">
        <v>229</v>
      </c>
      <c r="E609" s="244" t="s">
        <v>1364</v>
      </c>
      <c r="F609" s="245" t="s">
        <v>1365</v>
      </c>
      <c r="G609" s="246" t="s">
        <v>281</v>
      </c>
      <c r="H609" s="247">
        <v>2</v>
      </c>
      <c r="I609" s="248"/>
      <c r="J609" s="249">
        <f>ROUND(I609*H609,2)</f>
        <v>0</v>
      </c>
      <c r="K609" s="245" t="s">
        <v>19</v>
      </c>
      <c r="L609" s="250"/>
      <c r="M609" s="251" t="s">
        <v>19</v>
      </c>
      <c r="N609" s="252" t="s">
        <v>44</v>
      </c>
      <c r="O609" s="84"/>
      <c r="P609" s="221">
        <f>O609*H609</f>
        <v>0</v>
      </c>
      <c r="Q609" s="221">
        <v>0.02</v>
      </c>
      <c r="R609" s="221">
        <f>Q609*H609</f>
        <v>0.040000000000000001</v>
      </c>
      <c r="S609" s="221">
        <v>0</v>
      </c>
      <c r="T609" s="222">
        <f>S609*H609</f>
        <v>0</v>
      </c>
      <c r="U609" s="38"/>
      <c r="V609" s="38"/>
      <c r="W609" s="38"/>
      <c r="X609" s="38"/>
      <c r="Y609" s="38"/>
      <c r="Z609" s="38"/>
      <c r="AA609" s="38"/>
      <c r="AB609" s="38"/>
      <c r="AC609" s="38"/>
      <c r="AD609" s="38"/>
      <c r="AE609" s="38"/>
      <c r="AR609" s="223" t="s">
        <v>232</v>
      </c>
      <c r="AT609" s="223" t="s">
        <v>229</v>
      </c>
      <c r="AU609" s="223" t="s">
        <v>83</v>
      </c>
      <c r="AY609" s="17" t="s">
        <v>150</v>
      </c>
      <c r="BE609" s="224">
        <f>IF(N609="základní",J609,0)</f>
        <v>0</v>
      </c>
      <c r="BF609" s="224">
        <f>IF(N609="snížená",J609,0)</f>
        <v>0</v>
      </c>
      <c r="BG609" s="224">
        <f>IF(N609="zákl. přenesená",J609,0)</f>
        <v>0</v>
      </c>
      <c r="BH609" s="224">
        <f>IF(N609="sníž. přenesená",J609,0)</f>
        <v>0</v>
      </c>
      <c r="BI609" s="224">
        <f>IF(N609="nulová",J609,0)</f>
        <v>0</v>
      </c>
      <c r="BJ609" s="17" t="s">
        <v>81</v>
      </c>
      <c r="BK609" s="224">
        <f>ROUND(I609*H609,2)</f>
        <v>0</v>
      </c>
      <c r="BL609" s="17" t="s">
        <v>217</v>
      </c>
      <c r="BM609" s="223" t="s">
        <v>1366</v>
      </c>
    </row>
    <row r="610" s="2" customFormat="1">
      <c r="A610" s="38"/>
      <c r="B610" s="39"/>
      <c r="C610" s="40"/>
      <c r="D610" s="225" t="s">
        <v>159</v>
      </c>
      <c r="E610" s="40"/>
      <c r="F610" s="226" t="s">
        <v>1365</v>
      </c>
      <c r="G610" s="40"/>
      <c r="H610" s="40"/>
      <c r="I610" s="227"/>
      <c r="J610" s="40"/>
      <c r="K610" s="40"/>
      <c r="L610" s="44"/>
      <c r="M610" s="228"/>
      <c r="N610" s="229"/>
      <c r="O610" s="84"/>
      <c r="P610" s="84"/>
      <c r="Q610" s="84"/>
      <c r="R610" s="84"/>
      <c r="S610" s="84"/>
      <c r="T610" s="85"/>
      <c r="U610" s="38"/>
      <c r="V610" s="38"/>
      <c r="W610" s="38"/>
      <c r="X610" s="38"/>
      <c r="Y610" s="38"/>
      <c r="Z610" s="38"/>
      <c r="AA610" s="38"/>
      <c r="AB610" s="38"/>
      <c r="AC610" s="38"/>
      <c r="AD610" s="38"/>
      <c r="AE610" s="38"/>
      <c r="AT610" s="17" t="s">
        <v>159</v>
      </c>
      <c r="AU610" s="17" t="s">
        <v>83</v>
      </c>
    </row>
    <row r="611" s="2" customFormat="1" ht="16.5" customHeight="1">
      <c r="A611" s="38"/>
      <c r="B611" s="39"/>
      <c r="C611" s="212" t="s">
        <v>1367</v>
      </c>
      <c r="D611" s="212" t="s">
        <v>153</v>
      </c>
      <c r="E611" s="213" t="s">
        <v>1368</v>
      </c>
      <c r="F611" s="214" t="s">
        <v>1369</v>
      </c>
      <c r="G611" s="215" t="s">
        <v>281</v>
      </c>
      <c r="H611" s="216">
        <v>69</v>
      </c>
      <c r="I611" s="217"/>
      <c r="J611" s="218">
        <f>ROUND(I611*H611,2)</f>
        <v>0</v>
      </c>
      <c r="K611" s="214" t="s">
        <v>157</v>
      </c>
      <c r="L611" s="44"/>
      <c r="M611" s="219" t="s">
        <v>19</v>
      </c>
      <c r="N611" s="220" t="s">
        <v>44</v>
      </c>
      <c r="O611" s="84"/>
      <c r="P611" s="221">
        <f>O611*H611</f>
        <v>0</v>
      </c>
      <c r="Q611" s="221">
        <v>0.00021000000000000001</v>
      </c>
      <c r="R611" s="221">
        <f>Q611*H611</f>
        <v>0.014490000000000001</v>
      </c>
      <c r="S611" s="221">
        <v>0</v>
      </c>
      <c r="T611" s="222">
        <f>S611*H611</f>
        <v>0</v>
      </c>
      <c r="U611" s="38"/>
      <c r="V611" s="38"/>
      <c r="W611" s="38"/>
      <c r="X611" s="38"/>
      <c r="Y611" s="38"/>
      <c r="Z611" s="38"/>
      <c r="AA611" s="38"/>
      <c r="AB611" s="38"/>
      <c r="AC611" s="38"/>
      <c r="AD611" s="38"/>
      <c r="AE611" s="38"/>
      <c r="AR611" s="223" t="s">
        <v>383</v>
      </c>
      <c r="AT611" s="223" t="s">
        <v>153</v>
      </c>
      <c r="AU611" s="223" t="s">
        <v>83</v>
      </c>
      <c r="AY611" s="17" t="s">
        <v>150</v>
      </c>
      <c r="BE611" s="224">
        <f>IF(N611="základní",J611,0)</f>
        <v>0</v>
      </c>
      <c r="BF611" s="224">
        <f>IF(N611="snížená",J611,0)</f>
        <v>0</v>
      </c>
      <c r="BG611" s="224">
        <f>IF(N611="zákl. přenesená",J611,0)</f>
        <v>0</v>
      </c>
      <c r="BH611" s="224">
        <f>IF(N611="sníž. přenesená",J611,0)</f>
        <v>0</v>
      </c>
      <c r="BI611" s="224">
        <f>IF(N611="nulová",J611,0)</f>
        <v>0</v>
      </c>
      <c r="BJ611" s="17" t="s">
        <v>81</v>
      </c>
      <c r="BK611" s="224">
        <f>ROUND(I611*H611,2)</f>
        <v>0</v>
      </c>
      <c r="BL611" s="17" t="s">
        <v>383</v>
      </c>
      <c r="BM611" s="223" t="s">
        <v>1370</v>
      </c>
    </row>
    <row r="612" s="2" customFormat="1">
      <c r="A612" s="38"/>
      <c r="B612" s="39"/>
      <c r="C612" s="40"/>
      <c r="D612" s="225" t="s">
        <v>159</v>
      </c>
      <c r="E612" s="40"/>
      <c r="F612" s="226" t="s">
        <v>1371</v>
      </c>
      <c r="G612" s="40"/>
      <c r="H612" s="40"/>
      <c r="I612" s="227"/>
      <c r="J612" s="40"/>
      <c r="K612" s="40"/>
      <c r="L612" s="44"/>
      <c r="M612" s="228"/>
      <c r="N612" s="229"/>
      <c r="O612" s="84"/>
      <c r="P612" s="84"/>
      <c r="Q612" s="84"/>
      <c r="R612" s="84"/>
      <c r="S612" s="84"/>
      <c r="T612" s="85"/>
      <c r="U612" s="38"/>
      <c r="V612" s="38"/>
      <c r="W612" s="38"/>
      <c r="X612" s="38"/>
      <c r="Y612" s="38"/>
      <c r="Z612" s="38"/>
      <c r="AA612" s="38"/>
      <c r="AB612" s="38"/>
      <c r="AC612" s="38"/>
      <c r="AD612" s="38"/>
      <c r="AE612" s="38"/>
      <c r="AT612" s="17" t="s">
        <v>159</v>
      </c>
      <c r="AU612" s="17" t="s">
        <v>83</v>
      </c>
    </row>
    <row r="613" s="2" customFormat="1">
      <c r="A613" s="38"/>
      <c r="B613" s="39"/>
      <c r="C613" s="40"/>
      <c r="D613" s="230" t="s">
        <v>161</v>
      </c>
      <c r="E613" s="40"/>
      <c r="F613" s="231" t="s">
        <v>1372</v>
      </c>
      <c r="G613" s="40"/>
      <c r="H613" s="40"/>
      <c r="I613" s="227"/>
      <c r="J613" s="40"/>
      <c r="K613" s="40"/>
      <c r="L613" s="44"/>
      <c r="M613" s="228"/>
      <c r="N613" s="229"/>
      <c r="O613" s="84"/>
      <c r="P613" s="84"/>
      <c r="Q613" s="84"/>
      <c r="R613" s="84"/>
      <c r="S613" s="84"/>
      <c r="T613" s="85"/>
      <c r="U613" s="38"/>
      <c r="V613" s="38"/>
      <c r="W613" s="38"/>
      <c r="X613" s="38"/>
      <c r="Y613" s="38"/>
      <c r="Z613" s="38"/>
      <c r="AA613" s="38"/>
      <c r="AB613" s="38"/>
      <c r="AC613" s="38"/>
      <c r="AD613" s="38"/>
      <c r="AE613" s="38"/>
      <c r="AT613" s="17" t="s">
        <v>161</v>
      </c>
      <c r="AU613" s="17" t="s">
        <v>83</v>
      </c>
    </row>
    <row r="614" s="2" customFormat="1" ht="16.5" customHeight="1">
      <c r="A614" s="38"/>
      <c r="B614" s="39"/>
      <c r="C614" s="243" t="s">
        <v>1373</v>
      </c>
      <c r="D614" s="243" t="s">
        <v>229</v>
      </c>
      <c r="E614" s="244" t="s">
        <v>1374</v>
      </c>
      <c r="F614" s="245" t="s">
        <v>1375</v>
      </c>
      <c r="G614" s="246" t="s">
        <v>281</v>
      </c>
      <c r="H614" s="247">
        <v>1</v>
      </c>
      <c r="I614" s="248"/>
      <c r="J614" s="249">
        <f>ROUND(I614*H614,2)</f>
        <v>0</v>
      </c>
      <c r="K614" s="245" t="s">
        <v>19</v>
      </c>
      <c r="L614" s="250"/>
      <c r="M614" s="251" t="s">
        <v>19</v>
      </c>
      <c r="N614" s="252" t="s">
        <v>44</v>
      </c>
      <c r="O614" s="84"/>
      <c r="P614" s="221">
        <f>O614*H614</f>
        <v>0</v>
      </c>
      <c r="Q614" s="221">
        <v>0.010999999999999999</v>
      </c>
      <c r="R614" s="221">
        <f>Q614*H614</f>
        <v>0.010999999999999999</v>
      </c>
      <c r="S614" s="221">
        <v>0</v>
      </c>
      <c r="T614" s="222">
        <f>S614*H614</f>
        <v>0</v>
      </c>
      <c r="U614" s="38"/>
      <c r="V614" s="38"/>
      <c r="W614" s="38"/>
      <c r="X614" s="38"/>
      <c r="Y614" s="38"/>
      <c r="Z614" s="38"/>
      <c r="AA614" s="38"/>
      <c r="AB614" s="38"/>
      <c r="AC614" s="38"/>
      <c r="AD614" s="38"/>
      <c r="AE614" s="38"/>
      <c r="AR614" s="223" t="s">
        <v>232</v>
      </c>
      <c r="AT614" s="223" t="s">
        <v>229</v>
      </c>
      <c r="AU614" s="223" t="s">
        <v>83</v>
      </c>
      <c r="AY614" s="17" t="s">
        <v>150</v>
      </c>
      <c r="BE614" s="224">
        <f>IF(N614="základní",J614,0)</f>
        <v>0</v>
      </c>
      <c r="BF614" s="224">
        <f>IF(N614="snížená",J614,0)</f>
        <v>0</v>
      </c>
      <c r="BG614" s="224">
        <f>IF(N614="zákl. přenesená",J614,0)</f>
        <v>0</v>
      </c>
      <c r="BH614" s="224">
        <f>IF(N614="sníž. přenesená",J614,0)</f>
        <v>0</v>
      </c>
      <c r="BI614" s="224">
        <f>IF(N614="nulová",J614,0)</f>
        <v>0</v>
      </c>
      <c r="BJ614" s="17" t="s">
        <v>81</v>
      </c>
      <c r="BK614" s="224">
        <f>ROUND(I614*H614,2)</f>
        <v>0</v>
      </c>
      <c r="BL614" s="17" t="s">
        <v>217</v>
      </c>
      <c r="BM614" s="223" t="s">
        <v>1376</v>
      </c>
    </row>
    <row r="615" s="2" customFormat="1">
      <c r="A615" s="38"/>
      <c r="B615" s="39"/>
      <c r="C615" s="40"/>
      <c r="D615" s="225" t="s">
        <v>159</v>
      </c>
      <c r="E615" s="40"/>
      <c r="F615" s="226" t="s">
        <v>1375</v>
      </c>
      <c r="G615" s="40"/>
      <c r="H615" s="40"/>
      <c r="I615" s="227"/>
      <c r="J615" s="40"/>
      <c r="K615" s="40"/>
      <c r="L615" s="44"/>
      <c r="M615" s="228"/>
      <c r="N615" s="229"/>
      <c r="O615" s="84"/>
      <c r="P615" s="84"/>
      <c r="Q615" s="84"/>
      <c r="R615" s="84"/>
      <c r="S615" s="84"/>
      <c r="T615" s="85"/>
      <c r="U615" s="38"/>
      <c r="V615" s="38"/>
      <c r="W615" s="38"/>
      <c r="X615" s="38"/>
      <c r="Y615" s="38"/>
      <c r="Z615" s="38"/>
      <c r="AA615" s="38"/>
      <c r="AB615" s="38"/>
      <c r="AC615" s="38"/>
      <c r="AD615" s="38"/>
      <c r="AE615" s="38"/>
      <c r="AT615" s="17" t="s">
        <v>159</v>
      </c>
      <c r="AU615" s="17" t="s">
        <v>83</v>
      </c>
    </row>
    <row r="616" s="2" customFormat="1" ht="16.5" customHeight="1">
      <c r="A616" s="38"/>
      <c r="B616" s="39"/>
      <c r="C616" s="243" t="s">
        <v>1377</v>
      </c>
      <c r="D616" s="243" t="s">
        <v>229</v>
      </c>
      <c r="E616" s="244" t="s">
        <v>1378</v>
      </c>
      <c r="F616" s="245" t="s">
        <v>1379</v>
      </c>
      <c r="G616" s="246" t="s">
        <v>281</v>
      </c>
      <c r="H616" s="247">
        <v>14</v>
      </c>
      <c r="I616" s="248"/>
      <c r="J616" s="249">
        <f>ROUND(I616*H616,2)</f>
        <v>0</v>
      </c>
      <c r="K616" s="245" t="s">
        <v>19</v>
      </c>
      <c r="L616" s="250"/>
      <c r="M616" s="251" t="s">
        <v>19</v>
      </c>
      <c r="N616" s="252" t="s">
        <v>44</v>
      </c>
      <c r="O616" s="84"/>
      <c r="P616" s="221">
        <f>O616*H616</f>
        <v>0</v>
      </c>
      <c r="Q616" s="221">
        <v>0.00628</v>
      </c>
      <c r="R616" s="221">
        <f>Q616*H616</f>
        <v>0.087919999999999998</v>
      </c>
      <c r="S616" s="221">
        <v>0</v>
      </c>
      <c r="T616" s="222">
        <f>S616*H616</f>
        <v>0</v>
      </c>
      <c r="U616" s="38"/>
      <c r="V616" s="38"/>
      <c r="W616" s="38"/>
      <c r="X616" s="38"/>
      <c r="Y616" s="38"/>
      <c r="Z616" s="38"/>
      <c r="AA616" s="38"/>
      <c r="AB616" s="38"/>
      <c r="AC616" s="38"/>
      <c r="AD616" s="38"/>
      <c r="AE616" s="38"/>
      <c r="AR616" s="223" t="s">
        <v>232</v>
      </c>
      <c r="AT616" s="223" t="s">
        <v>229</v>
      </c>
      <c r="AU616" s="223" t="s">
        <v>83</v>
      </c>
      <c r="AY616" s="17" t="s">
        <v>150</v>
      </c>
      <c r="BE616" s="224">
        <f>IF(N616="základní",J616,0)</f>
        <v>0</v>
      </c>
      <c r="BF616" s="224">
        <f>IF(N616="snížená",J616,0)</f>
        <v>0</v>
      </c>
      <c r="BG616" s="224">
        <f>IF(N616="zákl. přenesená",J616,0)</f>
        <v>0</v>
      </c>
      <c r="BH616" s="224">
        <f>IF(N616="sníž. přenesená",J616,0)</f>
        <v>0</v>
      </c>
      <c r="BI616" s="224">
        <f>IF(N616="nulová",J616,0)</f>
        <v>0</v>
      </c>
      <c r="BJ616" s="17" t="s">
        <v>81</v>
      </c>
      <c r="BK616" s="224">
        <f>ROUND(I616*H616,2)</f>
        <v>0</v>
      </c>
      <c r="BL616" s="17" t="s">
        <v>217</v>
      </c>
      <c r="BM616" s="223" t="s">
        <v>1380</v>
      </c>
    </row>
    <row r="617" s="2" customFormat="1">
      <c r="A617" s="38"/>
      <c r="B617" s="39"/>
      <c r="C617" s="40"/>
      <c r="D617" s="225" t="s">
        <v>159</v>
      </c>
      <c r="E617" s="40"/>
      <c r="F617" s="226" t="s">
        <v>1379</v>
      </c>
      <c r="G617" s="40"/>
      <c r="H617" s="40"/>
      <c r="I617" s="227"/>
      <c r="J617" s="40"/>
      <c r="K617" s="40"/>
      <c r="L617" s="44"/>
      <c r="M617" s="228"/>
      <c r="N617" s="229"/>
      <c r="O617" s="84"/>
      <c r="P617" s="84"/>
      <c r="Q617" s="84"/>
      <c r="R617" s="84"/>
      <c r="S617" s="84"/>
      <c r="T617" s="85"/>
      <c r="U617" s="38"/>
      <c r="V617" s="38"/>
      <c r="W617" s="38"/>
      <c r="X617" s="38"/>
      <c r="Y617" s="38"/>
      <c r="Z617" s="38"/>
      <c r="AA617" s="38"/>
      <c r="AB617" s="38"/>
      <c r="AC617" s="38"/>
      <c r="AD617" s="38"/>
      <c r="AE617" s="38"/>
      <c r="AT617" s="17" t="s">
        <v>159</v>
      </c>
      <c r="AU617" s="17" t="s">
        <v>83</v>
      </c>
    </row>
    <row r="618" s="2" customFormat="1" ht="16.5" customHeight="1">
      <c r="A618" s="38"/>
      <c r="B618" s="39"/>
      <c r="C618" s="243" t="s">
        <v>1381</v>
      </c>
      <c r="D618" s="243" t="s">
        <v>229</v>
      </c>
      <c r="E618" s="244" t="s">
        <v>1382</v>
      </c>
      <c r="F618" s="245" t="s">
        <v>1383</v>
      </c>
      <c r="G618" s="246" t="s">
        <v>281</v>
      </c>
      <c r="H618" s="247">
        <v>9</v>
      </c>
      <c r="I618" s="248"/>
      <c r="J618" s="249">
        <f>ROUND(I618*H618,2)</f>
        <v>0</v>
      </c>
      <c r="K618" s="245" t="s">
        <v>19</v>
      </c>
      <c r="L618" s="250"/>
      <c r="M618" s="251" t="s">
        <v>19</v>
      </c>
      <c r="N618" s="252" t="s">
        <v>44</v>
      </c>
      <c r="O618" s="84"/>
      <c r="P618" s="221">
        <f>O618*H618</f>
        <v>0</v>
      </c>
      <c r="Q618" s="221">
        <v>0.00462</v>
      </c>
      <c r="R618" s="221">
        <f>Q618*H618</f>
        <v>0.041579999999999999</v>
      </c>
      <c r="S618" s="221">
        <v>0</v>
      </c>
      <c r="T618" s="222">
        <f>S618*H618</f>
        <v>0</v>
      </c>
      <c r="U618" s="38"/>
      <c r="V618" s="38"/>
      <c r="W618" s="38"/>
      <c r="X618" s="38"/>
      <c r="Y618" s="38"/>
      <c r="Z618" s="38"/>
      <c r="AA618" s="38"/>
      <c r="AB618" s="38"/>
      <c r="AC618" s="38"/>
      <c r="AD618" s="38"/>
      <c r="AE618" s="38"/>
      <c r="AR618" s="223" t="s">
        <v>232</v>
      </c>
      <c r="AT618" s="223" t="s">
        <v>229</v>
      </c>
      <c r="AU618" s="223" t="s">
        <v>83</v>
      </c>
      <c r="AY618" s="17" t="s">
        <v>150</v>
      </c>
      <c r="BE618" s="224">
        <f>IF(N618="základní",J618,0)</f>
        <v>0</v>
      </c>
      <c r="BF618" s="224">
        <f>IF(N618="snížená",J618,0)</f>
        <v>0</v>
      </c>
      <c r="BG618" s="224">
        <f>IF(N618="zákl. přenesená",J618,0)</f>
        <v>0</v>
      </c>
      <c r="BH618" s="224">
        <f>IF(N618="sníž. přenesená",J618,0)</f>
        <v>0</v>
      </c>
      <c r="BI618" s="224">
        <f>IF(N618="nulová",J618,0)</f>
        <v>0</v>
      </c>
      <c r="BJ618" s="17" t="s">
        <v>81</v>
      </c>
      <c r="BK618" s="224">
        <f>ROUND(I618*H618,2)</f>
        <v>0</v>
      </c>
      <c r="BL618" s="17" t="s">
        <v>217</v>
      </c>
      <c r="BM618" s="223" t="s">
        <v>1384</v>
      </c>
    </row>
    <row r="619" s="2" customFormat="1">
      <c r="A619" s="38"/>
      <c r="B619" s="39"/>
      <c r="C619" s="40"/>
      <c r="D619" s="225" t="s">
        <v>159</v>
      </c>
      <c r="E619" s="40"/>
      <c r="F619" s="226" t="s">
        <v>1383</v>
      </c>
      <c r="G619" s="40"/>
      <c r="H619" s="40"/>
      <c r="I619" s="227"/>
      <c r="J619" s="40"/>
      <c r="K619" s="40"/>
      <c r="L619" s="44"/>
      <c r="M619" s="228"/>
      <c r="N619" s="229"/>
      <c r="O619" s="84"/>
      <c r="P619" s="84"/>
      <c r="Q619" s="84"/>
      <c r="R619" s="84"/>
      <c r="S619" s="84"/>
      <c r="T619" s="85"/>
      <c r="U619" s="38"/>
      <c r="V619" s="38"/>
      <c r="W619" s="38"/>
      <c r="X619" s="38"/>
      <c r="Y619" s="38"/>
      <c r="Z619" s="38"/>
      <c r="AA619" s="38"/>
      <c r="AB619" s="38"/>
      <c r="AC619" s="38"/>
      <c r="AD619" s="38"/>
      <c r="AE619" s="38"/>
      <c r="AT619" s="17" t="s">
        <v>159</v>
      </c>
      <c r="AU619" s="17" t="s">
        <v>83</v>
      </c>
    </row>
    <row r="620" s="2" customFormat="1" ht="16.5" customHeight="1">
      <c r="A620" s="38"/>
      <c r="B620" s="39"/>
      <c r="C620" s="243" t="s">
        <v>1385</v>
      </c>
      <c r="D620" s="243" t="s">
        <v>229</v>
      </c>
      <c r="E620" s="244" t="s">
        <v>1386</v>
      </c>
      <c r="F620" s="245" t="s">
        <v>1387</v>
      </c>
      <c r="G620" s="246" t="s">
        <v>281</v>
      </c>
      <c r="H620" s="247">
        <v>45</v>
      </c>
      <c r="I620" s="248"/>
      <c r="J620" s="249">
        <f>ROUND(I620*H620,2)</f>
        <v>0</v>
      </c>
      <c r="K620" s="245" t="s">
        <v>19</v>
      </c>
      <c r="L620" s="250"/>
      <c r="M620" s="251" t="s">
        <v>19</v>
      </c>
      <c r="N620" s="252" t="s">
        <v>44</v>
      </c>
      <c r="O620" s="84"/>
      <c r="P620" s="221">
        <f>O620*H620</f>
        <v>0</v>
      </c>
      <c r="Q620" s="221">
        <v>0.0047200000000000002</v>
      </c>
      <c r="R620" s="221">
        <f>Q620*H620</f>
        <v>0.21240000000000001</v>
      </c>
      <c r="S620" s="221">
        <v>0</v>
      </c>
      <c r="T620" s="222">
        <f>S620*H620</f>
        <v>0</v>
      </c>
      <c r="U620" s="38"/>
      <c r="V620" s="38"/>
      <c r="W620" s="38"/>
      <c r="X620" s="38"/>
      <c r="Y620" s="38"/>
      <c r="Z620" s="38"/>
      <c r="AA620" s="38"/>
      <c r="AB620" s="38"/>
      <c r="AC620" s="38"/>
      <c r="AD620" s="38"/>
      <c r="AE620" s="38"/>
      <c r="AR620" s="223" t="s">
        <v>232</v>
      </c>
      <c r="AT620" s="223" t="s">
        <v>229</v>
      </c>
      <c r="AU620" s="223" t="s">
        <v>83</v>
      </c>
      <c r="AY620" s="17" t="s">
        <v>150</v>
      </c>
      <c r="BE620" s="224">
        <f>IF(N620="základní",J620,0)</f>
        <v>0</v>
      </c>
      <c r="BF620" s="224">
        <f>IF(N620="snížená",J620,0)</f>
        <v>0</v>
      </c>
      <c r="BG620" s="224">
        <f>IF(N620="zákl. přenesená",J620,0)</f>
        <v>0</v>
      </c>
      <c r="BH620" s="224">
        <f>IF(N620="sníž. přenesená",J620,0)</f>
        <v>0</v>
      </c>
      <c r="BI620" s="224">
        <f>IF(N620="nulová",J620,0)</f>
        <v>0</v>
      </c>
      <c r="BJ620" s="17" t="s">
        <v>81</v>
      </c>
      <c r="BK620" s="224">
        <f>ROUND(I620*H620,2)</f>
        <v>0</v>
      </c>
      <c r="BL620" s="17" t="s">
        <v>217</v>
      </c>
      <c r="BM620" s="223" t="s">
        <v>1388</v>
      </c>
    </row>
    <row r="621" s="2" customFormat="1">
      <c r="A621" s="38"/>
      <c r="B621" s="39"/>
      <c r="C621" s="40"/>
      <c r="D621" s="225" t="s">
        <v>159</v>
      </c>
      <c r="E621" s="40"/>
      <c r="F621" s="226" t="s">
        <v>1387</v>
      </c>
      <c r="G621" s="40"/>
      <c r="H621" s="40"/>
      <c r="I621" s="227"/>
      <c r="J621" s="40"/>
      <c r="K621" s="40"/>
      <c r="L621" s="44"/>
      <c r="M621" s="228"/>
      <c r="N621" s="229"/>
      <c r="O621" s="84"/>
      <c r="P621" s="84"/>
      <c r="Q621" s="84"/>
      <c r="R621" s="84"/>
      <c r="S621" s="84"/>
      <c r="T621" s="85"/>
      <c r="U621" s="38"/>
      <c r="V621" s="38"/>
      <c r="W621" s="38"/>
      <c r="X621" s="38"/>
      <c r="Y621" s="38"/>
      <c r="Z621" s="38"/>
      <c r="AA621" s="38"/>
      <c r="AB621" s="38"/>
      <c r="AC621" s="38"/>
      <c r="AD621" s="38"/>
      <c r="AE621" s="38"/>
      <c r="AT621" s="17" t="s">
        <v>159</v>
      </c>
      <c r="AU621" s="17" t="s">
        <v>83</v>
      </c>
    </row>
    <row r="622" s="2" customFormat="1" ht="16.5" customHeight="1">
      <c r="A622" s="38"/>
      <c r="B622" s="39"/>
      <c r="C622" s="212" t="s">
        <v>1389</v>
      </c>
      <c r="D622" s="212" t="s">
        <v>153</v>
      </c>
      <c r="E622" s="213" t="s">
        <v>1390</v>
      </c>
      <c r="F622" s="214" t="s">
        <v>1391</v>
      </c>
      <c r="G622" s="215" t="s">
        <v>281</v>
      </c>
      <c r="H622" s="216">
        <v>55</v>
      </c>
      <c r="I622" s="217"/>
      <c r="J622" s="218">
        <f>ROUND(I622*H622,2)</f>
        <v>0</v>
      </c>
      <c r="K622" s="214" t="s">
        <v>157</v>
      </c>
      <c r="L622" s="44"/>
      <c r="M622" s="219" t="s">
        <v>19</v>
      </c>
      <c r="N622" s="220" t="s">
        <v>44</v>
      </c>
      <c r="O622" s="84"/>
      <c r="P622" s="221">
        <f>O622*H622</f>
        <v>0</v>
      </c>
      <c r="Q622" s="221">
        <v>0.00035</v>
      </c>
      <c r="R622" s="221">
        <f>Q622*H622</f>
        <v>0.01925</v>
      </c>
      <c r="S622" s="221">
        <v>0</v>
      </c>
      <c r="T622" s="222">
        <f>S622*H622</f>
        <v>0</v>
      </c>
      <c r="U622" s="38"/>
      <c r="V622" s="38"/>
      <c r="W622" s="38"/>
      <c r="X622" s="38"/>
      <c r="Y622" s="38"/>
      <c r="Z622" s="38"/>
      <c r="AA622" s="38"/>
      <c r="AB622" s="38"/>
      <c r="AC622" s="38"/>
      <c r="AD622" s="38"/>
      <c r="AE622" s="38"/>
      <c r="AR622" s="223" t="s">
        <v>383</v>
      </c>
      <c r="AT622" s="223" t="s">
        <v>153</v>
      </c>
      <c r="AU622" s="223" t="s">
        <v>83</v>
      </c>
      <c r="AY622" s="17" t="s">
        <v>150</v>
      </c>
      <c r="BE622" s="224">
        <f>IF(N622="základní",J622,0)</f>
        <v>0</v>
      </c>
      <c r="BF622" s="224">
        <f>IF(N622="snížená",J622,0)</f>
        <v>0</v>
      </c>
      <c r="BG622" s="224">
        <f>IF(N622="zákl. přenesená",J622,0)</f>
        <v>0</v>
      </c>
      <c r="BH622" s="224">
        <f>IF(N622="sníž. přenesená",J622,0)</f>
        <v>0</v>
      </c>
      <c r="BI622" s="224">
        <f>IF(N622="nulová",J622,0)</f>
        <v>0</v>
      </c>
      <c r="BJ622" s="17" t="s">
        <v>81</v>
      </c>
      <c r="BK622" s="224">
        <f>ROUND(I622*H622,2)</f>
        <v>0</v>
      </c>
      <c r="BL622" s="17" t="s">
        <v>383</v>
      </c>
      <c r="BM622" s="223" t="s">
        <v>1392</v>
      </c>
    </row>
    <row r="623" s="2" customFormat="1">
      <c r="A623" s="38"/>
      <c r="B623" s="39"/>
      <c r="C623" s="40"/>
      <c r="D623" s="225" t="s">
        <v>159</v>
      </c>
      <c r="E623" s="40"/>
      <c r="F623" s="226" t="s">
        <v>1393</v>
      </c>
      <c r="G623" s="40"/>
      <c r="H623" s="40"/>
      <c r="I623" s="227"/>
      <c r="J623" s="40"/>
      <c r="K623" s="40"/>
      <c r="L623" s="44"/>
      <c r="M623" s="228"/>
      <c r="N623" s="229"/>
      <c r="O623" s="84"/>
      <c r="P623" s="84"/>
      <c r="Q623" s="84"/>
      <c r="R623" s="84"/>
      <c r="S623" s="84"/>
      <c r="T623" s="85"/>
      <c r="U623" s="38"/>
      <c r="V623" s="38"/>
      <c r="W623" s="38"/>
      <c r="X623" s="38"/>
      <c r="Y623" s="38"/>
      <c r="Z623" s="38"/>
      <c r="AA623" s="38"/>
      <c r="AB623" s="38"/>
      <c r="AC623" s="38"/>
      <c r="AD623" s="38"/>
      <c r="AE623" s="38"/>
      <c r="AT623" s="17" t="s">
        <v>159</v>
      </c>
      <c r="AU623" s="17" t="s">
        <v>83</v>
      </c>
    </row>
    <row r="624" s="2" customFormat="1">
      <c r="A624" s="38"/>
      <c r="B624" s="39"/>
      <c r="C624" s="40"/>
      <c r="D624" s="230" t="s">
        <v>161</v>
      </c>
      <c r="E624" s="40"/>
      <c r="F624" s="231" t="s">
        <v>1394</v>
      </c>
      <c r="G624" s="40"/>
      <c r="H624" s="40"/>
      <c r="I624" s="227"/>
      <c r="J624" s="40"/>
      <c r="K624" s="40"/>
      <c r="L624" s="44"/>
      <c r="M624" s="228"/>
      <c r="N624" s="229"/>
      <c r="O624" s="84"/>
      <c r="P624" s="84"/>
      <c r="Q624" s="84"/>
      <c r="R624" s="84"/>
      <c r="S624" s="84"/>
      <c r="T624" s="85"/>
      <c r="U624" s="38"/>
      <c r="V624" s="38"/>
      <c r="W624" s="38"/>
      <c r="X624" s="38"/>
      <c r="Y624" s="38"/>
      <c r="Z624" s="38"/>
      <c r="AA624" s="38"/>
      <c r="AB624" s="38"/>
      <c r="AC624" s="38"/>
      <c r="AD624" s="38"/>
      <c r="AE624" s="38"/>
      <c r="AT624" s="17" t="s">
        <v>161</v>
      </c>
      <c r="AU624" s="17" t="s">
        <v>83</v>
      </c>
    </row>
    <row r="625" s="2" customFormat="1" ht="16.5" customHeight="1">
      <c r="A625" s="38"/>
      <c r="B625" s="39"/>
      <c r="C625" s="243" t="s">
        <v>1395</v>
      </c>
      <c r="D625" s="243" t="s">
        <v>229</v>
      </c>
      <c r="E625" s="244" t="s">
        <v>1396</v>
      </c>
      <c r="F625" s="245" t="s">
        <v>1397</v>
      </c>
      <c r="G625" s="246" t="s">
        <v>281</v>
      </c>
      <c r="H625" s="247">
        <v>2</v>
      </c>
      <c r="I625" s="248"/>
      <c r="J625" s="249">
        <f>ROUND(I625*H625,2)</f>
        <v>0</v>
      </c>
      <c r="K625" s="245" t="s">
        <v>19</v>
      </c>
      <c r="L625" s="250"/>
      <c r="M625" s="251" t="s">
        <v>19</v>
      </c>
      <c r="N625" s="252" t="s">
        <v>44</v>
      </c>
      <c r="O625" s="84"/>
      <c r="P625" s="221">
        <f>O625*H625</f>
        <v>0</v>
      </c>
      <c r="Q625" s="221">
        <v>0.010999999999999999</v>
      </c>
      <c r="R625" s="221">
        <f>Q625*H625</f>
        <v>0.021999999999999999</v>
      </c>
      <c r="S625" s="221">
        <v>0</v>
      </c>
      <c r="T625" s="222">
        <f>S625*H625</f>
        <v>0</v>
      </c>
      <c r="U625" s="38"/>
      <c r="V625" s="38"/>
      <c r="W625" s="38"/>
      <c r="X625" s="38"/>
      <c r="Y625" s="38"/>
      <c r="Z625" s="38"/>
      <c r="AA625" s="38"/>
      <c r="AB625" s="38"/>
      <c r="AC625" s="38"/>
      <c r="AD625" s="38"/>
      <c r="AE625" s="38"/>
      <c r="AR625" s="223" t="s">
        <v>232</v>
      </c>
      <c r="AT625" s="223" t="s">
        <v>229</v>
      </c>
      <c r="AU625" s="223" t="s">
        <v>83</v>
      </c>
      <c r="AY625" s="17" t="s">
        <v>150</v>
      </c>
      <c r="BE625" s="224">
        <f>IF(N625="základní",J625,0)</f>
        <v>0</v>
      </c>
      <c r="BF625" s="224">
        <f>IF(N625="snížená",J625,0)</f>
        <v>0</v>
      </c>
      <c r="BG625" s="224">
        <f>IF(N625="zákl. přenesená",J625,0)</f>
        <v>0</v>
      </c>
      <c r="BH625" s="224">
        <f>IF(N625="sníž. přenesená",J625,0)</f>
        <v>0</v>
      </c>
      <c r="BI625" s="224">
        <f>IF(N625="nulová",J625,0)</f>
        <v>0</v>
      </c>
      <c r="BJ625" s="17" t="s">
        <v>81</v>
      </c>
      <c r="BK625" s="224">
        <f>ROUND(I625*H625,2)</f>
        <v>0</v>
      </c>
      <c r="BL625" s="17" t="s">
        <v>217</v>
      </c>
      <c r="BM625" s="223" t="s">
        <v>1398</v>
      </c>
    </row>
    <row r="626" s="2" customFormat="1">
      <c r="A626" s="38"/>
      <c r="B626" s="39"/>
      <c r="C626" s="40"/>
      <c r="D626" s="225" t="s">
        <v>159</v>
      </c>
      <c r="E626" s="40"/>
      <c r="F626" s="226" t="s">
        <v>1397</v>
      </c>
      <c r="G626" s="40"/>
      <c r="H626" s="40"/>
      <c r="I626" s="227"/>
      <c r="J626" s="40"/>
      <c r="K626" s="40"/>
      <c r="L626" s="44"/>
      <c r="M626" s="228"/>
      <c r="N626" s="229"/>
      <c r="O626" s="84"/>
      <c r="P626" s="84"/>
      <c r="Q626" s="84"/>
      <c r="R626" s="84"/>
      <c r="S626" s="84"/>
      <c r="T626" s="85"/>
      <c r="U626" s="38"/>
      <c r="V626" s="38"/>
      <c r="W626" s="38"/>
      <c r="X626" s="38"/>
      <c r="Y626" s="38"/>
      <c r="Z626" s="38"/>
      <c r="AA626" s="38"/>
      <c r="AB626" s="38"/>
      <c r="AC626" s="38"/>
      <c r="AD626" s="38"/>
      <c r="AE626" s="38"/>
      <c r="AT626" s="17" t="s">
        <v>159</v>
      </c>
      <c r="AU626" s="17" t="s">
        <v>83</v>
      </c>
    </row>
    <row r="627" s="2" customFormat="1" ht="16.5" customHeight="1">
      <c r="A627" s="38"/>
      <c r="B627" s="39"/>
      <c r="C627" s="243" t="s">
        <v>1399</v>
      </c>
      <c r="D627" s="243" t="s">
        <v>229</v>
      </c>
      <c r="E627" s="244" t="s">
        <v>1400</v>
      </c>
      <c r="F627" s="245" t="s">
        <v>1401</v>
      </c>
      <c r="G627" s="246" t="s">
        <v>281</v>
      </c>
      <c r="H627" s="247">
        <v>14</v>
      </c>
      <c r="I627" s="248"/>
      <c r="J627" s="249">
        <f>ROUND(I627*H627,2)</f>
        <v>0</v>
      </c>
      <c r="K627" s="245" t="s">
        <v>19</v>
      </c>
      <c r="L627" s="250"/>
      <c r="M627" s="251" t="s">
        <v>19</v>
      </c>
      <c r="N627" s="252" t="s">
        <v>44</v>
      </c>
      <c r="O627" s="84"/>
      <c r="P627" s="221">
        <f>O627*H627</f>
        <v>0</v>
      </c>
      <c r="Q627" s="221">
        <v>0.012</v>
      </c>
      <c r="R627" s="221">
        <f>Q627*H627</f>
        <v>0.16800000000000001</v>
      </c>
      <c r="S627" s="221">
        <v>0</v>
      </c>
      <c r="T627" s="222">
        <f>S627*H627</f>
        <v>0</v>
      </c>
      <c r="U627" s="38"/>
      <c r="V627" s="38"/>
      <c r="W627" s="38"/>
      <c r="X627" s="38"/>
      <c r="Y627" s="38"/>
      <c r="Z627" s="38"/>
      <c r="AA627" s="38"/>
      <c r="AB627" s="38"/>
      <c r="AC627" s="38"/>
      <c r="AD627" s="38"/>
      <c r="AE627" s="38"/>
      <c r="AR627" s="223" t="s">
        <v>232</v>
      </c>
      <c r="AT627" s="223" t="s">
        <v>229</v>
      </c>
      <c r="AU627" s="223" t="s">
        <v>83</v>
      </c>
      <c r="AY627" s="17" t="s">
        <v>150</v>
      </c>
      <c r="BE627" s="224">
        <f>IF(N627="základní",J627,0)</f>
        <v>0</v>
      </c>
      <c r="BF627" s="224">
        <f>IF(N627="snížená",J627,0)</f>
        <v>0</v>
      </c>
      <c r="BG627" s="224">
        <f>IF(N627="zákl. přenesená",J627,0)</f>
        <v>0</v>
      </c>
      <c r="BH627" s="224">
        <f>IF(N627="sníž. přenesená",J627,0)</f>
        <v>0</v>
      </c>
      <c r="BI627" s="224">
        <f>IF(N627="nulová",J627,0)</f>
        <v>0</v>
      </c>
      <c r="BJ627" s="17" t="s">
        <v>81</v>
      </c>
      <c r="BK627" s="224">
        <f>ROUND(I627*H627,2)</f>
        <v>0</v>
      </c>
      <c r="BL627" s="17" t="s">
        <v>217</v>
      </c>
      <c r="BM627" s="223" t="s">
        <v>1402</v>
      </c>
    </row>
    <row r="628" s="2" customFormat="1">
      <c r="A628" s="38"/>
      <c r="B628" s="39"/>
      <c r="C628" s="40"/>
      <c r="D628" s="225" t="s">
        <v>159</v>
      </c>
      <c r="E628" s="40"/>
      <c r="F628" s="226" t="s">
        <v>1401</v>
      </c>
      <c r="G628" s="40"/>
      <c r="H628" s="40"/>
      <c r="I628" s="227"/>
      <c r="J628" s="40"/>
      <c r="K628" s="40"/>
      <c r="L628" s="44"/>
      <c r="M628" s="228"/>
      <c r="N628" s="229"/>
      <c r="O628" s="84"/>
      <c r="P628" s="84"/>
      <c r="Q628" s="84"/>
      <c r="R628" s="84"/>
      <c r="S628" s="84"/>
      <c r="T628" s="85"/>
      <c r="U628" s="38"/>
      <c r="V628" s="38"/>
      <c r="W628" s="38"/>
      <c r="X628" s="38"/>
      <c r="Y628" s="38"/>
      <c r="Z628" s="38"/>
      <c r="AA628" s="38"/>
      <c r="AB628" s="38"/>
      <c r="AC628" s="38"/>
      <c r="AD628" s="38"/>
      <c r="AE628" s="38"/>
      <c r="AT628" s="17" t="s">
        <v>159</v>
      </c>
      <c r="AU628" s="17" t="s">
        <v>83</v>
      </c>
    </row>
    <row r="629" s="2" customFormat="1" ht="16.5" customHeight="1">
      <c r="A629" s="38"/>
      <c r="B629" s="39"/>
      <c r="C629" s="243" t="s">
        <v>1403</v>
      </c>
      <c r="D629" s="243" t="s">
        <v>229</v>
      </c>
      <c r="E629" s="244" t="s">
        <v>1404</v>
      </c>
      <c r="F629" s="245" t="s">
        <v>1405</v>
      </c>
      <c r="G629" s="246" t="s">
        <v>281</v>
      </c>
      <c r="H629" s="247">
        <v>21</v>
      </c>
      <c r="I629" s="248"/>
      <c r="J629" s="249">
        <f>ROUND(I629*H629,2)</f>
        <v>0</v>
      </c>
      <c r="K629" s="245" t="s">
        <v>19</v>
      </c>
      <c r="L629" s="250"/>
      <c r="M629" s="251" t="s">
        <v>19</v>
      </c>
      <c r="N629" s="252" t="s">
        <v>44</v>
      </c>
      <c r="O629" s="84"/>
      <c r="P629" s="221">
        <f>O629*H629</f>
        <v>0</v>
      </c>
      <c r="Q629" s="221">
        <v>0.078100000000000003</v>
      </c>
      <c r="R629" s="221">
        <f>Q629*H629</f>
        <v>1.6401000000000001</v>
      </c>
      <c r="S629" s="221">
        <v>0</v>
      </c>
      <c r="T629" s="222">
        <f>S629*H629</f>
        <v>0</v>
      </c>
      <c r="U629" s="38"/>
      <c r="V629" s="38"/>
      <c r="W629" s="38"/>
      <c r="X629" s="38"/>
      <c r="Y629" s="38"/>
      <c r="Z629" s="38"/>
      <c r="AA629" s="38"/>
      <c r="AB629" s="38"/>
      <c r="AC629" s="38"/>
      <c r="AD629" s="38"/>
      <c r="AE629" s="38"/>
      <c r="AR629" s="223" t="s">
        <v>232</v>
      </c>
      <c r="AT629" s="223" t="s">
        <v>229</v>
      </c>
      <c r="AU629" s="223" t="s">
        <v>83</v>
      </c>
      <c r="AY629" s="17" t="s">
        <v>150</v>
      </c>
      <c r="BE629" s="224">
        <f>IF(N629="základní",J629,0)</f>
        <v>0</v>
      </c>
      <c r="BF629" s="224">
        <f>IF(N629="snížená",J629,0)</f>
        <v>0</v>
      </c>
      <c r="BG629" s="224">
        <f>IF(N629="zákl. přenesená",J629,0)</f>
        <v>0</v>
      </c>
      <c r="BH629" s="224">
        <f>IF(N629="sníž. přenesená",J629,0)</f>
        <v>0</v>
      </c>
      <c r="BI629" s="224">
        <f>IF(N629="nulová",J629,0)</f>
        <v>0</v>
      </c>
      <c r="BJ629" s="17" t="s">
        <v>81</v>
      </c>
      <c r="BK629" s="224">
        <f>ROUND(I629*H629,2)</f>
        <v>0</v>
      </c>
      <c r="BL629" s="17" t="s">
        <v>217</v>
      </c>
      <c r="BM629" s="223" t="s">
        <v>1406</v>
      </c>
    </row>
    <row r="630" s="2" customFormat="1">
      <c r="A630" s="38"/>
      <c r="B630" s="39"/>
      <c r="C630" s="40"/>
      <c r="D630" s="225" t="s">
        <v>159</v>
      </c>
      <c r="E630" s="40"/>
      <c r="F630" s="226" t="s">
        <v>1405</v>
      </c>
      <c r="G630" s="40"/>
      <c r="H630" s="40"/>
      <c r="I630" s="227"/>
      <c r="J630" s="40"/>
      <c r="K630" s="40"/>
      <c r="L630" s="44"/>
      <c r="M630" s="228"/>
      <c r="N630" s="229"/>
      <c r="O630" s="84"/>
      <c r="P630" s="84"/>
      <c r="Q630" s="84"/>
      <c r="R630" s="84"/>
      <c r="S630" s="84"/>
      <c r="T630" s="85"/>
      <c r="U630" s="38"/>
      <c r="V630" s="38"/>
      <c r="W630" s="38"/>
      <c r="X630" s="38"/>
      <c r="Y630" s="38"/>
      <c r="Z630" s="38"/>
      <c r="AA630" s="38"/>
      <c r="AB630" s="38"/>
      <c r="AC630" s="38"/>
      <c r="AD630" s="38"/>
      <c r="AE630" s="38"/>
      <c r="AT630" s="17" t="s">
        <v>159</v>
      </c>
      <c r="AU630" s="17" t="s">
        <v>83</v>
      </c>
    </row>
    <row r="631" s="2" customFormat="1" ht="16.5" customHeight="1">
      <c r="A631" s="38"/>
      <c r="B631" s="39"/>
      <c r="C631" s="243" t="s">
        <v>1407</v>
      </c>
      <c r="D631" s="243" t="s">
        <v>229</v>
      </c>
      <c r="E631" s="244" t="s">
        <v>1408</v>
      </c>
      <c r="F631" s="245" t="s">
        <v>1409</v>
      </c>
      <c r="G631" s="246" t="s">
        <v>281</v>
      </c>
      <c r="H631" s="247">
        <v>18</v>
      </c>
      <c r="I631" s="248"/>
      <c r="J631" s="249">
        <f>ROUND(I631*H631,2)</f>
        <v>0</v>
      </c>
      <c r="K631" s="245" t="s">
        <v>19</v>
      </c>
      <c r="L631" s="250"/>
      <c r="M631" s="251" t="s">
        <v>19</v>
      </c>
      <c r="N631" s="252" t="s">
        <v>44</v>
      </c>
      <c r="O631" s="84"/>
      <c r="P631" s="221">
        <f>O631*H631</f>
        <v>0</v>
      </c>
      <c r="Q631" s="221">
        <v>0.011639999999999999</v>
      </c>
      <c r="R631" s="221">
        <f>Q631*H631</f>
        <v>0.20951999999999998</v>
      </c>
      <c r="S631" s="221">
        <v>0</v>
      </c>
      <c r="T631" s="222">
        <f>S631*H631</f>
        <v>0</v>
      </c>
      <c r="U631" s="38"/>
      <c r="V631" s="38"/>
      <c r="W631" s="38"/>
      <c r="X631" s="38"/>
      <c r="Y631" s="38"/>
      <c r="Z631" s="38"/>
      <c r="AA631" s="38"/>
      <c r="AB631" s="38"/>
      <c r="AC631" s="38"/>
      <c r="AD631" s="38"/>
      <c r="AE631" s="38"/>
      <c r="AR631" s="223" t="s">
        <v>232</v>
      </c>
      <c r="AT631" s="223" t="s">
        <v>229</v>
      </c>
      <c r="AU631" s="223" t="s">
        <v>83</v>
      </c>
      <c r="AY631" s="17" t="s">
        <v>150</v>
      </c>
      <c r="BE631" s="224">
        <f>IF(N631="základní",J631,0)</f>
        <v>0</v>
      </c>
      <c r="BF631" s="224">
        <f>IF(N631="snížená",J631,0)</f>
        <v>0</v>
      </c>
      <c r="BG631" s="224">
        <f>IF(N631="zákl. přenesená",J631,0)</f>
        <v>0</v>
      </c>
      <c r="BH631" s="224">
        <f>IF(N631="sníž. přenesená",J631,0)</f>
        <v>0</v>
      </c>
      <c r="BI631" s="224">
        <f>IF(N631="nulová",J631,0)</f>
        <v>0</v>
      </c>
      <c r="BJ631" s="17" t="s">
        <v>81</v>
      </c>
      <c r="BK631" s="224">
        <f>ROUND(I631*H631,2)</f>
        <v>0</v>
      </c>
      <c r="BL631" s="17" t="s">
        <v>217</v>
      </c>
      <c r="BM631" s="223" t="s">
        <v>1410</v>
      </c>
    </row>
    <row r="632" s="2" customFormat="1">
      <c r="A632" s="38"/>
      <c r="B632" s="39"/>
      <c r="C632" s="40"/>
      <c r="D632" s="225" t="s">
        <v>159</v>
      </c>
      <c r="E632" s="40"/>
      <c r="F632" s="226" t="s">
        <v>1409</v>
      </c>
      <c r="G632" s="40"/>
      <c r="H632" s="40"/>
      <c r="I632" s="227"/>
      <c r="J632" s="40"/>
      <c r="K632" s="40"/>
      <c r="L632" s="44"/>
      <c r="M632" s="228"/>
      <c r="N632" s="229"/>
      <c r="O632" s="84"/>
      <c r="P632" s="84"/>
      <c r="Q632" s="84"/>
      <c r="R632" s="84"/>
      <c r="S632" s="84"/>
      <c r="T632" s="85"/>
      <c r="U632" s="38"/>
      <c r="V632" s="38"/>
      <c r="W632" s="38"/>
      <c r="X632" s="38"/>
      <c r="Y632" s="38"/>
      <c r="Z632" s="38"/>
      <c r="AA632" s="38"/>
      <c r="AB632" s="38"/>
      <c r="AC632" s="38"/>
      <c r="AD632" s="38"/>
      <c r="AE632" s="38"/>
      <c r="AT632" s="17" t="s">
        <v>159</v>
      </c>
      <c r="AU632" s="17" t="s">
        <v>83</v>
      </c>
    </row>
    <row r="633" s="2" customFormat="1" ht="16.5" customHeight="1">
      <c r="A633" s="38"/>
      <c r="B633" s="39"/>
      <c r="C633" s="212" t="s">
        <v>1411</v>
      </c>
      <c r="D633" s="212" t="s">
        <v>153</v>
      </c>
      <c r="E633" s="213" t="s">
        <v>1412</v>
      </c>
      <c r="F633" s="214" t="s">
        <v>1413</v>
      </c>
      <c r="G633" s="215" t="s">
        <v>281</v>
      </c>
      <c r="H633" s="216">
        <v>68</v>
      </c>
      <c r="I633" s="217"/>
      <c r="J633" s="218">
        <f>ROUND(I633*H633,2)</f>
        <v>0</v>
      </c>
      <c r="K633" s="214" t="s">
        <v>157</v>
      </c>
      <c r="L633" s="44"/>
      <c r="M633" s="219" t="s">
        <v>19</v>
      </c>
      <c r="N633" s="220" t="s">
        <v>44</v>
      </c>
      <c r="O633" s="84"/>
      <c r="P633" s="221">
        <f>O633*H633</f>
        <v>0</v>
      </c>
      <c r="Q633" s="221">
        <v>0.00085999999999999998</v>
      </c>
      <c r="R633" s="221">
        <f>Q633*H633</f>
        <v>0.058479999999999997</v>
      </c>
      <c r="S633" s="221">
        <v>0</v>
      </c>
      <c r="T633" s="222">
        <f>S633*H633</f>
        <v>0</v>
      </c>
      <c r="U633" s="38"/>
      <c r="V633" s="38"/>
      <c r="W633" s="38"/>
      <c r="X633" s="38"/>
      <c r="Y633" s="38"/>
      <c r="Z633" s="38"/>
      <c r="AA633" s="38"/>
      <c r="AB633" s="38"/>
      <c r="AC633" s="38"/>
      <c r="AD633" s="38"/>
      <c r="AE633" s="38"/>
      <c r="AR633" s="223" t="s">
        <v>383</v>
      </c>
      <c r="AT633" s="223" t="s">
        <v>153</v>
      </c>
      <c r="AU633" s="223" t="s">
        <v>83</v>
      </c>
      <c r="AY633" s="17" t="s">
        <v>150</v>
      </c>
      <c r="BE633" s="224">
        <f>IF(N633="základní",J633,0)</f>
        <v>0</v>
      </c>
      <c r="BF633" s="224">
        <f>IF(N633="snížená",J633,0)</f>
        <v>0</v>
      </c>
      <c r="BG633" s="224">
        <f>IF(N633="zákl. přenesená",J633,0)</f>
        <v>0</v>
      </c>
      <c r="BH633" s="224">
        <f>IF(N633="sníž. přenesená",J633,0)</f>
        <v>0</v>
      </c>
      <c r="BI633" s="224">
        <f>IF(N633="nulová",J633,0)</f>
        <v>0</v>
      </c>
      <c r="BJ633" s="17" t="s">
        <v>81</v>
      </c>
      <c r="BK633" s="224">
        <f>ROUND(I633*H633,2)</f>
        <v>0</v>
      </c>
      <c r="BL633" s="17" t="s">
        <v>383</v>
      </c>
      <c r="BM633" s="223" t="s">
        <v>1414</v>
      </c>
    </row>
    <row r="634" s="2" customFormat="1">
      <c r="A634" s="38"/>
      <c r="B634" s="39"/>
      <c r="C634" s="40"/>
      <c r="D634" s="225" t="s">
        <v>159</v>
      </c>
      <c r="E634" s="40"/>
      <c r="F634" s="226" t="s">
        <v>1415</v>
      </c>
      <c r="G634" s="40"/>
      <c r="H634" s="40"/>
      <c r="I634" s="227"/>
      <c r="J634" s="40"/>
      <c r="K634" s="40"/>
      <c r="L634" s="44"/>
      <c r="M634" s="228"/>
      <c r="N634" s="229"/>
      <c r="O634" s="84"/>
      <c r="P634" s="84"/>
      <c r="Q634" s="84"/>
      <c r="R634" s="84"/>
      <c r="S634" s="84"/>
      <c r="T634" s="85"/>
      <c r="U634" s="38"/>
      <c r="V634" s="38"/>
      <c r="W634" s="38"/>
      <c r="X634" s="38"/>
      <c r="Y634" s="38"/>
      <c r="Z634" s="38"/>
      <c r="AA634" s="38"/>
      <c r="AB634" s="38"/>
      <c r="AC634" s="38"/>
      <c r="AD634" s="38"/>
      <c r="AE634" s="38"/>
      <c r="AT634" s="17" t="s">
        <v>159</v>
      </c>
      <c r="AU634" s="17" t="s">
        <v>83</v>
      </c>
    </row>
    <row r="635" s="2" customFormat="1">
      <c r="A635" s="38"/>
      <c r="B635" s="39"/>
      <c r="C635" s="40"/>
      <c r="D635" s="230" t="s">
        <v>161</v>
      </c>
      <c r="E635" s="40"/>
      <c r="F635" s="231" t="s">
        <v>1416</v>
      </c>
      <c r="G635" s="40"/>
      <c r="H635" s="40"/>
      <c r="I635" s="227"/>
      <c r="J635" s="40"/>
      <c r="K635" s="40"/>
      <c r="L635" s="44"/>
      <c r="M635" s="228"/>
      <c r="N635" s="229"/>
      <c r="O635" s="84"/>
      <c r="P635" s="84"/>
      <c r="Q635" s="84"/>
      <c r="R635" s="84"/>
      <c r="S635" s="84"/>
      <c r="T635" s="85"/>
      <c r="U635" s="38"/>
      <c r="V635" s="38"/>
      <c r="W635" s="38"/>
      <c r="X635" s="38"/>
      <c r="Y635" s="38"/>
      <c r="Z635" s="38"/>
      <c r="AA635" s="38"/>
      <c r="AB635" s="38"/>
      <c r="AC635" s="38"/>
      <c r="AD635" s="38"/>
      <c r="AE635" s="38"/>
      <c r="AT635" s="17" t="s">
        <v>161</v>
      </c>
      <c r="AU635" s="17" t="s">
        <v>83</v>
      </c>
    </row>
    <row r="636" s="2" customFormat="1" ht="16.5" customHeight="1">
      <c r="A636" s="38"/>
      <c r="B636" s="39"/>
      <c r="C636" s="243" t="s">
        <v>1417</v>
      </c>
      <c r="D636" s="243" t="s">
        <v>229</v>
      </c>
      <c r="E636" s="244" t="s">
        <v>1418</v>
      </c>
      <c r="F636" s="245" t="s">
        <v>1419</v>
      </c>
      <c r="G636" s="246" t="s">
        <v>281</v>
      </c>
      <c r="H636" s="247">
        <v>4</v>
      </c>
      <c r="I636" s="248"/>
      <c r="J636" s="249">
        <f>ROUND(I636*H636,2)</f>
        <v>0</v>
      </c>
      <c r="K636" s="245" t="s">
        <v>19</v>
      </c>
      <c r="L636" s="250"/>
      <c r="M636" s="251" t="s">
        <v>19</v>
      </c>
      <c r="N636" s="252" t="s">
        <v>44</v>
      </c>
      <c r="O636" s="84"/>
      <c r="P636" s="221">
        <f>O636*H636</f>
        <v>0</v>
      </c>
      <c r="Q636" s="221">
        <v>0.015400000000000001</v>
      </c>
      <c r="R636" s="221">
        <f>Q636*H636</f>
        <v>0.061600000000000002</v>
      </c>
      <c r="S636" s="221">
        <v>0</v>
      </c>
      <c r="T636" s="222">
        <f>S636*H636</f>
        <v>0</v>
      </c>
      <c r="U636" s="38"/>
      <c r="V636" s="38"/>
      <c r="W636" s="38"/>
      <c r="X636" s="38"/>
      <c r="Y636" s="38"/>
      <c r="Z636" s="38"/>
      <c r="AA636" s="38"/>
      <c r="AB636" s="38"/>
      <c r="AC636" s="38"/>
      <c r="AD636" s="38"/>
      <c r="AE636" s="38"/>
      <c r="AR636" s="223" t="s">
        <v>232</v>
      </c>
      <c r="AT636" s="223" t="s">
        <v>229</v>
      </c>
      <c r="AU636" s="223" t="s">
        <v>83</v>
      </c>
      <c r="AY636" s="17" t="s">
        <v>150</v>
      </c>
      <c r="BE636" s="224">
        <f>IF(N636="základní",J636,0)</f>
        <v>0</v>
      </c>
      <c r="BF636" s="224">
        <f>IF(N636="snížená",J636,0)</f>
        <v>0</v>
      </c>
      <c r="BG636" s="224">
        <f>IF(N636="zákl. přenesená",J636,0)</f>
        <v>0</v>
      </c>
      <c r="BH636" s="224">
        <f>IF(N636="sníž. přenesená",J636,0)</f>
        <v>0</v>
      </c>
      <c r="BI636" s="224">
        <f>IF(N636="nulová",J636,0)</f>
        <v>0</v>
      </c>
      <c r="BJ636" s="17" t="s">
        <v>81</v>
      </c>
      <c r="BK636" s="224">
        <f>ROUND(I636*H636,2)</f>
        <v>0</v>
      </c>
      <c r="BL636" s="17" t="s">
        <v>217</v>
      </c>
      <c r="BM636" s="223" t="s">
        <v>1420</v>
      </c>
    </row>
    <row r="637" s="2" customFormat="1">
      <c r="A637" s="38"/>
      <c r="B637" s="39"/>
      <c r="C637" s="40"/>
      <c r="D637" s="225" t="s">
        <v>159</v>
      </c>
      <c r="E637" s="40"/>
      <c r="F637" s="226" t="s">
        <v>1419</v>
      </c>
      <c r="G637" s="40"/>
      <c r="H637" s="40"/>
      <c r="I637" s="227"/>
      <c r="J637" s="40"/>
      <c r="K637" s="40"/>
      <c r="L637" s="44"/>
      <c r="M637" s="228"/>
      <c r="N637" s="229"/>
      <c r="O637" s="84"/>
      <c r="P637" s="84"/>
      <c r="Q637" s="84"/>
      <c r="R637" s="84"/>
      <c r="S637" s="84"/>
      <c r="T637" s="85"/>
      <c r="U637" s="38"/>
      <c r="V637" s="38"/>
      <c r="W637" s="38"/>
      <c r="X637" s="38"/>
      <c r="Y637" s="38"/>
      <c r="Z637" s="38"/>
      <c r="AA637" s="38"/>
      <c r="AB637" s="38"/>
      <c r="AC637" s="38"/>
      <c r="AD637" s="38"/>
      <c r="AE637" s="38"/>
      <c r="AT637" s="17" t="s">
        <v>159</v>
      </c>
      <c r="AU637" s="17" t="s">
        <v>83</v>
      </c>
    </row>
    <row r="638" s="2" customFormat="1" ht="16.5" customHeight="1">
      <c r="A638" s="38"/>
      <c r="B638" s="39"/>
      <c r="C638" s="243" t="s">
        <v>1421</v>
      </c>
      <c r="D638" s="243" t="s">
        <v>229</v>
      </c>
      <c r="E638" s="244" t="s">
        <v>1422</v>
      </c>
      <c r="F638" s="245" t="s">
        <v>1423</v>
      </c>
      <c r="G638" s="246" t="s">
        <v>281</v>
      </c>
      <c r="H638" s="247">
        <v>8</v>
      </c>
      <c r="I638" s="248"/>
      <c r="J638" s="249">
        <f>ROUND(I638*H638,2)</f>
        <v>0</v>
      </c>
      <c r="K638" s="245" t="s">
        <v>19</v>
      </c>
      <c r="L638" s="250"/>
      <c r="M638" s="251" t="s">
        <v>19</v>
      </c>
      <c r="N638" s="252" t="s">
        <v>44</v>
      </c>
      <c r="O638" s="84"/>
      <c r="P638" s="221">
        <f>O638*H638</f>
        <v>0</v>
      </c>
      <c r="Q638" s="221">
        <v>0.021000000000000001</v>
      </c>
      <c r="R638" s="221">
        <f>Q638*H638</f>
        <v>0.16800000000000001</v>
      </c>
      <c r="S638" s="221">
        <v>0</v>
      </c>
      <c r="T638" s="222">
        <f>S638*H638</f>
        <v>0</v>
      </c>
      <c r="U638" s="38"/>
      <c r="V638" s="38"/>
      <c r="W638" s="38"/>
      <c r="X638" s="38"/>
      <c r="Y638" s="38"/>
      <c r="Z638" s="38"/>
      <c r="AA638" s="38"/>
      <c r="AB638" s="38"/>
      <c r="AC638" s="38"/>
      <c r="AD638" s="38"/>
      <c r="AE638" s="38"/>
      <c r="AR638" s="223" t="s">
        <v>232</v>
      </c>
      <c r="AT638" s="223" t="s">
        <v>229</v>
      </c>
      <c r="AU638" s="223" t="s">
        <v>83</v>
      </c>
      <c r="AY638" s="17" t="s">
        <v>150</v>
      </c>
      <c r="BE638" s="224">
        <f>IF(N638="základní",J638,0)</f>
        <v>0</v>
      </c>
      <c r="BF638" s="224">
        <f>IF(N638="snížená",J638,0)</f>
        <v>0</v>
      </c>
      <c r="BG638" s="224">
        <f>IF(N638="zákl. přenesená",J638,0)</f>
        <v>0</v>
      </c>
      <c r="BH638" s="224">
        <f>IF(N638="sníž. přenesená",J638,0)</f>
        <v>0</v>
      </c>
      <c r="BI638" s="224">
        <f>IF(N638="nulová",J638,0)</f>
        <v>0</v>
      </c>
      <c r="BJ638" s="17" t="s">
        <v>81</v>
      </c>
      <c r="BK638" s="224">
        <f>ROUND(I638*H638,2)</f>
        <v>0</v>
      </c>
      <c r="BL638" s="17" t="s">
        <v>217</v>
      </c>
      <c r="BM638" s="223" t="s">
        <v>1424</v>
      </c>
    </row>
    <row r="639" s="2" customFormat="1">
      <c r="A639" s="38"/>
      <c r="B639" s="39"/>
      <c r="C639" s="40"/>
      <c r="D639" s="225" t="s">
        <v>159</v>
      </c>
      <c r="E639" s="40"/>
      <c r="F639" s="226" t="s">
        <v>1423</v>
      </c>
      <c r="G639" s="40"/>
      <c r="H639" s="40"/>
      <c r="I639" s="227"/>
      <c r="J639" s="40"/>
      <c r="K639" s="40"/>
      <c r="L639" s="44"/>
      <c r="M639" s="228"/>
      <c r="N639" s="229"/>
      <c r="O639" s="84"/>
      <c r="P639" s="84"/>
      <c r="Q639" s="84"/>
      <c r="R639" s="84"/>
      <c r="S639" s="84"/>
      <c r="T639" s="85"/>
      <c r="U639" s="38"/>
      <c r="V639" s="38"/>
      <c r="W639" s="38"/>
      <c r="X639" s="38"/>
      <c r="Y639" s="38"/>
      <c r="Z639" s="38"/>
      <c r="AA639" s="38"/>
      <c r="AB639" s="38"/>
      <c r="AC639" s="38"/>
      <c r="AD639" s="38"/>
      <c r="AE639" s="38"/>
      <c r="AT639" s="17" t="s">
        <v>159</v>
      </c>
      <c r="AU639" s="17" t="s">
        <v>83</v>
      </c>
    </row>
    <row r="640" s="2" customFormat="1" ht="16.5" customHeight="1">
      <c r="A640" s="38"/>
      <c r="B640" s="39"/>
      <c r="C640" s="243" t="s">
        <v>1425</v>
      </c>
      <c r="D640" s="243" t="s">
        <v>229</v>
      </c>
      <c r="E640" s="244" t="s">
        <v>1426</v>
      </c>
      <c r="F640" s="245" t="s">
        <v>1427</v>
      </c>
      <c r="G640" s="246" t="s">
        <v>281</v>
      </c>
      <c r="H640" s="247">
        <v>18</v>
      </c>
      <c r="I640" s="248"/>
      <c r="J640" s="249">
        <f>ROUND(I640*H640,2)</f>
        <v>0</v>
      </c>
      <c r="K640" s="245" t="s">
        <v>19</v>
      </c>
      <c r="L640" s="250"/>
      <c r="M640" s="251" t="s">
        <v>19</v>
      </c>
      <c r="N640" s="252" t="s">
        <v>44</v>
      </c>
      <c r="O640" s="84"/>
      <c r="P640" s="221">
        <f>O640*H640</f>
        <v>0</v>
      </c>
      <c r="Q640" s="221">
        <v>0.021000000000000001</v>
      </c>
      <c r="R640" s="221">
        <f>Q640*H640</f>
        <v>0.378</v>
      </c>
      <c r="S640" s="221">
        <v>0</v>
      </c>
      <c r="T640" s="222">
        <f>S640*H640</f>
        <v>0</v>
      </c>
      <c r="U640" s="38"/>
      <c r="V640" s="38"/>
      <c r="W640" s="38"/>
      <c r="X640" s="38"/>
      <c r="Y640" s="38"/>
      <c r="Z640" s="38"/>
      <c r="AA640" s="38"/>
      <c r="AB640" s="38"/>
      <c r="AC640" s="38"/>
      <c r="AD640" s="38"/>
      <c r="AE640" s="38"/>
      <c r="AR640" s="223" t="s">
        <v>232</v>
      </c>
      <c r="AT640" s="223" t="s">
        <v>229</v>
      </c>
      <c r="AU640" s="223" t="s">
        <v>83</v>
      </c>
      <c r="AY640" s="17" t="s">
        <v>150</v>
      </c>
      <c r="BE640" s="224">
        <f>IF(N640="základní",J640,0)</f>
        <v>0</v>
      </c>
      <c r="BF640" s="224">
        <f>IF(N640="snížená",J640,0)</f>
        <v>0</v>
      </c>
      <c r="BG640" s="224">
        <f>IF(N640="zákl. přenesená",J640,0)</f>
        <v>0</v>
      </c>
      <c r="BH640" s="224">
        <f>IF(N640="sníž. přenesená",J640,0)</f>
        <v>0</v>
      </c>
      <c r="BI640" s="224">
        <f>IF(N640="nulová",J640,0)</f>
        <v>0</v>
      </c>
      <c r="BJ640" s="17" t="s">
        <v>81</v>
      </c>
      <c r="BK640" s="224">
        <f>ROUND(I640*H640,2)</f>
        <v>0</v>
      </c>
      <c r="BL640" s="17" t="s">
        <v>217</v>
      </c>
      <c r="BM640" s="223" t="s">
        <v>1428</v>
      </c>
    </row>
    <row r="641" s="2" customFormat="1">
      <c r="A641" s="38"/>
      <c r="B641" s="39"/>
      <c r="C641" s="40"/>
      <c r="D641" s="225" t="s">
        <v>159</v>
      </c>
      <c r="E641" s="40"/>
      <c r="F641" s="226" t="s">
        <v>1427</v>
      </c>
      <c r="G641" s="40"/>
      <c r="H641" s="40"/>
      <c r="I641" s="227"/>
      <c r="J641" s="40"/>
      <c r="K641" s="40"/>
      <c r="L641" s="44"/>
      <c r="M641" s="228"/>
      <c r="N641" s="229"/>
      <c r="O641" s="84"/>
      <c r="P641" s="84"/>
      <c r="Q641" s="84"/>
      <c r="R641" s="84"/>
      <c r="S641" s="84"/>
      <c r="T641" s="85"/>
      <c r="U641" s="38"/>
      <c r="V641" s="38"/>
      <c r="W641" s="38"/>
      <c r="X641" s="38"/>
      <c r="Y641" s="38"/>
      <c r="Z641" s="38"/>
      <c r="AA641" s="38"/>
      <c r="AB641" s="38"/>
      <c r="AC641" s="38"/>
      <c r="AD641" s="38"/>
      <c r="AE641" s="38"/>
      <c r="AT641" s="17" t="s">
        <v>159</v>
      </c>
      <c r="AU641" s="17" t="s">
        <v>83</v>
      </c>
    </row>
    <row r="642" s="2" customFormat="1" ht="16.5" customHeight="1">
      <c r="A642" s="38"/>
      <c r="B642" s="39"/>
      <c r="C642" s="243" t="s">
        <v>1429</v>
      </c>
      <c r="D642" s="243" t="s">
        <v>229</v>
      </c>
      <c r="E642" s="244" t="s">
        <v>1430</v>
      </c>
      <c r="F642" s="245" t="s">
        <v>1431</v>
      </c>
      <c r="G642" s="246" t="s">
        <v>281</v>
      </c>
      <c r="H642" s="247">
        <v>24</v>
      </c>
      <c r="I642" s="248"/>
      <c r="J642" s="249">
        <f>ROUND(I642*H642,2)</f>
        <v>0</v>
      </c>
      <c r="K642" s="245" t="s">
        <v>19</v>
      </c>
      <c r="L642" s="250"/>
      <c r="M642" s="251" t="s">
        <v>19</v>
      </c>
      <c r="N642" s="252" t="s">
        <v>44</v>
      </c>
      <c r="O642" s="84"/>
      <c r="P642" s="221">
        <f>O642*H642</f>
        <v>0</v>
      </c>
      <c r="Q642" s="221">
        <v>0.0115</v>
      </c>
      <c r="R642" s="221">
        <f>Q642*H642</f>
        <v>0.27600000000000002</v>
      </c>
      <c r="S642" s="221">
        <v>0</v>
      </c>
      <c r="T642" s="222">
        <f>S642*H642</f>
        <v>0</v>
      </c>
      <c r="U642" s="38"/>
      <c r="V642" s="38"/>
      <c r="W642" s="38"/>
      <c r="X642" s="38"/>
      <c r="Y642" s="38"/>
      <c r="Z642" s="38"/>
      <c r="AA642" s="38"/>
      <c r="AB642" s="38"/>
      <c r="AC642" s="38"/>
      <c r="AD642" s="38"/>
      <c r="AE642" s="38"/>
      <c r="AR642" s="223" t="s">
        <v>232</v>
      </c>
      <c r="AT642" s="223" t="s">
        <v>229</v>
      </c>
      <c r="AU642" s="223" t="s">
        <v>83</v>
      </c>
      <c r="AY642" s="17" t="s">
        <v>150</v>
      </c>
      <c r="BE642" s="224">
        <f>IF(N642="základní",J642,0)</f>
        <v>0</v>
      </c>
      <c r="BF642" s="224">
        <f>IF(N642="snížená",J642,0)</f>
        <v>0</v>
      </c>
      <c r="BG642" s="224">
        <f>IF(N642="zákl. přenesená",J642,0)</f>
        <v>0</v>
      </c>
      <c r="BH642" s="224">
        <f>IF(N642="sníž. přenesená",J642,0)</f>
        <v>0</v>
      </c>
      <c r="BI642" s="224">
        <f>IF(N642="nulová",J642,0)</f>
        <v>0</v>
      </c>
      <c r="BJ642" s="17" t="s">
        <v>81</v>
      </c>
      <c r="BK642" s="224">
        <f>ROUND(I642*H642,2)</f>
        <v>0</v>
      </c>
      <c r="BL642" s="17" t="s">
        <v>217</v>
      </c>
      <c r="BM642" s="223" t="s">
        <v>1432</v>
      </c>
    </row>
    <row r="643" s="2" customFormat="1">
      <c r="A643" s="38"/>
      <c r="B643" s="39"/>
      <c r="C643" s="40"/>
      <c r="D643" s="225" t="s">
        <v>159</v>
      </c>
      <c r="E643" s="40"/>
      <c r="F643" s="226" t="s">
        <v>1431</v>
      </c>
      <c r="G643" s="40"/>
      <c r="H643" s="40"/>
      <c r="I643" s="227"/>
      <c r="J643" s="40"/>
      <c r="K643" s="40"/>
      <c r="L643" s="44"/>
      <c r="M643" s="228"/>
      <c r="N643" s="229"/>
      <c r="O643" s="84"/>
      <c r="P643" s="84"/>
      <c r="Q643" s="84"/>
      <c r="R643" s="84"/>
      <c r="S643" s="84"/>
      <c r="T643" s="85"/>
      <c r="U643" s="38"/>
      <c r="V643" s="38"/>
      <c r="W643" s="38"/>
      <c r="X643" s="38"/>
      <c r="Y643" s="38"/>
      <c r="Z643" s="38"/>
      <c r="AA643" s="38"/>
      <c r="AB643" s="38"/>
      <c r="AC643" s="38"/>
      <c r="AD643" s="38"/>
      <c r="AE643" s="38"/>
      <c r="AT643" s="17" t="s">
        <v>159</v>
      </c>
      <c r="AU643" s="17" t="s">
        <v>83</v>
      </c>
    </row>
    <row r="644" s="2" customFormat="1" ht="16.5" customHeight="1">
      <c r="A644" s="38"/>
      <c r="B644" s="39"/>
      <c r="C644" s="243" t="s">
        <v>1433</v>
      </c>
      <c r="D644" s="243" t="s">
        <v>229</v>
      </c>
      <c r="E644" s="244" t="s">
        <v>1434</v>
      </c>
      <c r="F644" s="245" t="s">
        <v>1435</v>
      </c>
      <c r="G644" s="246" t="s">
        <v>281</v>
      </c>
      <c r="H644" s="247">
        <v>14</v>
      </c>
      <c r="I644" s="248"/>
      <c r="J644" s="249">
        <f>ROUND(I644*H644,2)</f>
        <v>0</v>
      </c>
      <c r="K644" s="245" t="s">
        <v>19</v>
      </c>
      <c r="L644" s="250"/>
      <c r="M644" s="251" t="s">
        <v>19</v>
      </c>
      <c r="N644" s="252" t="s">
        <v>44</v>
      </c>
      <c r="O644" s="84"/>
      <c r="P644" s="221">
        <f>O644*H644</f>
        <v>0</v>
      </c>
      <c r="Q644" s="221">
        <v>0.031600000000000003</v>
      </c>
      <c r="R644" s="221">
        <f>Q644*H644</f>
        <v>0.44240000000000002</v>
      </c>
      <c r="S644" s="221">
        <v>0</v>
      </c>
      <c r="T644" s="222">
        <f>S644*H644</f>
        <v>0</v>
      </c>
      <c r="U644" s="38"/>
      <c r="V644" s="38"/>
      <c r="W644" s="38"/>
      <c r="X644" s="38"/>
      <c r="Y644" s="38"/>
      <c r="Z644" s="38"/>
      <c r="AA644" s="38"/>
      <c r="AB644" s="38"/>
      <c r="AC644" s="38"/>
      <c r="AD644" s="38"/>
      <c r="AE644" s="38"/>
      <c r="AR644" s="223" t="s">
        <v>232</v>
      </c>
      <c r="AT644" s="223" t="s">
        <v>229</v>
      </c>
      <c r="AU644" s="223" t="s">
        <v>83</v>
      </c>
      <c r="AY644" s="17" t="s">
        <v>150</v>
      </c>
      <c r="BE644" s="224">
        <f>IF(N644="základní",J644,0)</f>
        <v>0</v>
      </c>
      <c r="BF644" s="224">
        <f>IF(N644="snížená",J644,0)</f>
        <v>0</v>
      </c>
      <c r="BG644" s="224">
        <f>IF(N644="zákl. přenesená",J644,0)</f>
        <v>0</v>
      </c>
      <c r="BH644" s="224">
        <f>IF(N644="sníž. přenesená",J644,0)</f>
        <v>0</v>
      </c>
      <c r="BI644" s="224">
        <f>IF(N644="nulová",J644,0)</f>
        <v>0</v>
      </c>
      <c r="BJ644" s="17" t="s">
        <v>81</v>
      </c>
      <c r="BK644" s="224">
        <f>ROUND(I644*H644,2)</f>
        <v>0</v>
      </c>
      <c r="BL644" s="17" t="s">
        <v>217</v>
      </c>
      <c r="BM644" s="223" t="s">
        <v>1436</v>
      </c>
    </row>
    <row r="645" s="2" customFormat="1">
      <c r="A645" s="38"/>
      <c r="B645" s="39"/>
      <c r="C645" s="40"/>
      <c r="D645" s="225" t="s">
        <v>159</v>
      </c>
      <c r="E645" s="40"/>
      <c r="F645" s="226" t="s">
        <v>1435</v>
      </c>
      <c r="G645" s="40"/>
      <c r="H645" s="40"/>
      <c r="I645" s="227"/>
      <c r="J645" s="40"/>
      <c r="K645" s="40"/>
      <c r="L645" s="44"/>
      <c r="M645" s="228"/>
      <c r="N645" s="229"/>
      <c r="O645" s="84"/>
      <c r="P645" s="84"/>
      <c r="Q645" s="84"/>
      <c r="R645" s="84"/>
      <c r="S645" s="84"/>
      <c r="T645" s="85"/>
      <c r="U645" s="38"/>
      <c r="V645" s="38"/>
      <c r="W645" s="38"/>
      <c r="X645" s="38"/>
      <c r="Y645" s="38"/>
      <c r="Z645" s="38"/>
      <c r="AA645" s="38"/>
      <c r="AB645" s="38"/>
      <c r="AC645" s="38"/>
      <c r="AD645" s="38"/>
      <c r="AE645" s="38"/>
      <c r="AT645" s="17" t="s">
        <v>159</v>
      </c>
      <c r="AU645" s="17" t="s">
        <v>83</v>
      </c>
    </row>
    <row r="646" s="2" customFormat="1" ht="16.5" customHeight="1">
      <c r="A646" s="38"/>
      <c r="B646" s="39"/>
      <c r="C646" s="212" t="s">
        <v>1437</v>
      </c>
      <c r="D646" s="212" t="s">
        <v>153</v>
      </c>
      <c r="E646" s="213" t="s">
        <v>1438</v>
      </c>
      <c r="F646" s="214" t="s">
        <v>1439</v>
      </c>
      <c r="G646" s="215" t="s">
        <v>281</v>
      </c>
      <c r="H646" s="216">
        <v>1</v>
      </c>
      <c r="I646" s="217"/>
      <c r="J646" s="218">
        <f>ROUND(I646*H646,2)</f>
        <v>0</v>
      </c>
      <c r="K646" s="214" t="s">
        <v>157</v>
      </c>
      <c r="L646" s="44"/>
      <c r="M646" s="219" t="s">
        <v>19</v>
      </c>
      <c r="N646" s="220" t="s">
        <v>44</v>
      </c>
      <c r="O646" s="84"/>
      <c r="P646" s="221">
        <f>O646*H646</f>
        <v>0</v>
      </c>
      <c r="Q646" s="221">
        <v>0.00022000000000000001</v>
      </c>
      <c r="R646" s="221">
        <f>Q646*H646</f>
        <v>0.00022000000000000001</v>
      </c>
      <c r="S646" s="221">
        <v>0</v>
      </c>
      <c r="T646" s="222">
        <f>S646*H646</f>
        <v>0</v>
      </c>
      <c r="U646" s="38"/>
      <c r="V646" s="38"/>
      <c r="W646" s="38"/>
      <c r="X646" s="38"/>
      <c r="Y646" s="38"/>
      <c r="Z646" s="38"/>
      <c r="AA646" s="38"/>
      <c r="AB646" s="38"/>
      <c r="AC646" s="38"/>
      <c r="AD646" s="38"/>
      <c r="AE646" s="38"/>
      <c r="AR646" s="223" t="s">
        <v>383</v>
      </c>
      <c r="AT646" s="223" t="s">
        <v>153</v>
      </c>
      <c r="AU646" s="223" t="s">
        <v>83</v>
      </c>
      <c r="AY646" s="17" t="s">
        <v>150</v>
      </c>
      <c r="BE646" s="224">
        <f>IF(N646="základní",J646,0)</f>
        <v>0</v>
      </c>
      <c r="BF646" s="224">
        <f>IF(N646="snížená",J646,0)</f>
        <v>0</v>
      </c>
      <c r="BG646" s="224">
        <f>IF(N646="zákl. přenesená",J646,0)</f>
        <v>0</v>
      </c>
      <c r="BH646" s="224">
        <f>IF(N646="sníž. přenesená",J646,0)</f>
        <v>0</v>
      </c>
      <c r="BI646" s="224">
        <f>IF(N646="nulová",J646,0)</f>
        <v>0</v>
      </c>
      <c r="BJ646" s="17" t="s">
        <v>81</v>
      </c>
      <c r="BK646" s="224">
        <f>ROUND(I646*H646,2)</f>
        <v>0</v>
      </c>
      <c r="BL646" s="17" t="s">
        <v>383</v>
      </c>
      <c r="BM646" s="223" t="s">
        <v>1440</v>
      </c>
    </row>
    <row r="647" s="2" customFormat="1">
      <c r="A647" s="38"/>
      <c r="B647" s="39"/>
      <c r="C647" s="40"/>
      <c r="D647" s="225" t="s">
        <v>159</v>
      </c>
      <c r="E647" s="40"/>
      <c r="F647" s="226" t="s">
        <v>1441</v>
      </c>
      <c r="G647" s="40"/>
      <c r="H647" s="40"/>
      <c r="I647" s="227"/>
      <c r="J647" s="40"/>
      <c r="K647" s="40"/>
      <c r="L647" s="44"/>
      <c r="M647" s="228"/>
      <c r="N647" s="229"/>
      <c r="O647" s="84"/>
      <c r="P647" s="84"/>
      <c r="Q647" s="84"/>
      <c r="R647" s="84"/>
      <c r="S647" s="84"/>
      <c r="T647" s="85"/>
      <c r="U647" s="38"/>
      <c r="V647" s="38"/>
      <c r="W647" s="38"/>
      <c r="X647" s="38"/>
      <c r="Y647" s="38"/>
      <c r="Z647" s="38"/>
      <c r="AA647" s="38"/>
      <c r="AB647" s="38"/>
      <c r="AC647" s="38"/>
      <c r="AD647" s="38"/>
      <c r="AE647" s="38"/>
      <c r="AT647" s="17" t="s">
        <v>159</v>
      </c>
      <c r="AU647" s="17" t="s">
        <v>83</v>
      </c>
    </row>
    <row r="648" s="2" customFormat="1">
      <c r="A648" s="38"/>
      <c r="B648" s="39"/>
      <c r="C648" s="40"/>
      <c r="D648" s="230" t="s">
        <v>161</v>
      </c>
      <c r="E648" s="40"/>
      <c r="F648" s="231" t="s">
        <v>1442</v>
      </c>
      <c r="G648" s="40"/>
      <c r="H648" s="40"/>
      <c r="I648" s="227"/>
      <c r="J648" s="40"/>
      <c r="K648" s="40"/>
      <c r="L648" s="44"/>
      <c r="M648" s="228"/>
      <c r="N648" s="229"/>
      <c r="O648" s="84"/>
      <c r="P648" s="84"/>
      <c r="Q648" s="84"/>
      <c r="R648" s="84"/>
      <c r="S648" s="84"/>
      <c r="T648" s="85"/>
      <c r="U648" s="38"/>
      <c r="V648" s="38"/>
      <c r="W648" s="38"/>
      <c r="X648" s="38"/>
      <c r="Y648" s="38"/>
      <c r="Z648" s="38"/>
      <c r="AA648" s="38"/>
      <c r="AB648" s="38"/>
      <c r="AC648" s="38"/>
      <c r="AD648" s="38"/>
      <c r="AE648" s="38"/>
      <c r="AT648" s="17" t="s">
        <v>161</v>
      </c>
      <c r="AU648" s="17" t="s">
        <v>83</v>
      </c>
    </row>
    <row r="649" s="2" customFormat="1" ht="16.5" customHeight="1">
      <c r="A649" s="38"/>
      <c r="B649" s="39"/>
      <c r="C649" s="243" t="s">
        <v>1443</v>
      </c>
      <c r="D649" s="243" t="s">
        <v>229</v>
      </c>
      <c r="E649" s="244" t="s">
        <v>1444</v>
      </c>
      <c r="F649" s="245" t="s">
        <v>1445</v>
      </c>
      <c r="G649" s="246" t="s">
        <v>281</v>
      </c>
      <c r="H649" s="247">
        <v>1</v>
      </c>
      <c r="I649" s="248"/>
      <c r="J649" s="249">
        <f>ROUND(I649*H649,2)</f>
        <v>0</v>
      </c>
      <c r="K649" s="245" t="s">
        <v>157</v>
      </c>
      <c r="L649" s="250"/>
      <c r="M649" s="251" t="s">
        <v>19</v>
      </c>
      <c r="N649" s="252" t="s">
        <v>44</v>
      </c>
      <c r="O649" s="84"/>
      <c r="P649" s="221">
        <f>O649*H649</f>
        <v>0</v>
      </c>
      <c r="Q649" s="221">
        <v>0.00044000000000000002</v>
      </c>
      <c r="R649" s="221">
        <f>Q649*H649</f>
        <v>0.00044000000000000002</v>
      </c>
      <c r="S649" s="221">
        <v>0</v>
      </c>
      <c r="T649" s="222">
        <f>S649*H649</f>
        <v>0</v>
      </c>
      <c r="U649" s="38"/>
      <c r="V649" s="38"/>
      <c r="W649" s="38"/>
      <c r="X649" s="38"/>
      <c r="Y649" s="38"/>
      <c r="Z649" s="38"/>
      <c r="AA649" s="38"/>
      <c r="AB649" s="38"/>
      <c r="AC649" s="38"/>
      <c r="AD649" s="38"/>
      <c r="AE649" s="38"/>
      <c r="AR649" s="223" t="s">
        <v>1086</v>
      </c>
      <c r="AT649" s="223" t="s">
        <v>229</v>
      </c>
      <c r="AU649" s="223" t="s">
        <v>83</v>
      </c>
      <c r="AY649" s="17" t="s">
        <v>150</v>
      </c>
      <c r="BE649" s="224">
        <f>IF(N649="základní",J649,0)</f>
        <v>0</v>
      </c>
      <c r="BF649" s="224">
        <f>IF(N649="snížená",J649,0)</f>
        <v>0</v>
      </c>
      <c r="BG649" s="224">
        <f>IF(N649="zákl. přenesená",J649,0)</f>
        <v>0</v>
      </c>
      <c r="BH649" s="224">
        <f>IF(N649="sníž. přenesená",J649,0)</f>
        <v>0</v>
      </c>
      <c r="BI649" s="224">
        <f>IF(N649="nulová",J649,0)</f>
        <v>0</v>
      </c>
      <c r="BJ649" s="17" t="s">
        <v>81</v>
      </c>
      <c r="BK649" s="224">
        <f>ROUND(I649*H649,2)</f>
        <v>0</v>
      </c>
      <c r="BL649" s="17" t="s">
        <v>383</v>
      </c>
      <c r="BM649" s="223" t="s">
        <v>1446</v>
      </c>
    </row>
    <row r="650" s="2" customFormat="1">
      <c r="A650" s="38"/>
      <c r="B650" s="39"/>
      <c r="C650" s="40"/>
      <c r="D650" s="225" t="s">
        <v>159</v>
      </c>
      <c r="E650" s="40"/>
      <c r="F650" s="226" t="s">
        <v>1445</v>
      </c>
      <c r="G650" s="40"/>
      <c r="H650" s="40"/>
      <c r="I650" s="227"/>
      <c r="J650" s="40"/>
      <c r="K650" s="40"/>
      <c r="L650" s="44"/>
      <c r="M650" s="228"/>
      <c r="N650" s="229"/>
      <c r="O650" s="84"/>
      <c r="P650" s="84"/>
      <c r="Q650" s="84"/>
      <c r="R650" s="84"/>
      <c r="S650" s="84"/>
      <c r="T650" s="85"/>
      <c r="U650" s="38"/>
      <c r="V650" s="38"/>
      <c r="W650" s="38"/>
      <c r="X650" s="38"/>
      <c r="Y650" s="38"/>
      <c r="Z650" s="38"/>
      <c r="AA650" s="38"/>
      <c r="AB650" s="38"/>
      <c r="AC650" s="38"/>
      <c r="AD650" s="38"/>
      <c r="AE650" s="38"/>
      <c r="AT650" s="17" t="s">
        <v>159</v>
      </c>
      <c r="AU650" s="17" t="s">
        <v>83</v>
      </c>
    </row>
    <row r="651" s="2" customFormat="1" ht="16.5" customHeight="1">
      <c r="A651" s="38"/>
      <c r="B651" s="39"/>
      <c r="C651" s="212" t="s">
        <v>1447</v>
      </c>
      <c r="D651" s="212" t="s">
        <v>153</v>
      </c>
      <c r="E651" s="213" t="s">
        <v>1448</v>
      </c>
      <c r="F651" s="214" t="s">
        <v>1449</v>
      </c>
      <c r="G651" s="215" t="s">
        <v>281</v>
      </c>
      <c r="H651" s="216">
        <v>14</v>
      </c>
      <c r="I651" s="217"/>
      <c r="J651" s="218">
        <f>ROUND(I651*H651,2)</f>
        <v>0</v>
      </c>
      <c r="K651" s="214" t="s">
        <v>157</v>
      </c>
      <c r="L651" s="44"/>
      <c r="M651" s="219" t="s">
        <v>19</v>
      </c>
      <c r="N651" s="220" t="s">
        <v>44</v>
      </c>
      <c r="O651" s="84"/>
      <c r="P651" s="221">
        <f>O651*H651</f>
        <v>0</v>
      </c>
      <c r="Q651" s="221">
        <v>0.0074000000000000003</v>
      </c>
      <c r="R651" s="221">
        <f>Q651*H651</f>
        <v>0.1036</v>
      </c>
      <c r="S651" s="221">
        <v>0</v>
      </c>
      <c r="T651" s="222">
        <f>S651*H651</f>
        <v>0</v>
      </c>
      <c r="U651" s="38"/>
      <c r="V651" s="38"/>
      <c r="W651" s="38"/>
      <c r="X651" s="38"/>
      <c r="Y651" s="38"/>
      <c r="Z651" s="38"/>
      <c r="AA651" s="38"/>
      <c r="AB651" s="38"/>
      <c r="AC651" s="38"/>
      <c r="AD651" s="38"/>
      <c r="AE651" s="38"/>
      <c r="AR651" s="223" t="s">
        <v>383</v>
      </c>
      <c r="AT651" s="223" t="s">
        <v>153</v>
      </c>
      <c r="AU651" s="223" t="s">
        <v>83</v>
      </c>
      <c r="AY651" s="17" t="s">
        <v>150</v>
      </c>
      <c r="BE651" s="224">
        <f>IF(N651="základní",J651,0)</f>
        <v>0</v>
      </c>
      <c r="BF651" s="224">
        <f>IF(N651="snížená",J651,0)</f>
        <v>0</v>
      </c>
      <c r="BG651" s="224">
        <f>IF(N651="zákl. přenesená",J651,0)</f>
        <v>0</v>
      </c>
      <c r="BH651" s="224">
        <f>IF(N651="sníž. přenesená",J651,0)</f>
        <v>0</v>
      </c>
      <c r="BI651" s="224">
        <f>IF(N651="nulová",J651,0)</f>
        <v>0</v>
      </c>
      <c r="BJ651" s="17" t="s">
        <v>81</v>
      </c>
      <c r="BK651" s="224">
        <f>ROUND(I651*H651,2)</f>
        <v>0</v>
      </c>
      <c r="BL651" s="17" t="s">
        <v>383</v>
      </c>
      <c r="BM651" s="223" t="s">
        <v>1450</v>
      </c>
    </row>
    <row r="652" s="2" customFormat="1">
      <c r="A652" s="38"/>
      <c r="B652" s="39"/>
      <c r="C652" s="40"/>
      <c r="D652" s="225" t="s">
        <v>159</v>
      </c>
      <c r="E652" s="40"/>
      <c r="F652" s="226" t="s">
        <v>1451</v>
      </c>
      <c r="G652" s="40"/>
      <c r="H652" s="40"/>
      <c r="I652" s="227"/>
      <c r="J652" s="40"/>
      <c r="K652" s="40"/>
      <c r="L652" s="44"/>
      <c r="M652" s="228"/>
      <c r="N652" s="229"/>
      <c r="O652" s="84"/>
      <c r="P652" s="84"/>
      <c r="Q652" s="84"/>
      <c r="R652" s="84"/>
      <c r="S652" s="84"/>
      <c r="T652" s="85"/>
      <c r="U652" s="38"/>
      <c r="V652" s="38"/>
      <c r="W652" s="38"/>
      <c r="X652" s="38"/>
      <c r="Y652" s="38"/>
      <c r="Z652" s="38"/>
      <c r="AA652" s="38"/>
      <c r="AB652" s="38"/>
      <c r="AC652" s="38"/>
      <c r="AD652" s="38"/>
      <c r="AE652" s="38"/>
      <c r="AT652" s="17" t="s">
        <v>159</v>
      </c>
      <c r="AU652" s="17" t="s">
        <v>83</v>
      </c>
    </row>
    <row r="653" s="2" customFormat="1">
      <c r="A653" s="38"/>
      <c r="B653" s="39"/>
      <c r="C653" s="40"/>
      <c r="D653" s="230" t="s">
        <v>161</v>
      </c>
      <c r="E653" s="40"/>
      <c r="F653" s="231" t="s">
        <v>1452</v>
      </c>
      <c r="G653" s="40"/>
      <c r="H653" s="40"/>
      <c r="I653" s="227"/>
      <c r="J653" s="40"/>
      <c r="K653" s="40"/>
      <c r="L653" s="44"/>
      <c r="M653" s="228"/>
      <c r="N653" s="229"/>
      <c r="O653" s="84"/>
      <c r="P653" s="84"/>
      <c r="Q653" s="84"/>
      <c r="R653" s="84"/>
      <c r="S653" s="84"/>
      <c r="T653" s="85"/>
      <c r="U653" s="38"/>
      <c r="V653" s="38"/>
      <c r="W653" s="38"/>
      <c r="X653" s="38"/>
      <c r="Y653" s="38"/>
      <c r="Z653" s="38"/>
      <c r="AA653" s="38"/>
      <c r="AB653" s="38"/>
      <c r="AC653" s="38"/>
      <c r="AD653" s="38"/>
      <c r="AE653" s="38"/>
      <c r="AT653" s="17" t="s">
        <v>161</v>
      </c>
      <c r="AU653" s="17" t="s">
        <v>83</v>
      </c>
    </row>
    <row r="654" s="2" customFormat="1" ht="16.5" customHeight="1">
      <c r="A654" s="38"/>
      <c r="B654" s="39"/>
      <c r="C654" s="243" t="s">
        <v>1453</v>
      </c>
      <c r="D654" s="243" t="s">
        <v>229</v>
      </c>
      <c r="E654" s="244" t="s">
        <v>1454</v>
      </c>
      <c r="F654" s="245" t="s">
        <v>1455</v>
      </c>
      <c r="G654" s="246" t="s">
        <v>281</v>
      </c>
      <c r="H654" s="247">
        <v>14</v>
      </c>
      <c r="I654" s="248"/>
      <c r="J654" s="249">
        <f>ROUND(I654*H654,2)</f>
        <v>0</v>
      </c>
      <c r="K654" s="245" t="s">
        <v>19</v>
      </c>
      <c r="L654" s="250"/>
      <c r="M654" s="251" t="s">
        <v>19</v>
      </c>
      <c r="N654" s="252" t="s">
        <v>44</v>
      </c>
      <c r="O654" s="84"/>
      <c r="P654" s="221">
        <f>O654*H654</f>
        <v>0</v>
      </c>
      <c r="Q654" s="221">
        <v>0.0074000000000000003</v>
      </c>
      <c r="R654" s="221">
        <f>Q654*H654</f>
        <v>0.1036</v>
      </c>
      <c r="S654" s="221">
        <v>0</v>
      </c>
      <c r="T654" s="222">
        <f>S654*H654</f>
        <v>0</v>
      </c>
      <c r="U654" s="38"/>
      <c r="V654" s="38"/>
      <c r="W654" s="38"/>
      <c r="X654" s="38"/>
      <c r="Y654" s="38"/>
      <c r="Z654" s="38"/>
      <c r="AA654" s="38"/>
      <c r="AB654" s="38"/>
      <c r="AC654" s="38"/>
      <c r="AD654" s="38"/>
      <c r="AE654" s="38"/>
      <c r="AR654" s="223" t="s">
        <v>232</v>
      </c>
      <c r="AT654" s="223" t="s">
        <v>229</v>
      </c>
      <c r="AU654" s="223" t="s">
        <v>83</v>
      </c>
      <c r="AY654" s="17" t="s">
        <v>150</v>
      </c>
      <c r="BE654" s="224">
        <f>IF(N654="základní",J654,0)</f>
        <v>0</v>
      </c>
      <c r="BF654" s="224">
        <f>IF(N654="snížená",J654,0)</f>
        <v>0</v>
      </c>
      <c r="BG654" s="224">
        <f>IF(N654="zákl. přenesená",J654,0)</f>
        <v>0</v>
      </c>
      <c r="BH654" s="224">
        <f>IF(N654="sníž. přenesená",J654,0)</f>
        <v>0</v>
      </c>
      <c r="BI654" s="224">
        <f>IF(N654="nulová",J654,0)</f>
        <v>0</v>
      </c>
      <c r="BJ654" s="17" t="s">
        <v>81</v>
      </c>
      <c r="BK654" s="224">
        <f>ROUND(I654*H654,2)</f>
        <v>0</v>
      </c>
      <c r="BL654" s="17" t="s">
        <v>217</v>
      </c>
      <c r="BM654" s="223" t="s">
        <v>1456</v>
      </c>
    </row>
    <row r="655" s="2" customFormat="1">
      <c r="A655" s="38"/>
      <c r="B655" s="39"/>
      <c r="C655" s="40"/>
      <c r="D655" s="225" t="s">
        <v>159</v>
      </c>
      <c r="E655" s="40"/>
      <c r="F655" s="226" t="s">
        <v>1455</v>
      </c>
      <c r="G655" s="40"/>
      <c r="H655" s="40"/>
      <c r="I655" s="227"/>
      <c r="J655" s="40"/>
      <c r="K655" s="40"/>
      <c r="L655" s="44"/>
      <c r="M655" s="228"/>
      <c r="N655" s="229"/>
      <c r="O655" s="84"/>
      <c r="P655" s="84"/>
      <c r="Q655" s="84"/>
      <c r="R655" s="84"/>
      <c r="S655" s="84"/>
      <c r="T655" s="85"/>
      <c r="U655" s="38"/>
      <c r="V655" s="38"/>
      <c r="W655" s="38"/>
      <c r="X655" s="38"/>
      <c r="Y655" s="38"/>
      <c r="Z655" s="38"/>
      <c r="AA655" s="38"/>
      <c r="AB655" s="38"/>
      <c r="AC655" s="38"/>
      <c r="AD655" s="38"/>
      <c r="AE655" s="38"/>
      <c r="AT655" s="17" t="s">
        <v>159</v>
      </c>
      <c r="AU655" s="17" t="s">
        <v>83</v>
      </c>
    </row>
    <row r="656" s="2" customFormat="1" ht="16.5" customHeight="1">
      <c r="A656" s="38"/>
      <c r="B656" s="39"/>
      <c r="C656" s="243" t="s">
        <v>1457</v>
      </c>
      <c r="D656" s="243" t="s">
        <v>229</v>
      </c>
      <c r="E656" s="244" t="s">
        <v>1458</v>
      </c>
      <c r="F656" s="245" t="s">
        <v>1459</v>
      </c>
      <c r="G656" s="246" t="s">
        <v>281</v>
      </c>
      <c r="H656" s="247">
        <v>2</v>
      </c>
      <c r="I656" s="248"/>
      <c r="J656" s="249">
        <f>ROUND(I656*H656,2)</f>
        <v>0</v>
      </c>
      <c r="K656" s="245" t="s">
        <v>19</v>
      </c>
      <c r="L656" s="250"/>
      <c r="M656" s="251" t="s">
        <v>19</v>
      </c>
      <c r="N656" s="252" t="s">
        <v>44</v>
      </c>
      <c r="O656" s="84"/>
      <c r="P656" s="221">
        <f>O656*H656</f>
        <v>0</v>
      </c>
      <c r="Q656" s="221">
        <v>0.0074000000000000003</v>
      </c>
      <c r="R656" s="221">
        <f>Q656*H656</f>
        <v>0.014800000000000001</v>
      </c>
      <c r="S656" s="221">
        <v>0</v>
      </c>
      <c r="T656" s="222">
        <f>S656*H656</f>
        <v>0</v>
      </c>
      <c r="U656" s="38"/>
      <c r="V656" s="38"/>
      <c r="W656" s="38"/>
      <c r="X656" s="38"/>
      <c r="Y656" s="38"/>
      <c r="Z656" s="38"/>
      <c r="AA656" s="38"/>
      <c r="AB656" s="38"/>
      <c r="AC656" s="38"/>
      <c r="AD656" s="38"/>
      <c r="AE656" s="38"/>
      <c r="AR656" s="223" t="s">
        <v>232</v>
      </c>
      <c r="AT656" s="223" t="s">
        <v>229</v>
      </c>
      <c r="AU656" s="223" t="s">
        <v>83</v>
      </c>
      <c r="AY656" s="17" t="s">
        <v>150</v>
      </c>
      <c r="BE656" s="224">
        <f>IF(N656="základní",J656,0)</f>
        <v>0</v>
      </c>
      <c r="BF656" s="224">
        <f>IF(N656="snížená",J656,0)</f>
        <v>0</v>
      </c>
      <c r="BG656" s="224">
        <f>IF(N656="zákl. přenesená",J656,0)</f>
        <v>0</v>
      </c>
      <c r="BH656" s="224">
        <f>IF(N656="sníž. přenesená",J656,0)</f>
        <v>0</v>
      </c>
      <c r="BI656" s="224">
        <f>IF(N656="nulová",J656,0)</f>
        <v>0</v>
      </c>
      <c r="BJ656" s="17" t="s">
        <v>81</v>
      </c>
      <c r="BK656" s="224">
        <f>ROUND(I656*H656,2)</f>
        <v>0</v>
      </c>
      <c r="BL656" s="17" t="s">
        <v>217</v>
      </c>
      <c r="BM656" s="223" t="s">
        <v>1460</v>
      </c>
    </row>
    <row r="657" s="2" customFormat="1">
      <c r="A657" s="38"/>
      <c r="B657" s="39"/>
      <c r="C657" s="40"/>
      <c r="D657" s="225" t="s">
        <v>159</v>
      </c>
      <c r="E657" s="40"/>
      <c r="F657" s="226" t="s">
        <v>1459</v>
      </c>
      <c r="G657" s="40"/>
      <c r="H657" s="40"/>
      <c r="I657" s="227"/>
      <c r="J657" s="40"/>
      <c r="K657" s="40"/>
      <c r="L657" s="44"/>
      <c r="M657" s="228"/>
      <c r="N657" s="229"/>
      <c r="O657" s="84"/>
      <c r="P657" s="84"/>
      <c r="Q657" s="84"/>
      <c r="R657" s="84"/>
      <c r="S657" s="84"/>
      <c r="T657" s="85"/>
      <c r="U657" s="38"/>
      <c r="V657" s="38"/>
      <c r="W657" s="38"/>
      <c r="X657" s="38"/>
      <c r="Y657" s="38"/>
      <c r="Z657" s="38"/>
      <c r="AA657" s="38"/>
      <c r="AB657" s="38"/>
      <c r="AC657" s="38"/>
      <c r="AD657" s="38"/>
      <c r="AE657" s="38"/>
      <c r="AT657" s="17" t="s">
        <v>159</v>
      </c>
      <c r="AU657" s="17" t="s">
        <v>83</v>
      </c>
    </row>
    <row r="658" s="2" customFormat="1" ht="16.5" customHeight="1">
      <c r="A658" s="38"/>
      <c r="B658" s="39"/>
      <c r="C658" s="243" t="s">
        <v>1461</v>
      </c>
      <c r="D658" s="243" t="s">
        <v>229</v>
      </c>
      <c r="E658" s="244" t="s">
        <v>1462</v>
      </c>
      <c r="F658" s="245" t="s">
        <v>1463</v>
      </c>
      <c r="G658" s="246" t="s">
        <v>281</v>
      </c>
      <c r="H658" s="247">
        <v>4</v>
      </c>
      <c r="I658" s="248"/>
      <c r="J658" s="249">
        <f>ROUND(I658*H658,2)</f>
        <v>0</v>
      </c>
      <c r="K658" s="245" t="s">
        <v>19</v>
      </c>
      <c r="L658" s="250"/>
      <c r="M658" s="251" t="s">
        <v>19</v>
      </c>
      <c r="N658" s="252" t="s">
        <v>44</v>
      </c>
      <c r="O658" s="84"/>
      <c r="P658" s="221">
        <f>O658*H658</f>
        <v>0</v>
      </c>
      <c r="Q658" s="221">
        <v>0.0074000000000000003</v>
      </c>
      <c r="R658" s="221">
        <f>Q658*H658</f>
        <v>0.029600000000000001</v>
      </c>
      <c r="S658" s="221">
        <v>0</v>
      </c>
      <c r="T658" s="222">
        <f>S658*H658</f>
        <v>0</v>
      </c>
      <c r="U658" s="38"/>
      <c r="V658" s="38"/>
      <c r="W658" s="38"/>
      <c r="X658" s="38"/>
      <c r="Y658" s="38"/>
      <c r="Z658" s="38"/>
      <c r="AA658" s="38"/>
      <c r="AB658" s="38"/>
      <c r="AC658" s="38"/>
      <c r="AD658" s="38"/>
      <c r="AE658" s="38"/>
      <c r="AR658" s="223" t="s">
        <v>232</v>
      </c>
      <c r="AT658" s="223" t="s">
        <v>229</v>
      </c>
      <c r="AU658" s="223" t="s">
        <v>83</v>
      </c>
      <c r="AY658" s="17" t="s">
        <v>150</v>
      </c>
      <c r="BE658" s="224">
        <f>IF(N658="základní",J658,0)</f>
        <v>0</v>
      </c>
      <c r="BF658" s="224">
        <f>IF(N658="snížená",J658,0)</f>
        <v>0</v>
      </c>
      <c r="BG658" s="224">
        <f>IF(N658="zákl. přenesená",J658,0)</f>
        <v>0</v>
      </c>
      <c r="BH658" s="224">
        <f>IF(N658="sníž. přenesená",J658,0)</f>
        <v>0</v>
      </c>
      <c r="BI658" s="224">
        <f>IF(N658="nulová",J658,0)</f>
        <v>0</v>
      </c>
      <c r="BJ658" s="17" t="s">
        <v>81</v>
      </c>
      <c r="BK658" s="224">
        <f>ROUND(I658*H658,2)</f>
        <v>0</v>
      </c>
      <c r="BL658" s="17" t="s">
        <v>217</v>
      </c>
      <c r="BM658" s="223" t="s">
        <v>1464</v>
      </c>
    </row>
    <row r="659" s="2" customFormat="1">
      <c r="A659" s="38"/>
      <c r="B659" s="39"/>
      <c r="C659" s="40"/>
      <c r="D659" s="225" t="s">
        <v>159</v>
      </c>
      <c r="E659" s="40"/>
      <c r="F659" s="226" t="s">
        <v>1463</v>
      </c>
      <c r="G659" s="40"/>
      <c r="H659" s="40"/>
      <c r="I659" s="227"/>
      <c r="J659" s="40"/>
      <c r="K659" s="40"/>
      <c r="L659" s="44"/>
      <c r="M659" s="228"/>
      <c r="N659" s="229"/>
      <c r="O659" s="84"/>
      <c r="P659" s="84"/>
      <c r="Q659" s="84"/>
      <c r="R659" s="84"/>
      <c r="S659" s="84"/>
      <c r="T659" s="85"/>
      <c r="U659" s="38"/>
      <c r="V659" s="38"/>
      <c r="W659" s="38"/>
      <c r="X659" s="38"/>
      <c r="Y659" s="38"/>
      <c r="Z659" s="38"/>
      <c r="AA659" s="38"/>
      <c r="AB659" s="38"/>
      <c r="AC659" s="38"/>
      <c r="AD659" s="38"/>
      <c r="AE659" s="38"/>
      <c r="AT659" s="17" t="s">
        <v>159</v>
      </c>
      <c r="AU659" s="17" t="s">
        <v>83</v>
      </c>
    </row>
    <row r="660" s="2" customFormat="1" ht="16.5" customHeight="1">
      <c r="A660" s="38"/>
      <c r="B660" s="39"/>
      <c r="C660" s="212" t="s">
        <v>1465</v>
      </c>
      <c r="D660" s="212" t="s">
        <v>153</v>
      </c>
      <c r="E660" s="213" t="s">
        <v>1466</v>
      </c>
      <c r="F660" s="214" t="s">
        <v>1467</v>
      </c>
      <c r="G660" s="215" t="s">
        <v>281</v>
      </c>
      <c r="H660" s="216">
        <v>47</v>
      </c>
      <c r="I660" s="217"/>
      <c r="J660" s="218">
        <f>ROUND(I660*H660,2)</f>
        <v>0</v>
      </c>
      <c r="K660" s="214" t="s">
        <v>157</v>
      </c>
      <c r="L660" s="44"/>
      <c r="M660" s="219" t="s">
        <v>19</v>
      </c>
      <c r="N660" s="220" t="s">
        <v>44</v>
      </c>
      <c r="O660" s="84"/>
      <c r="P660" s="221">
        <f>O660*H660</f>
        <v>0</v>
      </c>
      <c r="Q660" s="221">
        <v>0.00108</v>
      </c>
      <c r="R660" s="221">
        <f>Q660*H660</f>
        <v>0.05076</v>
      </c>
      <c r="S660" s="221">
        <v>0</v>
      </c>
      <c r="T660" s="222">
        <f>S660*H660</f>
        <v>0</v>
      </c>
      <c r="U660" s="38"/>
      <c r="V660" s="38"/>
      <c r="W660" s="38"/>
      <c r="X660" s="38"/>
      <c r="Y660" s="38"/>
      <c r="Z660" s="38"/>
      <c r="AA660" s="38"/>
      <c r="AB660" s="38"/>
      <c r="AC660" s="38"/>
      <c r="AD660" s="38"/>
      <c r="AE660" s="38"/>
      <c r="AR660" s="223" t="s">
        <v>383</v>
      </c>
      <c r="AT660" s="223" t="s">
        <v>153</v>
      </c>
      <c r="AU660" s="223" t="s">
        <v>83</v>
      </c>
      <c r="AY660" s="17" t="s">
        <v>150</v>
      </c>
      <c r="BE660" s="224">
        <f>IF(N660="základní",J660,0)</f>
        <v>0</v>
      </c>
      <c r="BF660" s="224">
        <f>IF(N660="snížená",J660,0)</f>
        <v>0</v>
      </c>
      <c r="BG660" s="224">
        <f>IF(N660="zákl. přenesená",J660,0)</f>
        <v>0</v>
      </c>
      <c r="BH660" s="224">
        <f>IF(N660="sníž. přenesená",J660,0)</f>
        <v>0</v>
      </c>
      <c r="BI660" s="224">
        <f>IF(N660="nulová",J660,0)</f>
        <v>0</v>
      </c>
      <c r="BJ660" s="17" t="s">
        <v>81</v>
      </c>
      <c r="BK660" s="224">
        <f>ROUND(I660*H660,2)</f>
        <v>0</v>
      </c>
      <c r="BL660" s="17" t="s">
        <v>383</v>
      </c>
      <c r="BM660" s="223" t="s">
        <v>1468</v>
      </c>
    </row>
    <row r="661" s="2" customFormat="1">
      <c r="A661" s="38"/>
      <c r="B661" s="39"/>
      <c r="C661" s="40"/>
      <c r="D661" s="225" t="s">
        <v>159</v>
      </c>
      <c r="E661" s="40"/>
      <c r="F661" s="226" t="s">
        <v>1469</v>
      </c>
      <c r="G661" s="40"/>
      <c r="H661" s="40"/>
      <c r="I661" s="227"/>
      <c r="J661" s="40"/>
      <c r="K661" s="40"/>
      <c r="L661" s="44"/>
      <c r="M661" s="228"/>
      <c r="N661" s="229"/>
      <c r="O661" s="84"/>
      <c r="P661" s="84"/>
      <c r="Q661" s="84"/>
      <c r="R661" s="84"/>
      <c r="S661" s="84"/>
      <c r="T661" s="85"/>
      <c r="U661" s="38"/>
      <c r="V661" s="38"/>
      <c r="W661" s="38"/>
      <c r="X661" s="38"/>
      <c r="Y661" s="38"/>
      <c r="Z661" s="38"/>
      <c r="AA661" s="38"/>
      <c r="AB661" s="38"/>
      <c r="AC661" s="38"/>
      <c r="AD661" s="38"/>
      <c r="AE661" s="38"/>
      <c r="AT661" s="17" t="s">
        <v>159</v>
      </c>
      <c r="AU661" s="17" t="s">
        <v>83</v>
      </c>
    </row>
    <row r="662" s="2" customFormat="1">
      <c r="A662" s="38"/>
      <c r="B662" s="39"/>
      <c r="C662" s="40"/>
      <c r="D662" s="230" t="s">
        <v>161</v>
      </c>
      <c r="E662" s="40"/>
      <c r="F662" s="231" t="s">
        <v>1470</v>
      </c>
      <c r="G662" s="40"/>
      <c r="H662" s="40"/>
      <c r="I662" s="227"/>
      <c r="J662" s="40"/>
      <c r="K662" s="40"/>
      <c r="L662" s="44"/>
      <c r="M662" s="228"/>
      <c r="N662" s="229"/>
      <c r="O662" s="84"/>
      <c r="P662" s="84"/>
      <c r="Q662" s="84"/>
      <c r="R662" s="84"/>
      <c r="S662" s="84"/>
      <c r="T662" s="85"/>
      <c r="U662" s="38"/>
      <c r="V662" s="38"/>
      <c r="W662" s="38"/>
      <c r="X662" s="38"/>
      <c r="Y662" s="38"/>
      <c r="Z662" s="38"/>
      <c r="AA662" s="38"/>
      <c r="AB662" s="38"/>
      <c r="AC662" s="38"/>
      <c r="AD662" s="38"/>
      <c r="AE662" s="38"/>
      <c r="AT662" s="17" t="s">
        <v>161</v>
      </c>
      <c r="AU662" s="17" t="s">
        <v>83</v>
      </c>
    </row>
    <row r="663" s="2" customFormat="1" ht="16.5" customHeight="1">
      <c r="A663" s="38"/>
      <c r="B663" s="39"/>
      <c r="C663" s="243" t="s">
        <v>1471</v>
      </c>
      <c r="D663" s="243" t="s">
        <v>229</v>
      </c>
      <c r="E663" s="244" t="s">
        <v>1472</v>
      </c>
      <c r="F663" s="245" t="s">
        <v>1473</v>
      </c>
      <c r="G663" s="246" t="s">
        <v>281</v>
      </c>
      <c r="H663" s="247">
        <v>4</v>
      </c>
      <c r="I663" s="248"/>
      <c r="J663" s="249">
        <f>ROUND(I663*H663,2)</f>
        <v>0</v>
      </c>
      <c r="K663" s="245" t="s">
        <v>157</v>
      </c>
      <c r="L663" s="250"/>
      <c r="M663" s="251" t="s">
        <v>19</v>
      </c>
      <c r="N663" s="252" t="s">
        <v>44</v>
      </c>
      <c r="O663" s="84"/>
      <c r="P663" s="221">
        <f>O663*H663</f>
        <v>0</v>
      </c>
      <c r="Q663" s="221">
        <v>0.0048999999999999998</v>
      </c>
      <c r="R663" s="221">
        <f>Q663*H663</f>
        <v>0.019599999999999999</v>
      </c>
      <c r="S663" s="221">
        <v>0</v>
      </c>
      <c r="T663" s="222">
        <f>S663*H663</f>
        <v>0</v>
      </c>
      <c r="U663" s="38"/>
      <c r="V663" s="38"/>
      <c r="W663" s="38"/>
      <c r="X663" s="38"/>
      <c r="Y663" s="38"/>
      <c r="Z663" s="38"/>
      <c r="AA663" s="38"/>
      <c r="AB663" s="38"/>
      <c r="AC663" s="38"/>
      <c r="AD663" s="38"/>
      <c r="AE663" s="38"/>
      <c r="AR663" s="223" t="s">
        <v>1086</v>
      </c>
      <c r="AT663" s="223" t="s">
        <v>229</v>
      </c>
      <c r="AU663" s="223" t="s">
        <v>83</v>
      </c>
      <c r="AY663" s="17" t="s">
        <v>150</v>
      </c>
      <c r="BE663" s="224">
        <f>IF(N663="základní",J663,0)</f>
        <v>0</v>
      </c>
      <c r="BF663" s="224">
        <f>IF(N663="snížená",J663,0)</f>
        <v>0</v>
      </c>
      <c r="BG663" s="224">
        <f>IF(N663="zákl. přenesená",J663,0)</f>
        <v>0</v>
      </c>
      <c r="BH663" s="224">
        <f>IF(N663="sníž. přenesená",J663,0)</f>
        <v>0</v>
      </c>
      <c r="BI663" s="224">
        <f>IF(N663="nulová",J663,0)</f>
        <v>0</v>
      </c>
      <c r="BJ663" s="17" t="s">
        <v>81</v>
      </c>
      <c r="BK663" s="224">
        <f>ROUND(I663*H663,2)</f>
        <v>0</v>
      </c>
      <c r="BL663" s="17" t="s">
        <v>383</v>
      </c>
      <c r="BM663" s="223" t="s">
        <v>1474</v>
      </c>
    </row>
    <row r="664" s="2" customFormat="1">
      <c r="A664" s="38"/>
      <c r="B664" s="39"/>
      <c r="C664" s="40"/>
      <c r="D664" s="225" t="s">
        <v>159</v>
      </c>
      <c r="E664" s="40"/>
      <c r="F664" s="226" t="s">
        <v>1473</v>
      </c>
      <c r="G664" s="40"/>
      <c r="H664" s="40"/>
      <c r="I664" s="227"/>
      <c r="J664" s="40"/>
      <c r="K664" s="40"/>
      <c r="L664" s="44"/>
      <c r="M664" s="228"/>
      <c r="N664" s="229"/>
      <c r="O664" s="84"/>
      <c r="P664" s="84"/>
      <c r="Q664" s="84"/>
      <c r="R664" s="84"/>
      <c r="S664" s="84"/>
      <c r="T664" s="85"/>
      <c r="U664" s="38"/>
      <c r="V664" s="38"/>
      <c r="W664" s="38"/>
      <c r="X664" s="38"/>
      <c r="Y664" s="38"/>
      <c r="Z664" s="38"/>
      <c r="AA664" s="38"/>
      <c r="AB664" s="38"/>
      <c r="AC664" s="38"/>
      <c r="AD664" s="38"/>
      <c r="AE664" s="38"/>
      <c r="AT664" s="17" t="s">
        <v>159</v>
      </c>
      <c r="AU664" s="17" t="s">
        <v>83</v>
      </c>
    </row>
    <row r="665" s="2" customFormat="1" ht="16.5" customHeight="1">
      <c r="A665" s="38"/>
      <c r="B665" s="39"/>
      <c r="C665" s="243" t="s">
        <v>1475</v>
      </c>
      <c r="D665" s="243" t="s">
        <v>229</v>
      </c>
      <c r="E665" s="244" t="s">
        <v>1476</v>
      </c>
      <c r="F665" s="245" t="s">
        <v>1477</v>
      </c>
      <c r="G665" s="246" t="s">
        <v>281</v>
      </c>
      <c r="H665" s="247">
        <v>3</v>
      </c>
      <c r="I665" s="248"/>
      <c r="J665" s="249">
        <f>ROUND(I665*H665,2)</f>
        <v>0</v>
      </c>
      <c r="K665" s="245" t="s">
        <v>19</v>
      </c>
      <c r="L665" s="250"/>
      <c r="M665" s="251" t="s">
        <v>19</v>
      </c>
      <c r="N665" s="252" t="s">
        <v>44</v>
      </c>
      <c r="O665" s="84"/>
      <c r="P665" s="221">
        <f>O665*H665</f>
        <v>0</v>
      </c>
      <c r="Q665" s="221">
        <v>0</v>
      </c>
      <c r="R665" s="221">
        <f>Q665*H665</f>
        <v>0</v>
      </c>
      <c r="S665" s="221">
        <v>0</v>
      </c>
      <c r="T665" s="222">
        <f>S665*H665</f>
        <v>0</v>
      </c>
      <c r="U665" s="38"/>
      <c r="V665" s="38"/>
      <c r="W665" s="38"/>
      <c r="X665" s="38"/>
      <c r="Y665" s="38"/>
      <c r="Z665" s="38"/>
      <c r="AA665" s="38"/>
      <c r="AB665" s="38"/>
      <c r="AC665" s="38"/>
      <c r="AD665" s="38"/>
      <c r="AE665" s="38"/>
      <c r="AR665" s="223" t="s">
        <v>232</v>
      </c>
      <c r="AT665" s="223" t="s">
        <v>229</v>
      </c>
      <c r="AU665" s="223" t="s">
        <v>83</v>
      </c>
      <c r="AY665" s="17" t="s">
        <v>150</v>
      </c>
      <c r="BE665" s="224">
        <f>IF(N665="základní",J665,0)</f>
        <v>0</v>
      </c>
      <c r="BF665" s="224">
        <f>IF(N665="snížená",J665,0)</f>
        <v>0</v>
      </c>
      <c r="BG665" s="224">
        <f>IF(N665="zákl. přenesená",J665,0)</f>
        <v>0</v>
      </c>
      <c r="BH665" s="224">
        <f>IF(N665="sníž. přenesená",J665,0)</f>
        <v>0</v>
      </c>
      <c r="BI665" s="224">
        <f>IF(N665="nulová",J665,0)</f>
        <v>0</v>
      </c>
      <c r="BJ665" s="17" t="s">
        <v>81</v>
      </c>
      <c r="BK665" s="224">
        <f>ROUND(I665*H665,2)</f>
        <v>0</v>
      </c>
      <c r="BL665" s="17" t="s">
        <v>217</v>
      </c>
      <c r="BM665" s="223" t="s">
        <v>1478</v>
      </c>
    </row>
    <row r="666" s="2" customFormat="1">
      <c r="A666" s="38"/>
      <c r="B666" s="39"/>
      <c r="C666" s="40"/>
      <c r="D666" s="225" t="s">
        <v>159</v>
      </c>
      <c r="E666" s="40"/>
      <c r="F666" s="226" t="s">
        <v>1477</v>
      </c>
      <c r="G666" s="40"/>
      <c r="H666" s="40"/>
      <c r="I666" s="227"/>
      <c r="J666" s="40"/>
      <c r="K666" s="40"/>
      <c r="L666" s="44"/>
      <c r="M666" s="228"/>
      <c r="N666" s="229"/>
      <c r="O666" s="84"/>
      <c r="P666" s="84"/>
      <c r="Q666" s="84"/>
      <c r="R666" s="84"/>
      <c r="S666" s="84"/>
      <c r="T666" s="85"/>
      <c r="U666" s="38"/>
      <c r="V666" s="38"/>
      <c r="W666" s="38"/>
      <c r="X666" s="38"/>
      <c r="Y666" s="38"/>
      <c r="Z666" s="38"/>
      <c r="AA666" s="38"/>
      <c r="AB666" s="38"/>
      <c r="AC666" s="38"/>
      <c r="AD666" s="38"/>
      <c r="AE666" s="38"/>
      <c r="AT666" s="17" t="s">
        <v>159</v>
      </c>
      <c r="AU666" s="17" t="s">
        <v>83</v>
      </c>
    </row>
    <row r="667" s="2" customFormat="1" ht="16.5" customHeight="1">
      <c r="A667" s="38"/>
      <c r="B667" s="39"/>
      <c r="C667" s="243" t="s">
        <v>1479</v>
      </c>
      <c r="D667" s="243" t="s">
        <v>229</v>
      </c>
      <c r="E667" s="244" t="s">
        <v>1480</v>
      </c>
      <c r="F667" s="245" t="s">
        <v>1481</v>
      </c>
      <c r="G667" s="246" t="s">
        <v>281</v>
      </c>
      <c r="H667" s="247">
        <v>6</v>
      </c>
      <c r="I667" s="248"/>
      <c r="J667" s="249">
        <f>ROUND(I667*H667,2)</f>
        <v>0</v>
      </c>
      <c r="K667" s="245" t="s">
        <v>19</v>
      </c>
      <c r="L667" s="250"/>
      <c r="M667" s="251" t="s">
        <v>19</v>
      </c>
      <c r="N667" s="252" t="s">
        <v>44</v>
      </c>
      <c r="O667" s="84"/>
      <c r="P667" s="221">
        <f>O667*H667</f>
        <v>0</v>
      </c>
      <c r="Q667" s="221">
        <v>0</v>
      </c>
      <c r="R667" s="221">
        <f>Q667*H667</f>
        <v>0</v>
      </c>
      <c r="S667" s="221">
        <v>0</v>
      </c>
      <c r="T667" s="222">
        <f>S667*H667</f>
        <v>0</v>
      </c>
      <c r="U667" s="38"/>
      <c r="V667" s="38"/>
      <c r="W667" s="38"/>
      <c r="X667" s="38"/>
      <c r="Y667" s="38"/>
      <c r="Z667" s="38"/>
      <c r="AA667" s="38"/>
      <c r="AB667" s="38"/>
      <c r="AC667" s="38"/>
      <c r="AD667" s="38"/>
      <c r="AE667" s="38"/>
      <c r="AR667" s="223" t="s">
        <v>232</v>
      </c>
      <c r="AT667" s="223" t="s">
        <v>229</v>
      </c>
      <c r="AU667" s="223" t="s">
        <v>83</v>
      </c>
      <c r="AY667" s="17" t="s">
        <v>150</v>
      </c>
      <c r="BE667" s="224">
        <f>IF(N667="základní",J667,0)</f>
        <v>0</v>
      </c>
      <c r="BF667" s="224">
        <f>IF(N667="snížená",J667,0)</f>
        <v>0</v>
      </c>
      <c r="BG667" s="224">
        <f>IF(N667="zákl. přenesená",J667,0)</f>
        <v>0</v>
      </c>
      <c r="BH667" s="224">
        <f>IF(N667="sníž. přenesená",J667,0)</f>
        <v>0</v>
      </c>
      <c r="BI667" s="224">
        <f>IF(N667="nulová",J667,0)</f>
        <v>0</v>
      </c>
      <c r="BJ667" s="17" t="s">
        <v>81</v>
      </c>
      <c r="BK667" s="224">
        <f>ROUND(I667*H667,2)</f>
        <v>0</v>
      </c>
      <c r="BL667" s="17" t="s">
        <v>217</v>
      </c>
      <c r="BM667" s="223" t="s">
        <v>1482</v>
      </c>
    </row>
    <row r="668" s="2" customFormat="1">
      <c r="A668" s="38"/>
      <c r="B668" s="39"/>
      <c r="C668" s="40"/>
      <c r="D668" s="225" t="s">
        <v>159</v>
      </c>
      <c r="E668" s="40"/>
      <c r="F668" s="226" t="s">
        <v>1481</v>
      </c>
      <c r="G668" s="40"/>
      <c r="H668" s="40"/>
      <c r="I668" s="227"/>
      <c r="J668" s="40"/>
      <c r="K668" s="40"/>
      <c r="L668" s="44"/>
      <c r="M668" s="228"/>
      <c r="N668" s="229"/>
      <c r="O668" s="84"/>
      <c r="P668" s="84"/>
      <c r="Q668" s="84"/>
      <c r="R668" s="84"/>
      <c r="S668" s="84"/>
      <c r="T668" s="85"/>
      <c r="U668" s="38"/>
      <c r="V668" s="38"/>
      <c r="W668" s="38"/>
      <c r="X668" s="38"/>
      <c r="Y668" s="38"/>
      <c r="Z668" s="38"/>
      <c r="AA668" s="38"/>
      <c r="AB668" s="38"/>
      <c r="AC668" s="38"/>
      <c r="AD668" s="38"/>
      <c r="AE668" s="38"/>
      <c r="AT668" s="17" t="s">
        <v>159</v>
      </c>
      <c r="AU668" s="17" t="s">
        <v>83</v>
      </c>
    </row>
    <row r="669" s="2" customFormat="1" ht="16.5" customHeight="1">
      <c r="A669" s="38"/>
      <c r="B669" s="39"/>
      <c r="C669" s="243" t="s">
        <v>1483</v>
      </c>
      <c r="D669" s="243" t="s">
        <v>229</v>
      </c>
      <c r="E669" s="244" t="s">
        <v>1484</v>
      </c>
      <c r="F669" s="245" t="s">
        <v>1485</v>
      </c>
      <c r="G669" s="246" t="s">
        <v>281</v>
      </c>
      <c r="H669" s="247">
        <v>5</v>
      </c>
      <c r="I669" s="248"/>
      <c r="J669" s="249">
        <f>ROUND(I669*H669,2)</f>
        <v>0</v>
      </c>
      <c r="K669" s="245" t="s">
        <v>19</v>
      </c>
      <c r="L669" s="250"/>
      <c r="M669" s="251" t="s">
        <v>19</v>
      </c>
      <c r="N669" s="252" t="s">
        <v>44</v>
      </c>
      <c r="O669" s="84"/>
      <c r="P669" s="221">
        <f>O669*H669</f>
        <v>0</v>
      </c>
      <c r="Q669" s="221">
        <v>0.0167</v>
      </c>
      <c r="R669" s="221">
        <f>Q669*H669</f>
        <v>0.083499999999999991</v>
      </c>
      <c r="S669" s="221">
        <v>0</v>
      </c>
      <c r="T669" s="222">
        <f>S669*H669</f>
        <v>0</v>
      </c>
      <c r="U669" s="38"/>
      <c r="V669" s="38"/>
      <c r="W669" s="38"/>
      <c r="X669" s="38"/>
      <c r="Y669" s="38"/>
      <c r="Z669" s="38"/>
      <c r="AA669" s="38"/>
      <c r="AB669" s="38"/>
      <c r="AC669" s="38"/>
      <c r="AD669" s="38"/>
      <c r="AE669" s="38"/>
      <c r="AR669" s="223" t="s">
        <v>232</v>
      </c>
      <c r="AT669" s="223" t="s">
        <v>229</v>
      </c>
      <c r="AU669" s="223" t="s">
        <v>83</v>
      </c>
      <c r="AY669" s="17" t="s">
        <v>150</v>
      </c>
      <c r="BE669" s="224">
        <f>IF(N669="základní",J669,0)</f>
        <v>0</v>
      </c>
      <c r="BF669" s="224">
        <f>IF(N669="snížená",J669,0)</f>
        <v>0</v>
      </c>
      <c r="BG669" s="224">
        <f>IF(N669="zákl. přenesená",J669,0)</f>
        <v>0</v>
      </c>
      <c r="BH669" s="224">
        <f>IF(N669="sníž. přenesená",J669,0)</f>
        <v>0</v>
      </c>
      <c r="BI669" s="224">
        <f>IF(N669="nulová",J669,0)</f>
        <v>0</v>
      </c>
      <c r="BJ669" s="17" t="s">
        <v>81</v>
      </c>
      <c r="BK669" s="224">
        <f>ROUND(I669*H669,2)</f>
        <v>0</v>
      </c>
      <c r="BL669" s="17" t="s">
        <v>217</v>
      </c>
      <c r="BM669" s="223" t="s">
        <v>1486</v>
      </c>
    </row>
    <row r="670" s="2" customFormat="1">
      <c r="A670" s="38"/>
      <c r="B670" s="39"/>
      <c r="C670" s="40"/>
      <c r="D670" s="225" t="s">
        <v>159</v>
      </c>
      <c r="E670" s="40"/>
      <c r="F670" s="226" t="s">
        <v>1485</v>
      </c>
      <c r="G670" s="40"/>
      <c r="H670" s="40"/>
      <c r="I670" s="227"/>
      <c r="J670" s="40"/>
      <c r="K670" s="40"/>
      <c r="L670" s="44"/>
      <c r="M670" s="228"/>
      <c r="N670" s="229"/>
      <c r="O670" s="84"/>
      <c r="P670" s="84"/>
      <c r="Q670" s="84"/>
      <c r="R670" s="84"/>
      <c r="S670" s="84"/>
      <c r="T670" s="85"/>
      <c r="U670" s="38"/>
      <c r="V670" s="38"/>
      <c r="W670" s="38"/>
      <c r="X670" s="38"/>
      <c r="Y670" s="38"/>
      <c r="Z670" s="38"/>
      <c r="AA670" s="38"/>
      <c r="AB670" s="38"/>
      <c r="AC670" s="38"/>
      <c r="AD670" s="38"/>
      <c r="AE670" s="38"/>
      <c r="AT670" s="17" t="s">
        <v>159</v>
      </c>
      <c r="AU670" s="17" t="s">
        <v>83</v>
      </c>
    </row>
    <row r="671" s="2" customFormat="1" ht="16.5" customHeight="1">
      <c r="A671" s="38"/>
      <c r="B671" s="39"/>
      <c r="C671" s="243" t="s">
        <v>1487</v>
      </c>
      <c r="D671" s="243" t="s">
        <v>229</v>
      </c>
      <c r="E671" s="244" t="s">
        <v>1488</v>
      </c>
      <c r="F671" s="245" t="s">
        <v>1489</v>
      </c>
      <c r="G671" s="246" t="s">
        <v>281</v>
      </c>
      <c r="H671" s="247">
        <v>27</v>
      </c>
      <c r="I671" s="248"/>
      <c r="J671" s="249">
        <f>ROUND(I671*H671,2)</f>
        <v>0</v>
      </c>
      <c r="K671" s="245" t="s">
        <v>19</v>
      </c>
      <c r="L671" s="250"/>
      <c r="M671" s="251" t="s">
        <v>19</v>
      </c>
      <c r="N671" s="252" t="s">
        <v>44</v>
      </c>
      <c r="O671" s="84"/>
      <c r="P671" s="221">
        <f>O671*H671</f>
        <v>0</v>
      </c>
      <c r="Q671" s="221">
        <v>0.048000000000000001</v>
      </c>
      <c r="R671" s="221">
        <f>Q671*H671</f>
        <v>1.296</v>
      </c>
      <c r="S671" s="221">
        <v>0</v>
      </c>
      <c r="T671" s="222">
        <f>S671*H671</f>
        <v>0</v>
      </c>
      <c r="U671" s="38"/>
      <c r="V671" s="38"/>
      <c r="W671" s="38"/>
      <c r="X671" s="38"/>
      <c r="Y671" s="38"/>
      <c r="Z671" s="38"/>
      <c r="AA671" s="38"/>
      <c r="AB671" s="38"/>
      <c r="AC671" s="38"/>
      <c r="AD671" s="38"/>
      <c r="AE671" s="38"/>
      <c r="AR671" s="223" t="s">
        <v>232</v>
      </c>
      <c r="AT671" s="223" t="s">
        <v>229</v>
      </c>
      <c r="AU671" s="223" t="s">
        <v>83</v>
      </c>
      <c r="AY671" s="17" t="s">
        <v>150</v>
      </c>
      <c r="BE671" s="224">
        <f>IF(N671="základní",J671,0)</f>
        <v>0</v>
      </c>
      <c r="BF671" s="224">
        <f>IF(N671="snížená",J671,0)</f>
        <v>0</v>
      </c>
      <c r="BG671" s="224">
        <f>IF(N671="zákl. přenesená",J671,0)</f>
        <v>0</v>
      </c>
      <c r="BH671" s="224">
        <f>IF(N671="sníž. přenesená",J671,0)</f>
        <v>0</v>
      </c>
      <c r="BI671" s="224">
        <f>IF(N671="nulová",J671,0)</f>
        <v>0</v>
      </c>
      <c r="BJ671" s="17" t="s">
        <v>81</v>
      </c>
      <c r="BK671" s="224">
        <f>ROUND(I671*H671,2)</f>
        <v>0</v>
      </c>
      <c r="BL671" s="17" t="s">
        <v>217</v>
      </c>
      <c r="BM671" s="223" t="s">
        <v>1490</v>
      </c>
    </row>
    <row r="672" s="2" customFormat="1">
      <c r="A672" s="38"/>
      <c r="B672" s="39"/>
      <c r="C672" s="40"/>
      <c r="D672" s="225" t="s">
        <v>159</v>
      </c>
      <c r="E672" s="40"/>
      <c r="F672" s="226" t="s">
        <v>1489</v>
      </c>
      <c r="G672" s="40"/>
      <c r="H672" s="40"/>
      <c r="I672" s="227"/>
      <c r="J672" s="40"/>
      <c r="K672" s="40"/>
      <c r="L672" s="44"/>
      <c r="M672" s="228"/>
      <c r="N672" s="229"/>
      <c r="O672" s="84"/>
      <c r="P672" s="84"/>
      <c r="Q672" s="84"/>
      <c r="R672" s="84"/>
      <c r="S672" s="84"/>
      <c r="T672" s="85"/>
      <c r="U672" s="38"/>
      <c r="V672" s="38"/>
      <c r="W672" s="38"/>
      <c r="X672" s="38"/>
      <c r="Y672" s="38"/>
      <c r="Z672" s="38"/>
      <c r="AA672" s="38"/>
      <c r="AB672" s="38"/>
      <c r="AC672" s="38"/>
      <c r="AD672" s="38"/>
      <c r="AE672" s="38"/>
      <c r="AT672" s="17" t="s">
        <v>159</v>
      </c>
      <c r="AU672" s="17" t="s">
        <v>83</v>
      </c>
    </row>
    <row r="673" s="2" customFormat="1" ht="16.5" customHeight="1">
      <c r="A673" s="38"/>
      <c r="B673" s="39"/>
      <c r="C673" s="212" t="s">
        <v>1491</v>
      </c>
      <c r="D673" s="212" t="s">
        <v>153</v>
      </c>
      <c r="E673" s="213" t="s">
        <v>1492</v>
      </c>
      <c r="F673" s="214" t="s">
        <v>1493</v>
      </c>
      <c r="G673" s="215" t="s">
        <v>281</v>
      </c>
      <c r="H673" s="216">
        <v>41</v>
      </c>
      <c r="I673" s="217"/>
      <c r="J673" s="218">
        <f>ROUND(I673*H673,2)</f>
        <v>0</v>
      </c>
      <c r="K673" s="214" t="s">
        <v>157</v>
      </c>
      <c r="L673" s="44"/>
      <c r="M673" s="219" t="s">
        <v>19</v>
      </c>
      <c r="N673" s="220" t="s">
        <v>44</v>
      </c>
      <c r="O673" s="84"/>
      <c r="P673" s="221">
        <f>O673*H673</f>
        <v>0</v>
      </c>
      <c r="Q673" s="221">
        <v>0.00108</v>
      </c>
      <c r="R673" s="221">
        <f>Q673*H673</f>
        <v>0.04428</v>
      </c>
      <c r="S673" s="221">
        <v>0</v>
      </c>
      <c r="T673" s="222">
        <f>S673*H673</f>
        <v>0</v>
      </c>
      <c r="U673" s="38"/>
      <c r="V673" s="38"/>
      <c r="W673" s="38"/>
      <c r="X673" s="38"/>
      <c r="Y673" s="38"/>
      <c r="Z673" s="38"/>
      <c r="AA673" s="38"/>
      <c r="AB673" s="38"/>
      <c r="AC673" s="38"/>
      <c r="AD673" s="38"/>
      <c r="AE673" s="38"/>
      <c r="AR673" s="223" t="s">
        <v>383</v>
      </c>
      <c r="AT673" s="223" t="s">
        <v>153</v>
      </c>
      <c r="AU673" s="223" t="s">
        <v>83</v>
      </c>
      <c r="AY673" s="17" t="s">
        <v>150</v>
      </c>
      <c r="BE673" s="224">
        <f>IF(N673="základní",J673,0)</f>
        <v>0</v>
      </c>
      <c r="BF673" s="224">
        <f>IF(N673="snížená",J673,0)</f>
        <v>0</v>
      </c>
      <c r="BG673" s="224">
        <f>IF(N673="zákl. přenesená",J673,0)</f>
        <v>0</v>
      </c>
      <c r="BH673" s="224">
        <f>IF(N673="sníž. přenesená",J673,0)</f>
        <v>0</v>
      </c>
      <c r="BI673" s="224">
        <f>IF(N673="nulová",J673,0)</f>
        <v>0</v>
      </c>
      <c r="BJ673" s="17" t="s">
        <v>81</v>
      </c>
      <c r="BK673" s="224">
        <f>ROUND(I673*H673,2)</f>
        <v>0</v>
      </c>
      <c r="BL673" s="17" t="s">
        <v>383</v>
      </c>
      <c r="BM673" s="223" t="s">
        <v>1494</v>
      </c>
    </row>
    <row r="674" s="2" customFormat="1">
      <c r="A674" s="38"/>
      <c r="B674" s="39"/>
      <c r="C674" s="40"/>
      <c r="D674" s="225" t="s">
        <v>159</v>
      </c>
      <c r="E674" s="40"/>
      <c r="F674" s="226" t="s">
        <v>1495</v>
      </c>
      <c r="G674" s="40"/>
      <c r="H674" s="40"/>
      <c r="I674" s="227"/>
      <c r="J674" s="40"/>
      <c r="K674" s="40"/>
      <c r="L674" s="44"/>
      <c r="M674" s="228"/>
      <c r="N674" s="229"/>
      <c r="O674" s="84"/>
      <c r="P674" s="84"/>
      <c r="Q674" s="84"/>
      <c r="R674" s="84"/>
      <c r="S674" s="84"/>
      <c r="T674" s="85"/>
      <c r="U674" s="38"/>
      <c r="V674" s="38"/>
      <c r="W674" s="38"/>
      <c r="X674" s="38"/>
      <c r="Y674" s="38"/>
      <c r="Z674" s="38"/>
      <c r="AA674" s="38"/>
      <c r="AB674" s="38"/>
      <c r="AC674" s="38"/>
      <c r="AD674" s="38"/>
      <c r="AE674" s="38"/>
      <c r="AT674" s="17" t="s">
        <v>159</v>
      </c>
      <c r="AU674" s="17" t="s">
        <v>83</v>
      </c>
    </row>
    <row r="675" s="2" customFormat="1">
      <c r="A675" s="38"/>
      <c r="B675" s="39"/>
      <c r="C675" s="40"/>
      <c r="D675" s="230" t="s">
        <v>161</v>
      </c>
      <c r="E675" s="40"/>
      <c r="F675" s="231" t="s">
        <v>1496</v>
      </c>
      <c r="G675" s="40"/>
      <c r="H675" s="40"/>
      <c r="I675" s="227"/>
      <c r="J675" s="40"/>
      <c r="K675" s="40"/>
      <c r="L675" s="44"/>
      <c r="M675" s="228"/>
      <c r="N675" s="229"/>
      <c r="O675" s="84"/>
      <c r="P675" s="84"/>
      <c r="Q675" s="84"/>
      <c r="R675" s="84"/>
      <c r="S675" s="84"/>
      <c r="T675" s="85"/>
      <c r="U675" s="38"/>
      <c r="V675" s="38"/>
      <c r="W675" s="38"/>
      <c r="X675" s="38"/>
      <c r="Y675" s="38"/>
      <c r="Z675" s="38"/>
      <c r="AA675" s="38"/>
      <c r="AB675" s="38"/>
      <c r="AC675" s="38"/>
      <c r="AD675" s="38"/>
      <c r="AE675" s="38"/>
      <c r="AT675" s="17" t="s">
        <v>161</v>
      </c>
      <c r="AU675" s="17" t="s">
        <v>83</v>
      </c>
    </row>
    <row r="676" s="2" customFormat="1" ht="16.5" customHeight="1">
      <c r="A676" s="38"/>
      <c r="B676" s="39"/>
      <c r="C676" s="243" t="s">
        <v>1497</v>
      </c>
      <c r="D676" s="243" t="s">
        <v>229</v>
      </c>
      <c r="E676" s="244" t="s">
        <v>1498</v>
      </c>
      <c r="F676" s="245" t="s">
        <v>1499</v>
      </c>
      <c r="G676" s="246" t="s">
        <v>281</v>
      </c>
      <c r="H676" s="247">
        <v>37</v>
      </c>
      <c r="I676" s="248"/>
      <c r="J676" s="249">
        <f>ROUND(I676*H676,2)</f>
        <v>0</v>
      </c>
      <c r="K676" s="245" t="s">
        <v>19</v>
      </c>
      <c r="L676" s="250"/>
      <c r="M676" s="251" t="s">
        <v>19</v>
      </c>
      <c r="N676" s="252" t="s">
        <v>44</v>
      </c>
      <c r="O676" s="84"/>
      <c r="P676" s="221">
        <f>O676*H676</f>
        <v>0</v>
      </c>
      <c r="Q676" s="221">
        <v>0.055800000000000002</v>
      </c>
      <c r="R676" s="221">
        <f>Q676*H676</f>
        <v>2.0646</v>
      </c>
      <c r="S676" s="221">
        <v>0</v>
      </c>
      <c r="T676" s="222">
        <f>S676*H676</f>
        <v>0</v>
      </c>
      <c r="U676" s="38"/>
      <c r="V676" s="38"/>
      <c r="W676" s="38"/>
      <c r="X676" s="38"/>
      <c r="Y676" s="38"/>
      <c r="Z676" s="38"/>
      <c r="AA676" s="38"/>
      <c r="AB676" s="38"/>
      <c r="AC676" s="38"/>
      <c r="AD676" s="38"/>
      <c r="AE676" s="38"/>
      <c r="AR676" s="223" t="s">
        <v>232</v>
      </c>
      <c r="AT676" s="223" t="s">
        <v>229</v>
      </c>
      <c r="AU676" s="223" t="s">
        <v>83</v>
      </c>
      <c r="AY676" s="17" t="s">
        <v>150</v>
      </c>
      <c r="BE676" s="224">
        <f>IF(N676="základní",J676,0)</f>
        <v>0</v>
      </c>
      <c r="BF676" s="224">
        <f>IF(N676="snížená",J676,0)</f>
        <v>0</v>
      </c>
      <c r="BG676" s="224">
        <f>IF(N676="zákl. přenesená",J676,0)</f>
        <v>0</v>
      </c>
      <c r="BH676" s="224">
        <f>IF(N676="sníž. přenesená",J676,0)</f>
        <v>0</v>
      </c>
      <c r="BI676" s="224">
        <f>IF(N676="nulová",J676,0)</f>
        <v>0</v>
      </c>
      <c r="BJ676" s="17" t="s">
        <v>81</v>
      </c>
      <c r="BK676" s="224">
        <f>ROUND(I676*H676,2)</f>
        <v>0</v>
      </c>
      <c r="BL676" s="17" t="s">
        <v>217</v>
      </c>
      <c r="BM676" s="223" t="s">
        <v>1500</v>
      </c>
    </row>
    <row r="677" s="2" customFormat="1">
      <c r="A677" s="38"/>
      <c r="B677" s="39"/>
      <c r="C677" s="40"/>
      <c r="D677" s="225" t="s">
        <v>159</v>
      </c>
      <c r="E677" s="40"/>
      <c r="F677" s="226" t="s">
        <v>1499</v>
      </c>
      <c r="G677" s="40"/>
      <c r="H677" s="40"/>
      <c r="I677" s="227"/>
      <c r="J677" s="40"/>
      <c r="K677" s="40"/>
      <c r="L677" s="44"/>
      <c r="M677" s="228"/>
      <c r="N677" s="229"/>
      <c r="O677" s="84"/>
      <c r="P677" s="84"/>
      <c r="Q677" s="84"/>
      <c r="R677" s="84"/>
      <c r="S677" s="84"/>
      <c r="T677" s="85"/>
      <c r="U677" s="38"/>
      <c r="V677" s="38"/>
      <c r="W677" s="38"/>
      <c r="X677" s="38"/>
      <c r="Y677" s="38"/>
      <c r="Z677" s="38"/>
      <c r="AA677" s="38"/>
      <c r="AB677" s="38"/>
      <c r="AC677" s="38"/>
      <c r="AD677" s="38"/>
      <c r="AE677" s="38"/>
      <c r="AT677" s="17" t="s">
        <v>159</v>
      </c>
      <c r="AU677" s="17" t="s">
        <v>83</v>
      </c>
    </row>
    <row r="678" s="2" customFormat="1" ht="16.5" customHeight="1">
      <c r="A678" s="38"/>
      <c r="B678" s="39"/>
      <c r="C678" s="243" t="s">
        <v>1501</v>
      </c>
      <c r="D678" s="243" t="s">
        <v>229</v>
      </c>
      <c r="E678" s="244" t="s">
        <v>1502</v>
      </c>
      <c r="F678" s="245" t="s">
        <v>1503</v>
      </c>
      <c r="G678" s="246" t="s">
        <v>281</v>
      </c>
      <c r="H678" s="247">
        <v>3</v>
      </c>
      <c r="I678" s="248"/>
      <c r="J678" s="249">
        <f>ROUND(I678*H678,2)</f>
        <v>0</v>
      </c>
      <c r="K678" s="245" t="s">
        <v>19</v>
      </c>
      <c r="L678" s="250"/>
      <c r="M678" s="251" t="s">
        <v>19</v>
      </c>
      <c r="N678" s="252" t="s">
        <v>44</v>
      </c>
      <c r="O678" s="84"/>
      <c r="P678" s="221">
        <f>O678*H678</f>
        <v>0</v>
      </c>
      <c r="Q678" s="221">
        <v>0.055800000000000002</v>
      </c>
      <c r="R678" s="221">
        <f>Q678*H678</f>
        <v>0.16739999999999999</v>
      </c>
      <c r="S678" s="221">
        <v>0</v>
      </c>
      <c r="T678" s="222">
        <f>S678*H678</f>
        <v>0</v>
      </c>
      <c r="U678" s="38"/>
      <c r="V678" s="38"/>
      <c r="W678" s="38"/>
      <c r="X678" s="38"/>
      <c r="Y678" s="38"/>
      <c r="Z678" s="38"/>
      <c r="AA678" s="38"/>
      <c r="AB678" s="38"/>
      <c r="AC678" s="38"/>
      <c r="AD678" s="38"/>
      <c r="AE678" s="38"/>
      <c r="AR678" s="223" t="s">
        <v>232</v>
      </c>
      <c r="AT678" s="223" t="s">
        <v>229</v>
      </c>
      <c r="AU678" s="223" t="s">
        <v>83</v>
      </c>
      <c r="AY678" s="17" t="s">
        <v>150</v>
      </c>
      <c r="BE678" s="224">
        <f>IF(N678="základní",J678,0)</f>
        <v>0</v>
      </c>
      <c r="BF678" s="224">
        <f>IF(N678="snížená",J678,0)</f>
        <v>0</v>
      </c>
      <c r="BG678" s="224">
        <f>IF(N678="zákl. přenesená",J678,0)</f>
        <v>0</v>
      </c>
      <c r="BH678" s="224">
        <f>IF(N678="sníž. přenesená",J678,0)</f>
        <v>0</v>
      </c>
      <c r="BI678" s="224">
        <f>IF(N678="nulová",J678,0)</f>
        <v>0</v>
      </c>
      <c r="BJ678" s="17" t="s">
        <v>81</v>
      </c>
      <c r="BK678" s="224">
        <f>ROUND(I678*H678,2)</f>
        <v>0</v>
      </c>
      <c r="BL678" s="17" t="s">
        <v>217</v>
      </c>
      <c r="BM678" s="223" t="s">
        <v>1504</v>
      </c>
    </row>
    <row r="679" s="2" customFormat="1">
      <c r="A679" s="38"/>
      <c r="B679" s="39"/>
      <c r="C679" s="40"/>
      <c r="D679" s="225" t="s">
        <v>159</v>
      </c>
      <c r="E679" s="40"/>
      <c r="F679" s="226" t="s">
        <v>1503</v>
      </c>
      <c r="G679" s="40"/>
      <c r="H679" s="40"/>
      <c r="I679" s="227"/>
      <c r="J679" s="40"/>
      <c r="K679" s="40"/>
      <c r="L679" s="44"/>
      <c r="M679" s="228"/>
      <c r="N679" s="229"/>
      <c r="O679" s="84"/>
      <c r="P679" s="84"/>
      <c r="Q679" s="84"/>
      <c r="R679" s="84"/>
      <c r="S679" s="84"/>
      <c r="T679" s="85"/>
      <c r="U679" s="38"/>
      <c r="V679" s="38"/>
      <c r="W679" s="38"/>
      <c r="X679" s="38"/>
      <c r="Y679" s="38"/>
      <c r="Z679" s="38"/>
      <c r="AA679" s="38"/>
      <c r="AB679" s="38"/>
      <c r="AC679" s="38"/>
      <c r="AD679" s="38"/>
      <c r="AE679" s="38"/>
      <c r="AT679" s="17" t="s">
        <v>159</v>
      </c>
      <c r="AU679" s="17" t="s">
        <v>83</v>
      </c>
    </row>
    <row r="680" s="2" customFormat="1" ht="16.5" customHeight="1">
      <c r="A680" s="38"/>
      <c r="B680" s="39"/>
      <c r="C680" s="243" t="s">
        <v>1505</v>
      </c>
      <c r="D680" s="243" t="s">
        <v>229</v>
      </c>
      <c r="E680" s="244" t="s">
        <v>1506</v>
      </c>
      <c r="F680" s="245" t="s">
        <v>1507</v>
      </c>
      <c r="G680" s="246" t="s">
        <v>281</v>
      </c>
      <c r="H680" s="247">
        <v>1</v>
      </c>
      <c r="I680" s="248"/>
      <c r="J680" s="249">
        <f>ROUND(I680*H680,2)</f>
        <v>0</v>
      </c>
      <c r="K680" s="245" t="s">
        <v>19</v>
      </c>
      <c r="L680" s="250"/>
      <c r="M680" s="251" t="s">
        <v>19</v>
      </c>
      <c r="N680" s="252" t="s">
        <v>44</v>
      </c>
      <c r="O680" s="84"/>
      <c r="P680" s="221">
        <f>O680*H680</f>
        <v>0</v>
      </c>
      <c r="Q680" s="221">
        <v>0.055800000000000002</v>
      </c>
      <c r="R680" s="221">
        <f>Q680*H680</f>
        <v>0.055800000000000002</v>
      </c>
      <c r="S680" s="221">
        <v>0</v>
      </c>
      <c r="T680" s="222">
        <f>S680*H680</f>
        <v>0</v>
      </c>
      <c r="U680" s="38"/>
      <c r="V680" s="38"/>
      <c r="W680" s="38"/>
      <c r="X680" s="38"/>
      <c r="Y680" s="38"/>
      <c r="Z680" s="38"/>
      <c r="AA680" s="38"/>
      <c r="AB680" s="38"/>
      <c r="AC680" s="38"/>
      <c r="AD680" s="38"/>
      <c r="AE680" s="38"/>
      <c r="AR680" s="223" t="s">
        <v>232</v>
      </c>
      <c r="AT680" s="223" t="s">
        <v>229</v>
      </c>
      <c r="AU680" s="223" t="s">
        <v>83</v>
      </c>
      <c r="AY680" s="17" t="s">
        <v>150</v>
      </c>
      <c r="BE680" s="224">
        <f>IF(N680="základní",J680,0)</f>
        <v>0</v>
      </c>
      <c r="BF680" s="224">
        <f>IF(N680="snížená",J680,0)</f>
        <v>0</v>
      </c>
      <c r="BG680" s="224">
        <f>IF(N680="zákl. přenesená",J680,0)</f>
        <v>0</v>
      </c>
      <c r="BH680" s="224">
        <f>IF(N680="sníž. přenesená",J680,0)</f>
        <v>0</v>
      </c>
      <c r="BI680" s="224">
        <f>IF(N680="nulová",J680,0)</f>
        <v>0</v>
      </c>
      <c r="BJ680" s="17" t="s">
        <v>81</v>
      </c>
      <c r="BK680" s="224">
        <f>ROUND(I680*H680,2)</f>
        <v>0</v>
      </c>
      <c r="BL680" s="17" t="s">
        <v>217</v>
      </c>
      <c r="BM680" s="223" t="s">
        <v>1508</v>
      </c>
    </row>
    <row r="681" s="2" customFormat="1">
      <c r="A681" s="38"/>
      <c r="B681" s="39"/>
      <c r="C681" s="40"/>
      <c r="D681" s="225" t="s">
        <v>159</v>
      </c>
      <c r="E681" s="40"/>
      <c r="F681" s="226" t="s">
        <v>1507</v>
      </c>
      <c r="G681" s="40"/>
      <c r="H681" s="40"/>
      <c r="I681" s="227"/>
      <c r="J681" s="40"/>
      <c r="K681" s="40"/>
      <c r="L681" s="44"/>
      <c r="M681" s="228"/>
      <c r="N681" s="229"/>
      <c r="O681" s="84"/>
      <c r="P681" s="84"/>
      <c r="Q681" s="84"/>
      <c r="R681" s="84"/>
      <c r="S681" s="84"/>
      <c r="T681" s="85"/>
      <c r="U681" s="38"/>
      <c r="V681" s="38"/>
      <c r="W681" s="38"/>
      <c r="X681" s="38"/>
      <c r="Y681" s="38"/>
      <c r="Z681" s="38"/>
      <c r="AA681" s="38"/>
      <c r="AB681" s="38"/>
      <c r="AC681" s="38"/>
      <c r="AD681" s="38"/>
      <c r="AE681" s="38"/>
      <c r="AT681" s="17" t="s">
        <v>159</v>
      </c>
      <c r="AU681" s="17" t="s">
        <v>83</v>
      </c>
    </row>
    <row r="682" s="2" customFormat="1" ht="16.5" customHeight="1">
      <c r="A682" s="38"/>
      <c r="B682" s="39"/>
      <c r="C682" s="212" t="s">
        <v>1509</v>
      </c>
      <c r="D682" s="212" t="s">
        <v>153</v>
      </c>
      <c r="E682" s="213" t="s">
        <v>1510</v>
      </c>
      <c r="F682" s="214" t="s">
        <v>1511</v>
      </c>
      <c r="G682" s="215" t="s">
        <v>281</v>
      </c>
      <c r="H682" s="216">
        <v>87</v>
      </c>
      <c r="I682" s="217"/>
      <c r="J682" s="218">
        <f>ROUND(I682*H682,2)</f>
        <v>0</v>
      </c>
      <c r="K682" s="214" t="s">
        <v>157</v>
      </c>
      <c r="L682" s="44"/>
      <c r="M682" s="219" t="s">
        <v>19</v>
      </c>
      <c r="N682" s="220" t="s">
        <v>44</v>
      </c>
      <c r="O682" s="84"/>
      <c r="P682" s="221">
        <f>O682*H682</f>
        <v>0</v>
      </c>
      <c r="Q682" s="221">
        <v>0.00139</v>
      </c>
      <c r="R682" s="221">
        <f>Q682*H682</f>
        <v>0.12093</v>
      </c>
      <c r="S682" s="221">
        <v>0</v>
      </c>
      <c r="T682" s="222">
        <f>S682*H682</f>
        <v>0</v>
      </c>
      <c r="U682" s="38"/>
      <c r="V682" s="38"/>
      <c r="W682" s="38"/>
      <c r="X682" s="38"/>
      <c r="Y682" s="38"/>
      <c r="Z682" s="38"/>
      <c r="AA682" s="38"/>
      <c r="AB682" s="38"/>
      <c r="AC682" s="38"/>
      <c r="AD682" s="38"/>
      <c r="AE682" s="38"/>
      <c r="AR682" s="223" t="s">
        <v>383</v>
      </c>
      <c r="AT682" s="223" t="s">
        <v>153</v>
      </c>
      <c r="AU682" s="223" t="s">
        <v>83</v>
      </c>
      <c r="AY682" s="17" t="s">
        <v>150</v>
      </c>
      <c r="BE682" s="224">
        <f>IF(N682="základní",J682,0)</f>
        <v>0</v>
      </c>
      <c r="BF682" s="224">
        <f>IF(N682="snížená",J682,0)</f>
        <v>0</v>
      </c>
      <c r="BG682" s="224">
        <f>IF(N682="zákl. přenesená",J682,0)</f>
        <v>0</v>
      </c>
      <c r="BH682" s="224">
        <f>IF(N682="sníž. přenesená",J682,0)</f>
        <v>0</v>
      </c>
      <c r="BI682" s="224">
        <f>IF(N682="nulová",J682,0)</f>
        <v>0</v>
      </c>
      <c r="BJ682" s="17" t="s">
        <v>81</v>
      </c>
      <c r="BK682" s="224">
        <f>ROUND(I682*H682,2)</f>
        <v>0</v>
      </c>
      <c r="BL682" s="17" t="s">
        <v>383</v>
      </c>
      <c r="BM682" s="223" t="s">
        <v>1512</v>
      </c>
    </row>
    <row r="683" s="2" customFormat="1">
      <c r="A683" s="38"/>
      <c r="B683" s="39"/>
      <c r="C683" s="40"/>
      <c r="D683" s="225" t="s">
        <v>159</v>
      </c>
      <c r="E683" s="40"/>
      <c r="F683" s="226" t="s">
        <v>1513</v>
      </c>
      <c r="G683" s="40"/>
      <c r="H683" s="40"/>
      <c r="I683" s="227"/>
      <c r="J683" s="40"/>
      <c r="K683" s="40"/>
      <c r="L683" s="44"/>
      <c r="M683" s="228"/>
      <c r="N683" s="229"/>
      <c r="O683" s="84"/>
      <c r="P683" s="84"/>
      <c r="Q683" s="84"/>
      <c r="R683" s="84"/>
      <c r="S683" s="84"/>
      <c r="T683" s="85"/>
      <c r="U683" s="38"/>
      <c r="V683" s="38"/>
      <c r="W683" s="38"/>
      <c r="X683" s="38"/>
      <c r="Y683" s="38"/>
      <c r="Z683" s="38"/>
      <c r="AA683" s="38"/>
      <c r="AB683" s="38"/>
      <c r="AC683" s="38"/>
      <c r="AD683" s="38"/>
      <c r="AE683" s="38"/>
      <c r="AT683" s="17" t="s">
        <v>159</v>
      </c>
      <c r="AU683" s="17" t="s">
        <v>83</v>
      </c>
    </row>
    <row r="684" s="2" customFormat="1">
      <c r="A684" s="38"/>
      <c r="B684" s="39"/>
      <c r="C684" s="40"/>
      <c r="D684" s="230" t="s">
        <v>161</v>
      </c>
      <c r="E684" s="40"/>
      <c r="F684" s="231" t="s">
        <v>1514</v>
      </c>
      <c r="G684" s="40"/>
      <c r="H684" s="40"/>
      <c r="I684" s="227"/>
      <c r="J684" s="40"/>
      <c r="K684" s="40"/>
      <c r="L684" s="44"/>
      <c r="M684" s="228"/>
      <c r="N684" s="229"/>
      <c r="O684" s="84"/>
      <c r="P684" s="84"/>
      <c r="Q684" s="84"/>
      <c r="R684" s="84"/>
      <c r="S684" s="84"/>
      <c r="T684" s="85"/>
      <c r="U684" s="38"/>
      <c r="V684" s="38"/>
      <c r="W684" s="38"/>
      <c r="X684" s="38"/>
      <c r="Y684" s="38"/>
      <c r="Z684" s="38"/>
      <c r="AA684" s="38"/>
      <c r="AB684" s="38"/>
      <c r="AC684" s="38"/>
      <c r="AD684" s="38"/>
      <c r="AE684" s="38"/>
      <c r="AT684" s="17" t="s">
        <v>161</v>
      </c>
      <c r="AU684" s="17" t="s">
        <v>83</v>
      </c>
    </row>
    <row r="685" s="2" customFormat="1" ht="16.5" customHeight="1">
      <c r="A685" s="38"/>
      <c r="B685" s="39"/>
      <c r="C685" s="243" t="s">
        <v>1515</v>
      </c>
      <c r="D685" s="243" t="s">
        <v>229</v>
      </c>
      <c r="E685" s="244" t="s">
        <v>1516</v>
      </c>
      <c r="F685" s="245" t="s">
        <v>1517</v>
      </c>
      <c r="G685" s="246" t="s">
        <v>281</v>
      </c>
      <c r="H685" s="247">
        <v>12</v>
      </c>
      <c r="I685" s="248"/>
      <c r="J685" s="249">
        <f>ROUND(I685*H685,2)</f>
        <v>0</v>
      </c>
      <c r="K685" s="245" t="s">
        <v>19</v>
      </c>
      <c r="L685" s="250"/>
      <c r="M685" s="251" t="s">
        <v>19</v>
      </c>
      <c r="N685" s="252" t="s">
        <v>44</v>
      </c>
      <c r="O685" s="84"/>
      <c r="P685" s="221">
        <f>O685*H685</f>
        <v>0</v>
      </c>
      <c r="Q685" s="221">
        <v>0.11291</v>
      </c>
      <c r="R685" s="221">
        <f>Q685*H685</f>
        <v>1.3549199999999999</v>
      </c>
      <c r="S685" s="221">
        <v>0</v>
      </c>
      <c r="T685" s="222">
        <f>S685*H685</f>
        <v>0</v>
      </c>
      <c r="U685" s="38"/>
      <c r="V685" s="38"/>
      <c r="W685" s="38"/>
      <c r="X685" s="38"/>
      <c r="Y685" s="38"/>
      <c r="Z685" s="38"/>
      <c r="AA685" s="38"/>
      <c r="AB685" s="38"/>
      <c r="AC685" s="38"/>
      <c r="AD685" s="38"/>
      <c r="AE685" s="38"/>
      <c r="AR685" s="223" t="s">
        <v>390</v>
      </c>
      <c r="AT685" s="223" t="s">
        <v>229</v>
      </c>
      <c r="AU685" s="223" t="s">
        <v>83</v>
      </c>
      <c r="AY685" s="17" t="s">
        <v>150</v>
      </c>
      <c r="BE685" s="224">
        <f>IF(N685="základní",J685,0)</f>
        <v>0</v>
      </c>
      <c r="BF685" s="224">
        <f>IF(N685="snížená",J685,0)</f>
        <v>0</v>
      </c>
      <c r="BG685" s="224">
        <f>IF(N685="zákl. přenesená",J685,0)</f>
        <v>0</v>
      </c>
      <c r="BH685" s="224">
        <f>IF(N685="sníž. přenesená",J685,0)</f>
        <v>0</v>
      </c>
      <c r="BI685" s="224">
        <f>IF(N685="nulová",J685,0)</f>
        <v>0</v>
      </c>
      <c r="BJ685" s="17" t="s">
        <v>81</v>
      </c>
      <c r="BK685" s="224">
        <f>ROUND(I685*H685,2)</f>
        <v>0</v>
      </c>
      <c r="BL685" s="17" t="s">
        <v>390</v>
      </c>
      <c r="BM685" s="223" t="s">
        <v>1518</v>
      </c>
    </row>
    <row r="686" s="2" customFormat="1">
      <c r="A686" s="38"/>
      <c r="B686" s="39"/>
      <c r="C686" s="40"/>
      <c r="D686" s="225" t="s">
        <v>159</v>
      </c>
      <c r="E686" s="40"/>
      <c r="F686" s="226" t="s">
        <v>1517</v>
      </c>
      <c r="G686" s="40"/>
      <c r="H686" s="40"/>
      <c r="I686" s="227"/>
      <c r="J686" s="40"/>
      <c r="K686" s="40"/>
      <c r="L686" s="44"/>
      <c r="M686" s="228"/>
      <c r="N686" s="229"/>
      <c r="O686" s="84"/>
      <c r="P686" s="84"/>
      <c r="Q686" s="84"/>
      <c r="R686" s="84"/>
      <c r="S686" s="84"/>
      <c r="T686" s="85"/>
      <c r="U686" s="38"/>
      <c r="V686" s="38"/>
      <c r="W686" s="38"/>
      <c r="X686" s="38"/>
      <c r="Y686" s="38"/>
      <c r="Z686" s="38"/>
      <c r="AA686" s="38"/>
      <c r="AB686" s="38"/>
      <c r="AC686" s="38"/>
      <c r="AD686" s="38"/>
      <c r="AE686" s="38"/>
      <c r="AT686" s="17" t="s">
        <v>159</v>
      </c>
      <c r="AU686" s="17" t="s">
        <v>83</v>
      </c>
    </row>
    <row r="687" s="2" customFormat="1" ht="16.5" customHeight="1">
      <c r="A687" s="38"/>
      <c r="B687" s="39"/>
      <c r="C687" s="243" t="s">
        <v>1519</v>
      </c>
      <c r="D687" s="243" t="s">
        <v>229</v>
      </c>
      <c r="E687" s="244" t="s">
        <v>1520</v>
      </c>
      <c r="F687" s="245" t="s">
        <v>1521</v>
      </c>
      <c r="G687" s="246" t="s">
        <v>281</v>
      </c>
      <c r="H687" s="247">
        <v>9</v>
      </c>
      <c r="I687" s="248"/>
      <c r="J687" s="249">
        <f>ROUND(I687*H687,2)</f>
        <v>0</v>
      </c>
      <c r="K687" s="245" t="s">
        <v>19</v>
      </c>
      <c r="L687" s="250"/>
      <c r="M687" s="251" t="s">
        <v>19</v>
      </c>
      <c r="N687" s="252" t="s">
        <v>44</v>
      </c>
      <c r="O687" s="84"/>
      <c r="P687" s="221">
        <f>O687*H687</f>
        <v>0</v>
      </c>
      <c r="Q687" s="221">
        <v>0.1525</v>
      </c>
      <c r="R687" s="221">
        <f>Q687*H687</f>
        <v>1.3725000000000001</v>
      </c>
      <c r="S687" s="221">
        <v>0</v>
      </c>
      <c r="T687" s="222">
        <f>S687*H687</f>
        <v>0</v>
      </c>
      <c r="U687" s="38"/>
      <c r="V687" s="38"/>
      <c r="W687" s="38"/>
      <c r="X687" s="38"/>
      <c r="Y687" s="38"/>
      <c r="Z687" s="38"/>
      <c r="AA687" s="38"/>
      <c r="AB687" s="38"/>
      <c r="AC687" s="38"/>
      <c r="AD687" s="38"/>
      <c r="AE687" s="38"/>
      <c r="AR687" s="223" t="s">
        <v>390</v>
      </c>
      <c r="AT687" s="223" t="s">
        <v>229</v>
      </c>
      <c r="AU687" s="223" t="s">
        <v>83</v>
      </c>
      <c r="AY687" s="17" t="s">
        <v>150</v>
      </c>
      <c r="BE687" s="224">
        <f>IF(N687="základní",J687,0)</f>
        <v>0</v>
      </c>
      <c r="BF687" s="224">
        <f>IF(N687="snížená",J687,0)</f>
        <v>0</v>
      </c>
      <c r="BG687" s="224">
        <f>IF(N687="zákl. přenesená",J687,0)</f>
        <v>0</v>
      </c>
      <c r="BH687" s="224">
        <f>IF(N687="sníž. přenesená",J687,0)</f>
        <v>0</v>
      </c>
      <c r="BI687" s="224">
        <f>IF(N687="nulová",J687,0)</f>
        <v>0</v>
      </c>
      <c r="BJ687" s="17" t="s">
        <v>81</v>
      </c>
      <c r="BK687" s="224">
        <f>ROUND(I687*H687,2)</f>
        <v>0</v>
      </c>
      <c r="BL687" s="17" t="s">
        <v>390</v>
      </c>
      <c r="BM687" s="223" t="s">
        <v>1522</v>
      </c>
    </row>
    <row r="688" s="2" customFormat="1">
      <c r="A688" s="38"/>
      <c r="B688" s="39"/>
      <c r="C688" s="40"/>
      <c r="D688" s="225" t="s">
        <v>159</v>
      </c>
      <c r="E688" s="40"/>
      <c r="F688" s="226" t="s">
        <v>1521</v>
      </c>
      <c r="G688" s="40"/>
      <c r="H688" s="40"/>
      <c r="I688" s="227"/>
      <c r="J688" s="40"/>
      <c r="K688" s="40"/>
      <c r="L688" s="44"/>
      <c r="M688" s="228"/>
      <c r="N688" s="229"/>
      <c r="O688" s="84"/>
      <c r="P688" s="84"/>
      <c r="Q688" s="84"/>
      <c r="R688" s="84"/>
      <c r="S688" s="84"/>
      <c r="T688" s="85"/>
      <c r="U688" s="38"/>
      <c r="V688" s="38"/>
      <c r="W688" s="38"/>
      <c r="X688" s="38"/>
      <c r="Y688" s="38"/>
      <c r="Z688" s="38"/>
      <c r="AA688" s="38"/>
      <c r="AB688" s="38"/>
      <c r="AC688" s="38"/>
      <c r="AD688" s="38"/>
      <c r="AE688" s="38"/>
      <c r="AT688" s="17" t="s">
        <v>159</v>
      </c>
      <c r="AU688" s="17" t="s">
        <v>83</v>
      </c>
    </row>
    <row r="689" s="2" customFormat="1" ht="16.5" customHeight="1">
      <c r="A689" s="38"/>
      <c r="B689" s="39"/>
      <c r="C689" s="243" t="s">
        <v>1523</v>
      </c>
      <c r="D689" s="243" t="s">
        <v>229</v>
      </c>
      <c r="E689" s="244" t="s">
        <v>1524</v>
      </c>
      <c r="F689" s="245" t="s">
        <v>1525</v>
      </c>
      <c r="G689" s="246" t="s">
        <v>281</v>
      </c>
      <c r="H689" s="247">
        <v>1</v>
      </c>
      <c r="I689" s="248"/>
      <c r="J689" s="249">
        <f>ROUND(I689*H689,2)</f>
        <v>0</v>
      </c>
      <c r="K689" s="245" t="s">
        <v>19</v>
      </c>
      <c r="L689" s="250"/>
      <c r="M689" s="251" t="s">
        <v>19</v>
      </c>
      <c r="N689" s="252" t="s">
        <v>44</v>
      </c>
      <c r="O689" s="84"/>
      <c r="P689" s="221">
        <f>O689*H689</f>
        <v>0</v>
      </c>
      <c r="Q689" s="221">
        <v>0.1525</v>
      </c>
      <c r="R689" s="221">
        <f>Q689*H689</f>
        <v>0.1525</v>
      </c>
      <c r="S689" s="221">
        <v>0</v>
      </c>
      <c r="T689" s="222">
        <f>S689*H689</f>
        <v>0</v>
      </c>
      <c r="U689" s="38"/>
      <c r="V689" s="38"/>
      <c r="W689" s="38"/>
      <c r="X689" s="38"/>
      <c r="Y689" s="38"/>
      <c r="Z689" s="38"/>
      <c r="AA689" s="38"/>
      <c r="AB689" s="38"/>
      <c r="AC689" s="38"/>
      <c r="AD689" s="38"/>
      <c r="AE689" s="38"/>
      <c r="AR689" s="223" t="s">
        <v>390</v>
      </c>
      <c r="AT689" s="223" t="s">
        <v>229</v>
      </c>
      <c r="AU689" s="223" t="s">
        <v>83</v>
      </c>
      <c r="AY689" s="17" t="s">
        <v>150</v>
      </c>
      <c r="BE689" s="224">
        <f>IF(N689="základní",J689,0)</f>
        <v>0</v>
      </c>
      <c r="BF689" s="224">
        <f>IF(N689="snížená",J689,0)</f>
        <v>0</v>
      </c>
      <c r="BG689" s="224">
        <f>IF(N689="zákl. přenesená",J689,0)</f>
        <v>0</v>
      </c>
      <c r="BH689" s="224">
        <f>IF(N689="sníž. přenesená",J689,0)</f>
        <v>0</v>
      </c>
      <c r="BI689" s="224">
        <f>IF(N689="nulová",J689,0)</f>
        <v>0</v>
      </c>
      <c r="BJ689" s="17" t="s">
        <v>81</v>
      </c>
      <c r="BK689" s="224">
        <f>ROUND(I689*H689,2)</f>
        <v>0</v>
      </c>
      <c r="BL689" s="17" t="s">
        <v>390</v>
      </c>
      <c r="BM689" s="223" t="s">
        <v>1526</v>
      </c>
    </row>
    <row r="690" s="2" customFormat="1">
      <c r="A690" s="38"/>
      <c r="B690" s="39"/>
      <c r="C690" s="40"/>
      <c r="D690" s="225" t="s">
        <v>159</v>
      </c>
      <c r="E690" s="40"/>
      <c r="F690" s="226" t="s">
        <v>1525</v>
      </c>
      <c r="G690" s="40"/>
      <c r="H690" s="40"/>
      <c r="I690" s="227"/>
      <c r="J690" s="40"/>
      <c r="K690" s="40"/>
      <c r="L690" s="44"/>
      <c r="M690" s="228"/>
      <c r="N690" s="229"/>
      <c r="O690" s="84"/>
      <c r="P690" s="84"/>
      <c r="Q690" s="84"/>
      <c r="R690" s="84"/>
      <c r="S690" s="84"/>
      <c r="T690" s="85"/>
      <c r="U690" s="38"/>
      <c r="V690" s="38"/>
      <c r="W690" s="38"/>
      <c r="X690" s="38"/>
      <c r="Y690" s="38"/>
      <c r="Z690" s="38"/>
      <c r="AA690" s="38"/>
      <c r="AB690" s="38"/>
      <c r="AC690" s="38"/>
      <c r="AD690" s="38"/>
      <c r="AE690" s="38"/>
      <c r="AT690" s="17" t="s">
        <v>159</v>
      </c>
      <c r="AU690" s="17" t="s">
        <v>83</v>
      </c>
    </row>
    <row r="691" s="2" customFormat="1" ht="16.5" customHeight="1">
      <c r="A691" s="38"/>
      <c r="B691" s="39"/>
      <c r="C691" s="243" t="s">
        <v>1527</v>
      </c>
      <c r="D691" s="243" t="s">
        <v>229</v>
      </c>
      <c r="E691" s="244" t="s">
        <v>1528</v>
      </c>
      <c r="F691" s="245" t="s">
        <v>1529</v>
      </c>
      <c r="G691" s="246" t="s">
        <v>281</v>
      </c>
      <c r="H691" s="247">
        <v>9</v>
      </c>
      <c r="I691" s="248"/>
      <c r="J691" s="249">
        <f>ROUND(I691*H691,2)</f>
        <v>0</v>
      </c>
      <c r="K691" s="245" t="s">
        <v>19</v>
      </c>
      <c r="L691" s="250"/>
      <c r="M691" s="251" t="s">
        <v>19</v>
      </c>
      <c r="N691" s="252" t="s">
        <v>44</v>
      </c>
      <c r="O691" s="84"/>
      <c r="P691" s="221">
        <f>O691*H691</f>
        <v>0</v>
      </c>
      <c r="Q691" s="221">
        <v>0.16625000000000001</v>
      </c>
      <c r="R691" s="221">
        <f>Q691*H691</f>
        <v>1.4962500000000001</v>
      </c>
      <c r="S691" s="221">
        <v>0</v>
      </c>
      <c r="T691" s="222">
        <f>S691*H691</f>
        <v>0</v>
      </c>
      <c r="U691" s="38"/>
      <c r="V691" s="38"/>
      <c r="W691" s="38"/>
      <c r="X691" s="38"/>
      <c r="Y691" s="38"/>
      <c r="Z691" s="38"/>
      <c r="AA691" s="38"/>
      <c r="AB691" s="38"/>
      <c r="AC691" s="38"/>
      <c r="AD691" s="38"/>
      <c r="AE691" s="38"/>
      <c r="AR691" s="223" t="s">
        <v>390</v>
      </c>
      <c r="AT691" s="223" t="s">
        <v>229</v>
      </c>
      <c r="AU691" s="223" t="s">
        <v>83</v>
      </c>
      <c r="AY691" s="17" t="s">
        <v>150</v>
      </c>
      <c r="BE691" s="224">
        <f>IF(N691="základní",J691,0)</f>
        <v>0</v>
      </c>
      <c r="BF691" s="224">
        <f>IF(N691="snížená",J691,0)</f>
        <v>0</v>
      </c>
      <c r="BG691" s="224">
        <f>IF(N691="zákl. přenesená",J691,0)</f>
        <v>0</v>
      </c>
      <c r="BH691" s="224">
        <f>IF(N691="sníž. přenesená",J691,0)</f>
        <v>0</v>
      </c>
      <c r="BI691" s="224">
        <f>IF(N691="nulová",J691,0)</f>
        <v>0</v>
      </c>
      <c r="BJ691" s="17" t="s">
        <v>81</v>
      </c>
      <c r="BK691" s="224">
        <f>ROUND(I691*H691,2)</f>
        <v>0</v>
      </c>
      <c r="BL691" s="17" t="s">
        <v>390</v>
      </c>
      <c r="BM691" s="223" t="s">
        <v>1530</v>
      </c>
    </row>
    <row r="692" s="2" customFormat="1">
      <c r="A692" s="38"/>
      <c r="B692" s="39"/>
      <c r="C692" s="40"/>
      <c r="D692" s="225" t="s">
        <v>159</v>
      </c>
      <c r="E692" s="40"/>
      <c r="F692" s="226" t="s">
        <v>1529</v>
      </c>
      <c r="G692" s="40"/>
      <c r="H692" s="40"/>
      <c r="I692" s="227"/>
      <c r="J692" s="40"/>
      <c r="K692" s="40"/>
      <c r="L692" s="44"/>
      <c r="M692" s="228"/>
      <c r="N692" s="229"/>
      <c r="O692" s="84"/>
      <c r="P692" s="84"/>
      <c r="Q692" s="84"/>
      <c r="R692" s="84"/>
      <c r="S692" s="84"/>
      <c r="T692" s="85"/>
      <c r="U692" s="38"/>
      <c r="V692" s="38"/>
      <c r="W692" s="38"/>
      <c r="X692" s="38"/>
      <c r="Y692" s="38"/>
      <c r="Z692" s="38"/>
      <c r="AA692" s="38"/>
      <c r="AB692" s="38"/>
      <c r="AC692" s="38"/>
      <c r="AD692" s="38"/>
      <c r="AE692" s="38"/>
      <c r="AT692" s="17" t="s">
        <v>159</v>
      </c>
      <c r="AU692" s="17" t="s">
        <v>83</v>
      </c>
    </row>
    <row r="693" s="2" customFormat="1" ht="16.5" customHeight="1">
      <c r="A693" s="38"/>
      <c r="B693" s="39"/>
      <c r="C693" s="243" t="s">
        <v>1531</v>
      </c>
      <c r="D693" s="243" t="s">
        <v>229</v>
      </c>
      <c r="E693" s="244" t="s">
        <v>1532</v>
      </c>
      <c r="F693" s="245" t="s">
        <v>1533</v>
      </c>
      <c r="G693" s="246" t="s">
        <v>281</v>
      </c>
      <c r="H693" s="247">
        <v>46</v>
      </c>
      <c r="I693" s="248"/>
      <c r="J693" s="249">
        <f>ROUND(I693*H693,2)</f>
        <v>0</v>
      </c>
      <c r="K693" s="245" t="s">
        <v>19</v>
      </c>
      <c r="L693" s="250"/>
      <c r="M693" s="251" t="s">
        <v>19</v>
      </c>
      <c r="N693" s="252" t="s">
        <v>44</v>
      </c>
      <c r="O693" s="84"/>
      <c r="P693" s="221">
        <f>O693*H693</f>
        <v>0</v>
      </c>
      <c r="Q693" s="221">
        <v>0.079600000000000004</v>
      </c>
      <c r="R693" s="221">
        <f>Q693*H693</f>
        <v>3.6616</v>
      </c>
      <c r="S693" s="221">
        <v>0</v>
      </c>
      <c r="T693" s="222">
        <f>S693*H693</f>
        <v>0</v>
      </c>
      <c r="U693" s="38"/>
      <c r="V693" s="38"/>
      <c r="W693" s="38"/>
      <c r="X693" s="38"/>
      <c r="Y693" s="38"/>
      <c r="Z693" s="38"/>
      <c r="AA693" s="38"/>
      <c r="AB693" s="38"/>
      <c r="AC693" s="38"/>
      <c r="AD693" s="38"/>
      <c r="AE693" s="38"/>
      <c r="AR693" s="223" t="s">
        <v>232</v>
      </c>
      <c r="AT693" s="223" t="s">
        <v>229</v>
      </c>
      <c r="AU693" s="223" t="s">
        <v>83</v>
      </c>
      <c r="AY693" s="17" t="s">
        <v>150</v>
      </c>
      <c r="BE693" s="224">
        <f>IF(N693="základní",J693,0)</f>
        <v>0</v>
      </c>
      <c r="BF693" s="224">
        <f>IF(N693="snížená",J693,0)</f>
        <v>0</v>
      </c>
      <c r="BG693" s="224">
        <f>IF(N693="zákl. přenesená",J693,0)</f>
        <v>0</v>
      </c>
      <c r="BH693" s="224">
        <f>IF(N693="sníž. přenesená",J693,0)</f>
        <v>0</v>
      </c>
      <c r="BI693" s="224">
        <f>IF(N693="nulová",J693,0)</f>
        <v>0</v>
      </c>
      <c r="BJ693" s="17" t="s">
        <v>81</v>
      </c>
      <c r="BK693" s="224">
        <f>ROUND(I693*H693,2)</f>
        <v>0</v>
      </c>
      <c r="BL693" s="17" t="s">
        <v>217</v>
      </c>
      <c r="BM693" s="223" t="s">
        <v>1534</v>
      </c>
    </row>
    <row r="694" s="2" customFormat="1">
      <c r="A694" s="38"/>
      <c r="B694" s="39"/>
      <c r="C694" s="40"/>
      <c r="D694" s="225" t="s">
        <v>159</v>
      </c>
      <c r="E694" s="40"/>
      <c r="F694" s="226" t="s">
        <v>1533</v>
      </c>
      <c r="G694" s="40"/>
      <c r="H694" s="40"/>
      <c r="I694" s="227"/>
      <c r="J694" s="40"/>
      <c r="K694" s="40"/>
      <c r="L694" s="44"/>
      <c r="M694" s="228"/>
      <c r="N694" s="229"/>
      <c r="O694" s="84"/>
      <c r="P694" s="84"/>
      <c r="Q694" s="84"/>
      <c r="R694" s="84"/>
      <c r="S694" s="84"/>
      <c r="T694" s="85"/>
      <c r="U694" s="38"/>
      <c r="V694" s="38"/>
      <c r="W694" s="38"/>
      <c r="X694" s="38"/>
      <c r="Y694" s="38"/>
      <c r="Z694" s="38"/>
      <c r="AA694" s="38"/>
      <c r="AB694" s="38"/>
      <c r="AC694" s="38"/>
      <c r="AD694" s="38"/>
      <c r="AE694" s="38"/>
      <c r="AT694" s="17" t="s">
        <v>159</v>
      </c>
      <c r="AU694" s="17" t="s">
        <v>83</v>
      </c>
    </row>
    <row r="695" s="2" customFormat="1" ht="16.5" customHeight="1">
      <c r="A695" s="38"/>
      <c r="B695" s="39"/>
      <c r="C695" s="243" t="s">
        <v>1535</v>
      </c>
      <c r="D695" s="243" t="s">
        <v>229</v>
      </c>
      <c r="E695" s="244" t="s">
        <v>1536</v>
      </c>
      <c r="F695" s="245" t="s">
        <v>1537</v>
      </c>
      <c r="G695" s="246" t="s">
        <v>281</v>
      </c>
      <c r="H695" s="247">
        <v>8</v>
      </c>
      <c r="I695" s="248"/>
      <c r="J695" s="249">
        <f>ROUND(I695*H695,2)</f>
        <v>0</v>
      </c>
      <c r="K695" s="245" t="s">
        <v>19</v>
      </c>
      <c r="L695" s="250"/>
      <c r="M695" s="251" t="s">
        <v>19</v>
      </c>
      <c r="N695" s="252" t="s">
        <v>44</v>
      </c>
      <c r="O695" s="84"/>
      <c r="P695" s="221">
        <f>O695*H695</f>
        <v>0</v>
      </c>
      <c r="Q695" s="221">
        <v>0.079600000000000004</v>
      </c>
      <c r="R695" s="221">
        <f>Q695*H695</f>
        <v>0.63680000000000003</v>
      </c>
      <c r="S695" s="221">
        <v>0</v>
      </c>
      <c r="T695" s="222">
        <f>S695*H695</f>
        <v>0</v>
      </c>
      <c r="U695" s="38"/>
      <c r="V695" s="38"/>
      <c r="W695" s="38"/>
      <c r="X695" s="38"/>
      <c r="Y695" s="38"/>
      <c r="Z695" s="38"/>
      <c r="AA695" s="38"/>
      <c r="AB695" s="38"/>
      <c r="AC695" s="38"/>
      <c r="AD695" s="38"/>
      <c r="AE695" s="38"/>
      <c r="AR695" s="223" t="s">
        <v>232</v>
      </c>
      <c r="AT695" s="223" t="s">
        <v>229</v>
      </c>
      <c r="AU695" s="223" t="s">
        <v>83</v>
      </c>
      <c r="AY695" s="17" t="s">
        <v>150</v>
      </c>
      <c r="BE695" s="224">
        <f>IF(N695="základní",J695,0)</f>
        <v>0</v>
      </c>
      <c r="BF695" s="224">
        <f>IF(N695="snížená",J695,0)</f>
        <v>0</v>
      </c>
      <c r="BG695" s="224">
        <f>IF(N695="zákl. přenesená",J695,0)</f>
        <v>0</v>
      </c>
      <c r="BH695" s="224">
        <f>IF(N695="sníž. přenesená",J695,0)</f>
        <v>0</v>
      </c>
      <c r="BI695" s="224">
        <f>IF(N695="nulová",J695,0)</f>
        <v>0</v>
      </c>
      <c r="BJ695" s="17" t="s">
        <v>81</v>
      </c>
      <c r="BK695" s="224">
        <f>ROUND(I695*H695,2)</f>
        <v>0</v>
      </c>
      <c r="BL695" s="17" t="s">
        <v>217</v>
      </c>
      <c r="BM695" s="223" t="s">
        <v>1538</v>
      </c>
    </row>
    <row r="696" s="2" customFormat="1">
      <c r="A696" s="38"/>
      <c r="B696" s="39"/>
      <c r="C696" s="40"/>
      <c r="D696" s="225" t="s">
        <v>159</v>
      </c>
      <c r="E696" s="40"/>
      <c r="F696" s="226" t="s">
        <v>1537</v>
      </c>
      <c r="G696" s="40"/>
      <c r="H696" s="40"/>
      <c r="I696" s="227"/>
      <c r="J696" s="40"/>
      <c r="K696" s="40"/>
      <c r="L696" s="44"/>
      <c r="M696" s="228"/>
      <c r="N696" s="229"/>
      <c r="O696" s="84"/>
      <c r="P696" s="84"/>
      <c r="Q696" s="84"/>
      <c r="R696" s="84"/>
      <c r="S696" s="84"/>
      <c r="T696" s="85"/>
      <c r="U696" s="38"/>
      <c r="V696" s="38"/>
      <c r="W696" s="38"/>
      <c r="X696" s="38"/>
      <c r="Y696" s="38"/>
      <c r="Z696" s="38"/>
      <c r="AA696" s="38"/>
      <c r="AB696" s="38"/>
      <c r="AC696" s="38"/>
      <c r="AD696" s="38"/>
      <c r="AE696" s="38"/>
      <c r="AT696" s="17" t="s">
        <v>159</v>
      </c>
      <c r="AU696" s="17" t="s">
        <v>83</v>
      </c>
    </row>
    <row r="697" s="2" customFormat="1" ht="16.5" customHeight="1">
      <c r="A697" s="38"/>
      <c r="B697" s="39"/>
      <c r="C697" s="243" t="s">
        <v>1539</v>
      </c>
      <c r="D697" s="243" t="s">
        <v>229</v>
      </c>
      <c r="E697" s="244" t="s">
        <v>1540</v>
      </c>
      <c r="F697" s="245" t="s">
        <v>1541</v>
      </c>
      <c r="G697" s="246" t="s">
        <v>281</v>
      </c>
      <c r="H697" s="247">
        <v>2</v>
      </c>
      <c r="I697" s="248"/>
      <c r="J697" s="249">
        <f>ROUND(I697*H697,2)</f>
        <v>0</v>
      </c>
      <c r="K697" s="245" t="s">
        <v>19</v>
      </c>
      <c r="L697" s="250"/>
      <c r="M697" s="251" t="s">
        <v>19</v>
      </c>
      <c r="N697" s="252" t="s">
        <v>44</v>
      </c>
      <c r="O697" s="84"/>
      <c r="P697" s="221">
        <f>O697*H697</f>
        <v>0</v>
      </c>
      <c r="Q697" s="221">
        <v>0.079600000000000004</v>
      </c>
      <c r="R697" s="221">
        <f>Q697*H697</f>
        <v>0.15920000000000001</v>
      </c>
      <c r="S697" s="221">
        <v>0</v>
      </c>
      <c r="T697" s="222">
        <f>S697*H697</f>
        <v>0</v>
      </c>
      <c r="U697" s="38"/>
      <c r="V697" s="38"/>
      <c r="W697" s="38"/>
      <c r="X697" s="38"/>
      <c r="Y697" s="38"/>
      <c r="Z697" s="38"/>
      <c r="AA697" s="38"/>
      <c r="AB697" s="38"/>
      <c r="AC697" s="38"/>
      <c r="AD697" s="38"/>
      <c r="AE697" s="38"/>
      <c r="AR697" s="223" t="s">
        <v>232</v>
      </c>
      <c r="AT697" s="223" t="s">
        <v>229</v>
      </c>
      <c r="AU697" s="223" t="s">
        <v>83</v>
      </c>
      <c r="AY697" s="17" t="s">
        <v>150</v>
      </c>
      <c r="BE697" s="224">
        <f>IF(N697="základní",J697,0)</f>
        <v>0</v>
      </c>
      <c r="BF697" s="224">
        <f>IF(N697="snížená",J697,0)</f>
        <v>0</v>
      </c>
      <c r="BG697" s="224">
        <f>IF(N697="zákl. přenesená",J697,0)</f>
        <v>0</v>
      </c>
      <c r="BH697" s="224">
        <f>IF(N697="sníž. přenesená",J697,0)</f>
        <v>0</v>
      </c>
      <c r="BI697" s="224">
        <f>IF(N697="nulová",J697,0)</f>
        <v>0</v>
      </c>
      <c r="BJ697" s="17" t="s">
        <v>81</v>
      </c>
      <c r="BK697" s="224">
        <f>ROUND(I697*H697,2)</f>
        <v>0</v>
      </c>
      <c r="BL697" s="17" t="s">
        <v>217</v>
      </c>
      <c r="BM697" s="223" t="s">
        <v>1542</v>
      </c>
    </row>
    <row r="698" s="2" customFormat="1">
      <c r="A698" s="38"/>
      <c r="B698" s="39"/>
      <c r="C698" s="40"/>
      <c r="D698" s="225" t="s">
        <v>159</v>
      </c>
      <c r="E698" s="40"/>
      <c r="F698" s="226" t="s">
        <v>1541</v>
      </c>
      <c r="G698" s="40"/>
      <c r="H698" s="40"/>
      <c r="I698" s="227"/>
      <c r="J698" s="40"/>
      <c r="K698" s="40"/>
      <c r="L698" s="44"/>
      <c r="M698" s="228"/>
      <c r="N698" s="229"/>
      <c r="O698" s="84"/>
      <c r="P698" s="84"/>
      <c r="Q698" s="84"/>
      <c r="R698" s="84"/>
      <c r="S698" s="84"/>
      <c r="T698" s="85"/>
      <c r="U698" s="38"/>
      <c r="V698" s="38"/>
      <c r="W698" s="38"/>
      <c r="X698" s="38"/>
      <c r="Y698" s="38"/>
      <c r="Z698" s="38"/>
      <c r="AA698" s="38"/>
      <c r="AB698" s="38"/>
      <c r="AC698" s="38"/>
      <c r="AD698" s="38"/>
      <c r="AE698" s="38"/>
      <c r="AT698" s="17" t="s">
        <v>159</v>
      </c>
      <c r="AU698" s="17" t="s">
        <v>83</v>
      </c>
    </row>
    <row r="699" s="2" customFormat="1" ht="16.5" customHeight="1">
      <c r="A699" s="38"/>
      <c r="B699" s="39"/>
      <c r="C699" s="212" t="s">
        <v>1543</v>
      </c>
      <c r="D699" s="212" t="s">
        <v>153</v>
      </c>
      <c r="E699" s="213" t="s">
        <v>1544</v>
      </c>
      <c r="F699" s="214" t="s">
        <v>1545</v>
      </c>
      <c r="G699" s="215" t="s">
        <v>281</v>
      </c>
      <c r="H699" s="216">
        <v>58</v>
      </c>
      <c r="I699" s="217"/>
      <c r="J699" s="218">
        <f>ROUND(I699*H699,2)</f>
        <v>0</v>
      </c>
      <c r="K699" s="214" t="s">
        <v>157</v>
      </c>
      <c r="L699" s="44"/>
      <c r="M699" s="219" t="s">
        <v>19</v>
      </c>
      <c r="N699" s="220" t="s">
        <v>44</v>
      </c>
      <c r="O699" s="84"/>
      <c r="P699" s="221">
        <f>O699*H699</f>
        <v>0</v>
      </c>
      <c r="Q699" s="221">
        <v>0.0019499999999999999</v>
      </c>
      <c r="R699" s="221">
        <f>Q699*H699</f>
        <v>0.11309999999999999</v>
      </c>
      <c r="S699" s="221">
        <v>0</v>
      </c>
      <c r="T699" s="222">
        <f>S699*H699</f>
        <v>0</v>
      </c>
      <c r="U699" s="38"/>
      <c r="V699" s="38"/>
      <c r="W699" s="38"/>
      <c r="X699" s="38"/>
      <c r="Y699" s="38"/>
      <c r="Z699" s="38"/>
      <c r="AA699" s="38"/>
      <c r="AB699" s="38"/>
      <c r="AC699" s="38"/>
      <c r="AD699" s="38"/>
      <c r="AE699" s="38"/>
      <c r="AR699" s="223" t="s">
        <v>383</v>
      </c>
      <c r="AT699" s="223" t="s">
        <v>153</v>
      </c>
      <c r="AU699" s="223" t="s">
        <v>83</v>
      </c>
      <c r="AY699" s="17" t="s">
        <v>150</v>
      </c>
      <c r="BE699" s="224">
        <f>IF(N699="základní",J699,0)</f>
        <v>0</v>
      </c>
      <c r="BF699" s="224">
        <f>IF(N699="snížená",J699,0)</f>
        <v>0</v>
      </c>
      <c r="BG699" s="224">
        <f>IF(N699="zákl. přenesená",J699,0)</f>
        <v>0</v>
      </c>
      <c r="BH699" s="224">
        <f>IF(N699="sníž. přenesená",J699,0)</f>
        <v>0</v>
      </c>
      <c r="BI699" s="224">
        <f>IF(N699="nulová",J699,0)</f>
        <v>0</v>
      </c>
      <c r="BJ699" s="17" t="s">
        <v>81</v>
      </c>
      <c r="BK699" s="224">
        <f>ROUND(I699*H699,2)</f>
        <v>0</v>
      </c>
      <c r="BL699" s="17" t="s">
        <v>383</v>
      </c>
      <c r="BM699" s="223" t="s">
        <v>1546</v>
      </c>
    </row>
    <row r="700" s="2" customFormat="1">
      <c r="A700" s="38"/>
      <c r="B700" s="39"/>
      <c r="C700" s="40"/>
      <c r="D700" s="225" t="s">
        <v>159</v>
      </c>
      <c r="E700" s="40"/>
      <c r="F700" s="226" t="s">
        <v>1547</v>
      </c>
      <c r="G700" s="40"/>
      <c r="H700" s="40"/>
      <c r="I700" s="227"/>
      <c r="J700" s="40"/>
      <c r="K700" s="40"/>
      <c r="L700" s="44"/>
      <c r="M700" s="228"/>
      <c r="N700" s="229"/>
      <c r="O700" s="84"/>
      <c r="P700" s="84"/>
      <c r="Q700" s="84"/>
      <c r="R700" s="84"/>
      <c r="S700" s="84"/>
      <c r="T700" s="85"/>
      <c r="U700" s="38"/>
      <c r="V700" s="38"/>
      <c r="W700" s="38"/>
      <c r="X700" s="38"/>
      <c r="Y700" s="38"/>
      <c r="Z700" s="38"/>
      <c r="AA700" s="38"/>
      <c r="AB700" s="38"/>
      <c r="AC700" s="38"/>
      <c r="AD700" s="38"/>
      <c r="AE700" s="38"/>
      <c r="AT700" s="17" t="s">
        <v>159</v>
      </c>
      <c r="AU700" s="17" t="s">
        <v>83</v>
      </c>
    </row>
    <row r="701" s="2" customFormat="1">
      <c r="A701" s="38"/>
      <c r="B701" s="39"/>
      <c r="C701" s="40"/>
      <c r="D701" s="230" t="s">
        <v>161</v>
      </c>
      <c r="E701" s="40"/>
      <c r="F701" s="231" t="s">
        <v>1548</v>
      </c>
      <c r="G701" s="40"/>
      <c r="H701" s="40"/>
      <c r="I701" s="227"/>
      <c r="J701" s="40"/>
      <c r="K701" s="40"/>
      <c r="L701" s="44"/>
      <c r="M701" s="228"/>
      <c r="N701" s="229"/>
      <c r="O701" s="84"/>
      <c r="P701" s="84"/>
      <c r="Q701" s="84"/>
      <c r="R701" s="84"/>
      <c r="S701" s="84"/>
      <c r="T701" s="85"/>
      <c r="U701" s="38"/>
      <c r="V701" s="38"/>
      <c r="W701" s="38"/>
      <c r="X701" s="38"/>
      <c r="Y701" s="38"/>
      <c r="Z701" s="38"/>
      <c r="AA701" s="38"/>
      <c r="AB701" s="38"/>
      <c r="AC701" s="38"/>
      <c r="AD701" s="38"/>
      <c r="AE701" s="38"/>
      <c r="AT701" s="17" t="s">
        <v>161</v>
      </c>
      <c r="AU701" s="17" t="s">
        <v>83</v>
      </c>
    </row>
    <row r="702" s="2" customFormat="1" ht="16.5" customHeight="1">
      <c r="A702" s="38"/>
      <c r="B702" s="39"/>
      <c r="C702" s="243" t="s">
        <v>1549</v>
      </c>
      <c r="D702" s="243" t="s">
        <v>229</v>
      </c>
      <c r="E702" s="244" t="s">
        <v>1550</v>
      </c>
      <c r="F702" s="245" t="s">
        <v>1551</v>
      </c>
      <c r="G702" s="246" t="s">
        <v>281</v>
      </c>
      <c r="H702" s="247">
        <v>1</v>
      </c>
      <c r="I702" s="248"/>
      <c r="J702" s="249">
        <f>ROUND(I702*H702,2)</f>
        <v>0</v>
      </c>
      <c r="K702" s="245" t="s">
        <v>19</v>
      </c>
      <c r="L702" s="250"/>
      <c r="M702" s="251" t="s">
        <v>19</v>
      </c>
      <c r="N702" s="252" t="s">
        <v>44</v>
      </c>
      <c r="O702" s="84"/>
      <c r="P702" s="221">
        <f>O702*H702</f>
        <v>0</v>
      </c>
      <c r="Q702" s="221">
        <v>0.015400000000000001</v>
      </c>
      <c r="R702" s="221">
        <f>Q702*H702</f>
        <v>0.015400000000000001</v>
      </c>
      <c r="S702" s="221">
        <v>0</v>
      </c>
      <c r="T702" s="222">
        <f>S702*H702</f>
        <v>0</v>
      </c>
      <c r="U702" s="38"/>
      <c r="V702" s="38"/>
      <c r="W702" s="38"/>
      <c r="X702" s="38"/>
      <c r="Y702" s="38"/>
      <c r="Z702" s="38"/>
      <c r="AA702" s="38"/>
      <c r="AB702" s="38"/>
      <c r="AC702" s="38"/>
      <c r="AD702" s="38"/>
      <c r="AE702" s="38"/>
      <c r="AR702" s="223" t="s">
        <v>232</v>
      </c>
      <c r="AT702" s="223" t="s">
        <v>229</v>
      </c>
      <c r="AU702" s="223" t="s">
        <v>83</v>
      </c>
      <c r="AY702" s="17" t="s">
        <v>150</v>
      </c>
      <c r="BE702" s="224">
        <f>IF(N702="základní",J702,0)</f>
        <v>0</v>
      </c>
      <c r="BF702" s="224">
        <f>IF(N702="snížená",J702,0)</f>
        <v>0</v>
      </c>
      <c r="BG702" s="224">
        <f>IF(N702="zákl. přenesená",J702,0)</f>
        <v>0</v>
      </c>
      <c r="BH702" s="224">
        <f>IF(N702="sníž. přenesená",J702,0)</f>
        <v>0</v>
      </c>
      <c r="BI702" s="224">
        <f>IF(N702="nulová",J702,0)</f>
        <v>0</v>
      </c>
      <c r="BJ702" s="17" t="s">
        <v>81</v>
      </c>
      <c r="BK702" s="224">
        <f>ROUND(I702*H702,2)</f>
        <v>0</v>
      </c>
      <c r="BL702" s="17" t="s">
        <v>217</v>
      </c>
      <c r="BM702" s="223" t="s">
        <v>1552</v>
      </c>
    </row>
    <row r="703" s="2" customFormat="1">
      <c r="A703" s="38"/>
      <c r="B703" s="39"/>
      <c r="C703" s="40"/>
      <c r="D703" s="225" t="s">
        <v>159</v>
      </c>
      <c r="E703" s="40"/>
      <c r="F703" s="226" t="s">
        <v>1551</v>
      </c>
      <c r="G703" s="40"/>
      <c r="H703" s="40"/>
      <c r="I703" s="227"/>
      <c r="J703" s="40"/>
      <c r="K703" s="40"/>
      <c r="L703" s="44"/>
      <c r="M703" s="228"/>
      <c r="N703" s="229"/>
      <c r="O703" s="84"/>
      <c r="P703" s="84"/>
      <c r="Q703" s="84"/>
      <c r="R703" s="84"/>
      <c r="S703" s="84"/>
      <c r="T703" s="85"/>
      <c r="U703" s="38"/>
      <c r="V703" s="38"/>
      <c r="W703" s="38"/>
      <c r="X703" s="38"/>
      <c r="Y703" s="38"/>
      <c r="Z703" s="38"/>
      <c r="AA703" s="38"/>
      <c r="AB703" s="38"/>
      <c r="AC703" s="38"/>
      <c r="AD703" s="38"/>
      <c r="AE703" s="38"/>
      <c r="AT703" s="17" t="s">
        <v>159</v>
      </c>
      <c r="AU703" s="17" t="s">
        <v>83</v>
      </c>
    </row>
    <row r="704" s="2" customFormat="1" ht="16.5" customHeight="1">
      <c r="A704" s="38"/>
      <c r="B704" s="39"/>
      <c r="C704" s="243" t="s">
        <v>1553</v>
      </c>
      <c r="D704" s="243" t="s">
        <v>229</v>
      </c>
      <c r="E704" s="244" t="s">
        <v>1554</v>
      </c>
      <c r="F704" s="245" t="s">
        <v>1555</v>
      </c>
      <c r="G704" s="246" t="s">
        <v>281</v>
      </c>
      <c r="H704" s="247">
        <v>57</v>
      </c>
      <c r="I704" s="248"/>
      <c r="J704" s="249">
        <f>ROUND(I704*H704,2)</f>
        <v>0</v>
      </c>
      <c r="K704" s="245" t="s">
        <v>19</v>
      </c>
      <c r="L704" s="250"/>
      <c r="M704" s="251" t="s">
        <v>19</v>
      </c>
      <c r="N704" s="252" t="s">
        <v>44</v>
      </c>
      <c r="O704" s="84"/>
      <c r="P704" s="221">
        <f>O704*H704</f>
        <v>0</v>
      </c>
      <c r="Q704" s="221">
        <v>0.022100000000000002</v>
      </c>
      <c r="R704" s="221">
        <f>Q704*H704</f>
        <v>1.2597</v>
      </c>
      <c r="S704" s="221">
        <v>0</v>
      </c>
      <c r="T704" s="222">
        <f>S704*H704</f>
        <v>0</v>
      </c>
      <c r="U704" s="38"/>
      <c r="V704" s="38"/>
      <c r="W704" s="38"/>
      <c r="X704" s="38"/>
      <c r="Y704" s="38"/>
      <c r="Z704" s="38"/>
      <c r="AA704" s="38"/>
      <c r="AB704" s="38"/>
      <c r="AC704" s="38"/>
      <c r="AD704" s="38"/>
      <c r="AE704" s="38"/>
      <c r="AR704" s="223" t="s">
        <v>232</v>
      </c>
      <c r="AT704" s="223" t="s">
        <v>229</v>
      </c>
      <c r="AU704" s="223" t="s">
        <v>83</v>
      </c>
      <c r="AY704" s="17" t="s">
        <v>150</v>
      </c>
      <c r="BE704" s="224">
        <f>IF(N704="základní",J704,0)</f>
        <v>0</v>
      </c>
      <c r="BF704" s="224">
        <f>IF(N704="snížená",J704,0)</f>
        <v>0</v>
      </c>
      <c r="BG704" s="224">
        <f>IF(N704="zákl. přenesená",J704,0)</f>
        <v>0</v>
      </c>
      <c r="BH704" s="224">
        <f>IF(N704="sníž. přenesená",J704,0)</f>
        <v>0</v>
      </c>
      <c r="BI704" s="224">
        <f>IF(N704="nulová",J704,0)</f>
        <v>0</v>
      </c>
      <c r="BJ704" s="17" t="s">
        <v>81</v>
      </c>
      <c r="BK704" s="224">
        <f>ROUND(I704*H704,2)</f>
        <v>0</v>
      </c>
      <c r="BL704" s="17" t="s">
        <v>217</v>
      </c>
      <c r="BM704" s="223" t="s">
        <v>1556</v>
      </c>
    </row>
    <row r="705" s="2" customFormat="1">
      <c r="A705" s="38"/>
      <c r="B705" s="39"/>
      <c r="C705" s="40"/>
      <c r="D705" s="225" t="s">
        <v>159</v>
      </c>
      <c r="E705" s="40"/>
      <c r="F705" s="226" t="s">
        <v>1555</v>
      </c>
      <c r="G705" s="40"/>
      <c r="H705" s="40"/>
      <c r="I705" s="227"/>
      <c r="J705" s="40"/>
      <c r="K705" s="40"/>
      <c r="L705" s="44"/>
      <c r="M705" s="228"/>
      <c r="N705" s="229"/>
      <c r="O705" s="84"/>
      <c r="P705" s="84"/>
      <c r="Q705" s="84"/>
      <c r="R705" s="84"/>
      <c r="S705" s="84"/>
      <c r="T705" s="85"/>
      <c r="U705" s="38"/>
      <c r="V705" s="38"/>
      <c r="W705" s="38"/>
      <c r="X705" s="38"/>
      <c r="Y705" s="38"/>
      <c r="Z705" s="38"/>
      <c r="AA705" s="38"/>
      <c r="AB705" s="38"/>
      <c r="AC705" s="38"/>
      <c r="AD705" s="38"/>
      <c r="AE705" s="38"/>
      <c r="AT705" s="17" t="s">
        <v>159</v>
      </c>
      <c r="AU705" s="17" t="s">
        <v>83</v>
      </c>
    </row>
    <row r="706" s="2" customFormat="1" ht="16.5" customHeight="1">
      <c r="A706" s="38"/>
      <c r="B706" s="39"/>
      <c r="C706" s="212" t="s">
        <v>1557</v>
      </c>
      <c r="D706" s="212" t="s">
        <v>153</v>
      </c>
      <c r="E706" s="213" t="s">
        <v>1558</v>
      </c>
      <c r="F706" s="214" t="s">
        <v>1559</v>
      </c>
      <c r="G706" s="215" t="s">
        <v>281</v>
      </c>
      <c r="H706" s="216">
        <v>12</v>
      </c>
      <c r="I706" s="217"/>
      <c r="J706" s="218">
        <f>ROUND(I706*H706,2)</f>
        <v>0</v>
      </c>
      <c r="K706" s="214" t="s">
        <v>157</v>
      </c>
      <c r="L706" s="44"/>
      <c r="M706" s="219" t="s">
        <v>19</v>
      </c>
      <c r="N706" s="220" t="s">
        <v>44</v>
      </c>
      <c r="O706" s="84"/>
      <c r="P706" s="221">
        <f>O706*H706</f>
        <v>0</v>
      </c>
      <c r="Q706" s="221">
        <v>0.00347</v>
      </c>
      <c r="R706" s="221">
        <f>Q706*H706</f>
        <v>0.041639999999999996</v>
      </c>
      <c r="S706" s="221">
        <v>0</v>
      </c>
      <c r="T706" s="222">
        <f>S706*H706</f>
        <v>0</v>
      </c>
      <c r="U706" s="38"/>
      <c r="V706" s="38"/>
      <c r="W706" s="38"/>
      <c r="X706" s="38"/>
      <c r="Y706" s="38"/>
      <c r="Z706" s="38"/>
      <c r="AA706" s="38"/>
      <c r="AB706" s="38"/>
      <c r="AC706" s="38"/>
      <c r="AD706" s="38"/>
      <c r="AE706" s="38"/>
      <c r="AR706" s="223" t="s">
        <v>383</v>
      </c>
      <c r="AT706" s="223" t="s">
        <v>153</v>
      </c>
      <c r="AU706" s="223" t="s">
        <v>83</v>
      </c>
      <c r="AY706" s="17" t="s">
        <v>150</v>
      </c>
      <c r="BE706" s="224">
        <f>IF(N706="základní",J706,0)</f>
        <v>0</v>
      </c>
      <c r="BF706" s="224">
        <f>IF(N706="snížená",J706,0)</f>
        <v>0</v>
      </c>
      <c r="BG706" s="224">
        <f>IF(N706="zákl. přenesená",J706,0)</f>
        <v>0</v>
      </c>
      <c r="BH706" s="224">
        <f>IF(N706="sníž. přenesená",J706,0)</f>
        <v>0</v>
      </c>
      <c r="BI706" s="224">
        <f>IF(N706="nulová",J706,0)</f>
        <v>0</v>
      </c>
      <c r="BJ706" s="17" t="s">
        <v>81</v>
      </c>
      <c r="BK706" s="224">
        <f>ROUND(I706*H706,2)</f>
        <v>0</v>
      </c>
      <c r="BL706" s="17" t="s">
        <v>383</v>
      </c>
      <c r="BM706" s="223" t="s">
        <v>1560</v>
      </c>
    </row>
    <row r="707" s="2" customFormat="1">
      <c r="A707" s="38"/>
      <c r="B707" s="39"/>
      <c r="C707" s="40"/>
      <c r="D707" s="225" t="s">
        <v>159</v>
      </c>
      <c r="E707" s="40"/>
      <c r="F707" s="226" t="s">
        <v>1561</v>
      </c>
      <c r="G707" s="40"/>
      <c r="H707" s="40"/>
      <c r="I707" s="227"/>
      <c r="J707" s="40"/>
      <c r="K707" s="40"/>
      <c r="L707" s="44"/>
      <c r="M707" s="228"/>
      <c r="N707" s="229"/>
      <c r="O707" s="84"/>
      <c r="P707" s="84"/>
      <c r="Q707" s="84"/>
      <c r="R707" s="84"/>
      <c r="S707" s="84"/>
      <c r="T707" s="85"/>
      <c r="U707" s="38"/>
      <c r="V707" s="38"/>
      <c r="W707" s="38"/>
      <c r="X707" s="38"/>
      <c r="Y707" s="38"/>
      <c r="Z707" s="38"/>
      <c r="AA707" s="38"/>
      <c r="AB707" s="38"/>
      <c r="AC707" s="38"/>
      <c r="AD707" s="38"/>
      <c r="AE707" s="38"/>
      <c r="AT707" s="17" t="s">
        <v>159</v>
      </c>
      <c r="AU707" s="17" t="s">
        <v>83</v>
      </c>
    </row>
    <row r="708" s="2" customFormat="1">
      <c r="A708" s="38"/>
      <c r="B708" s="39"/>
      <c r="C708" s="40"/>
      <c r="D708" s="230" t="s">
        <v>161</v>
      </c>
      <c r="E708" s="40"/>
      <c r="F708" s="231" t="s">
        <v>1562</v>
      </c>
      <c r="G708" s="40"/>
      <c r="H708" s="40"/>
      <c r="I708" s="227"/>
      <c r="J708" s="40"/>
      <c r="K708" s="40"/>
      <c r="L708" s="44"/>
      <c r="M708" s="228"/>
      <c r="N708" s="229"/>
      <c r="O708" s="84"/>
      <c r="P708" s="84"/>
      <c r="Q708" s="84"/>
      <c r="R708" s="84"/>
      <c r="S708" s="84"/>
      <c r="T708" s="85"/>
      <c r="U708" s="38"/>
      <c r="V708" s="38"/>
      <c r="W708" s="38"/>
      <c r="X708" s="38"/>
      <c r="Y708" s="38"/>
      <c r="Z708" s="38"/>
      <c r="AA708" s="38"/>
      <c r="AB708" s="38"/>
      <c r="AC708" s="38"/>
      <c r="AD708" s="38"/>
      <c r="AE708" s="38"/>
      <c r="AT708" s="17" t="s">
        <v>161</v>
      </c>
      <c r="AU708" s="17" t="s">
        <v>83</v>
      </c>
    </row>
    <row r="709" s="2" customFormat="1" ht="16.5" customHeight="1">
      <c r="A709" s="38"/>
      <c r="B709" s="39"/>
      <c r="C709" s="243" t="s">
        <v>1563</v>
      </c>
      <c r="D709" s="243" t="s">
        <v>229</v>
      </c>
      <c r="E709" s="244" t="s">
        <v>1564</v>
      </c>
      <c r="F709" s="245" t="s">
        <v>1565</v>
      </c>
      <c r="G709" s="246" t="s">
        <v>281</v>
      </c>
      <c r="H709" s="247">
        <v>2</v>
      </c>
      <c r="I709" s="248"/>
      <c r="J709" s="249">
        <f>ROUND(I709*H709,2)</f>
        <v>0</v>
      </c>
      <c r="K709" s="245" t="s">
        <v>19</v>
      </c>
      <c r="L709" s="250"/>
      <c r="M709" s="251" t="s">
        <v>19</v>
      </c>
      <c r="N709" s="252" t="s">
        <v>44</v>
      </c>
      <c r="O709" s="84"/>
      <c r="P709" s="221">
        <f>O709*H709</f>
        <v>0</v>
      </c>
      <c r="Q709" s="221">
        <v>0.014999999999999999</v>
      </c>
      <c r="R709" s="221">
        <f>Q709*H709</f>
        <v>0.029999999999999999</v>
      </c>
      <c r="S709" s="221">
        <v>0</v>
      </c>
      <c r="T709" s="222">
        <f>S709*H709</f>
        <v>0</v>
      </c>
      <c r="U709" s="38"/>
      <c r="V709" s="38"/>
      <c r="W709" s="38"/>
      <c r="X709" s="38"/>
      <c r="Y709" s="38"/>
      <c r="Z709" s="38"/>
      <c r="AA709" s="38"/>
      <c r="AB709" s="38"/>
      <c r="AC709" s="38"/>
      <c r="AD709" s="38"/>
      <c r="AE709" s="38"/>
      <c r="AR709" s="223" t="s">
        <v>232</v>
      </c>
      <c r="AT709" s="223" t="s">
        <v>229</v>
      </c>
      <c r="AU709" s="223" t="s">
        <v>83</v>
      </c>
      <c r="AY709" s="17" t="s">
        <v>150</v>
      </c>
      <c r="BE709" s="224">
        <f>IF(N709="základní",J709,0)</f>
        <v>0</v>
      </c>
      <c r="BF709" s="224">
        <f>IF(N709="snížená",J709,0)</f>
        <v>0</v>
      </c>
      <c r="BG709" s="224">
        <f>IF(N709="zákl. přenesená",J709,0)</f>
        <v>0</v>
      </c>
      <c r="BH709" s="224">
        <f>IF(N709="sníž. přenesená",J709,0)</f>
        <v>0</v>
      </c>
      <c r="BI709" s="224">
        <f>IF(N709="nulová",J709,0)</f>
        <v>0</v>
      </c>
      <c r="BJ709" s="17" t="s">
        <v>81</v>
      </c>
      <c r="BK709" s="224">
        <f>ROUND(I709*H709,2)</f>
        <v>0</v>
      </c>
      <c r="BL709" s="17" t="s">
        <v>217</v>
      </c>
      <c r="BM709" s="223" t="s">
        <v>1566</v>
      </c>
    </row>
    <row r="710" s="2" customFormat="1">
      <c r="A710" s="38"/>
      <c r="B710" s="39"/>
      <c r="C710" s="40"/>
      <c r="D710" s="225" t="s">
        <v>159</v>
      </c>
      <c r="E710" s="40"/>
      <c r="F710" s="226" t="s">
        <v>1565</v>
      </c>
      <c r="G710" s="40"/>
      <c r="H710" s="40"/>
      <c r="I710" s="227"/>
      <c r="J710" s="40"/>
      <c r="K710" s="40"/>
      <c r="L710" s="44"/>
      <c r="M710" s="228"/>
      <c r="N710" s="229"/>
      <c r="O710" s="84"/>
      <c r="P710" s="84"/>
      <c r="Q710" s="84"/>
      <c r="R710" s="84"/>
      <c r="S710" s="84"/>
      <c r="T710" s="85"/>
      <c r="U710" s="38"/>
      <c r="V710" s="38"/>
      <c r="W710" s="38"/>
      <c r="X710" s="38"/>
      <c r="Y710" s="38"/>
      <c r="Z710" s="38"/>
      <c r="AA710" s="38"/>
      <c r="AB710" s="38"/>
      <c r="AC710" s="38"/>
      <c r="AD710" s="38"/>
      <c r="AE710" s="38"/>
      <c r="AT710" s="17" t="s">
        <v>159</v>
      </c>
      <c r="AU710" s="17" t="s">
        <v>83</v>
      </c>
    </row>
    <row r="711" s="2" customFormat="1" ht="16.5" customHeight="1">
      <c r="A711" s="38"/>
      <c r="B711" s="39"/>
      <c r="C711" s="243" t="s">
        <v>1567</v>
      </c>
      <c r="D711" s="243" t="s">
        <v>229</v>
      </c>
      <c r="E711" s="244" t="s">
        <v>1568</v>
      </c>
      <c r="F711" s="245" t="s">
        <v>1569</v>
      </c>
      <c r="G711" s="246" t="s">
        <v>281</v>
      </c>
      <c r="H711" s="247">
        <v>1</v>
      </c>
      <c r="I711" s="248"/>
      <c r="J711" s="249">
        <f>ROUND(I711*H711,2)</f>
        <v>0</v>
      </c>
      <c r="K711" s="245" t="s">
        <v>19</v>
      </c>
      <c r="L711" s="250"/>
      <c r="M711" s="251" t="s">
        <v>19</v>
      </c>
      <c r="N711" s="252" t="s">
        <v>44</v>
      </c>
      <c r="O711" s="84"/>
      <c r="P711" s="221">
        <f>O711*H711</f>
        <v>0</v>
      </c>
      <c r="Q711" s="221">
        <v>0.048000000000000001</v>
      </c>
      <c r="R711" s="221">
        <f>Q711*H711</f>
        <v>0.048000000000000001</v>
      </c>
      <c r="S711" s="221">
        <v>0</v>
      </c>
      <c r="T711" s="222">
        <f>S711*H711</f>
        <v>0</v>
      </c>
      <c r="U711" s="38"/>
      <c r="V711" s="38"/>
      <c r="W711" s="38"/>
      <c r="X711" s="38"/>
      <c r="Y711" s="38"/>
      <c r="Z711" s="38"/>
      <c r="AA711" s="38"/>
      <c r="AB711" s="38"/>
      <c r="AC711" s="38"/>
      <c r="AD711" s="38"/>
      <c r="AE711" s="38"/>
      <c r="AR711" s="223" t="s">
        <v>232</v>
      </c>
      <c r="AT711" s="223" t="s">
        <v>229</v>
      </c>
      <c r="AU711" s="223" t="s">
        <v>83</v>
      </c>
      <c r="AY711" s="17" t="s">
        <v>150</v>
      </c>
      <c r="BE711" s="224">
        <f>IF(N711="základní",J711,0)</f>
        <v>0</v>
      </c>
      <c r="BF711" s="224">
        <f>IF(N711="snížená",J711,0)</f>
        <v>0</v>
      </c>
      <c r="BG711" s="224">
        <f>IF(N711="zákl. přenesená",J711,0)</f>
        <v>0</v>
      </c>
      <c r="BH711" s="224">
        <f>IF(N711="sníž. přenesená",J711,0)</f>
        <v>0</v>
      </c>
      <c r="BI711" s="224">
        <f>IF(N711="nulová",J711,0)</f>
        <v>0</v>
      </c>
      <c r="BJ711" s="17" t="s">
        <v>81</v>
      </c>
      <c r="BK711" s="224">
        <f>ROUND(I711*H711,2)</f>
        <v>0</v>
      </c>
      <c r="BL711" s="17" t="s">
        <v>217</v>
      </c>
      <c r="BM711" s="223" t="s">
        <v>1570</v>
      </c>
    </row>
    <row r="712" s="2" customFormat="1">
      <c r="A712" s="38"/>
      <c r="B712" s="39"/>
      <c r="C712" s="40"/>
      <c r="D712" s="225" t="s">
        <v>159</v>
      </c>
      <c r="E712" s="40"/>
      <c r="F712" s="226" t="s">
        <v>1569</v>
      </c>
      <c r="G712" s="40"/>
      <c r="H712" s="40"/>
      <c r="I712" s="227"/>
      <c r="J712" s="40"/>
      <c r="K712" s="40"/>
      <c r="L712" s="44"/>
      <c r="M712" s="228"/>
      <c r="N712" s="229"/>
      <c r="O712" s="84"/>
      <c r="P712" s="84"/>
      <c r="Q712" s="84"/>
      <c r="R712" s="84"/>
      <c r="S712" s="84"/>
      <c r="T712" s="85"/>
      <c r="U712" s="38"/>
      <c r="V712" s="38"/>
      <c r="W712" s="38"/>
      <c r="X712" s="38"/>
      <c r="Y712" s="38"/>
      <c r="Z712" s="38"/>
      <c r="AA712" s="38"/>
      <c r="AB712" s="38"/>
      <c r="AC712" s="38"/>
      <c r="AD712" s="38"/>
      <c r="AE712" s="38"/>
      <c r="AT712" s="17" t="s">
        <v>159</v>
      </c>
      <c r="AU712" s="17" t="s">
        <v>83</v>
      </c>
    </row>
    <row r="713" s="2" customFormat="1" ht="16.5" customHeight="1">
      <c r="A713" s="38"/>
      <c r="B713" s="39"/>
      <c r="C713" s="243" t="s">
        <v>1571</v>
      </c>
      <c r="D713" s="243" t="s">
        <v>229</v>
      </c>
      <c r="E713" s="244" t="s">
        <v>1572</v>
      </c>
      <c r="F713" s="245" t="s">
        <v>1573</v>
      </c>
      <c r="G713" s="246" t="s">
        <v>281</v>
      </c>
      <c r="H713" s="247">
        <v>9</v>
      </c>
      <c r="I713" s="248"/>
      <c r="J713" s="249">
        <f>ROUND(I713*H713,2)</f>
        <v>0</v>
      </c>
      <c r="K713" s="245" t="s">
        <v>19</v>
      </c>
      <c r="L713" s="250"/>
      <c r="M713" s="251" t="s">
        <v>19</v>
      </c>
      <c r="N713" s="252" t="s">
        <v>44</v>
      </c>
      <c r="O713" s="84"/>
      <c r="P713" s="221">
        <f>O713*H713</f>
        <v>0</v>
      </c>
      <c r="Q713" s="221">
        <v>0.048000000000000001</v>
      </c>
      <c r="R713" s="221">
        <f>Q713*H713</f>
        <v>0.432</v>
      </c>
      <c r="S713" s="221">
        <v>0</v>
      </c>
      <c r="T713" s="222">
        <f>S713*H713</f>
        <v>0</v>
      </c>
      <c r="U713" s="38"/>
      <c r="V713" s="38"/>
      <c r="W713" s="38"/>
      <c r="X713" s="38"/>
      <c r="Y713" s="38"/>
      <c r="Z713" s="38"/>
      <c r="AA713" s="38"/>
      <c r="AB713" s="38"/>
      <c r="AC713" s="38"/>
      <c r="AD713" s="38"/>
      <c r="AE713" s="38"/>
      <c r="AR713" s="223" t="s">
        <v>232</v>
      </c>
      <c r="AT713" s="223" t="s">
        <v>229</v>
      </c>
      <c r="AU713" s="223" t="s">
        <v>83</v>
      </c>
      <c r="AY713" s="17" t="s">
        <v>150</v>
      </c>
      <c r="BE713" s="224">
        <f>IF(N713="základní",J713,0)</f>
        <v>0</v>
      </c>
      <c r="BF713" s="224">
        <f>IF(N713="snížená",J713,0)</f>
        <v>0</v>
      </c>
      <c r="BG713" s="224">
        <f>IF(N713="zákl. přenesená",J713,0)</f>
        <v>0</v>
      </c>
      <c r="BH713" s="224">
        <f>IF(N713="sníž. přenesená",J713,0)</f>
        <v>0</v>
      </c>
      <c r="BI713" s="224">
        <f>IF(N713="nulová",J713,0)</f>
        <v>0</v>
      </c>
      <c r="BJ713" s="17" t="s">
        <v>81</v>
      </c>
      <c r="BK713" s="224">
        <f>ROUND(I713*H713,2)</f>
        <v>0</v>
      </c>
      <c r="BL713" s="17" t="s">
        <v>217</v>
      </c>
      <c r="BM713" s="223" t="s">
        <v>1574</v>
      </c>
    </row>
    <row r="714" s="2" customFormat="1">
      <c r="A714" s="38"/>
      <c r="B714" s="39"/>
      <c r="C714" s="40"/>
      <c r="D714" s="225" t="s">
        <v>159</v>
      </c>
      <c r="E714" s="40"/>
      <c r="F714" s="226" t="s">
        <v>1573</v>
      </c>
      <c r="G714" s="40"/>
      <c r="H714" s="40"/>
      <c r="I714" s="227"/>
      <c r="J714" s="40"/>
      <c r="K714" s="40"/>
      <c r="L714" s="44"/>
      <c r="M714" s="228"/>
      <c r="N714" s="229"/>
      <c r="O714" s="84"/>
      <c r="P714" s="84"/>
      <c r="Q714" s="84"/>
      <c r="R714" s="84"/>
      <c r="S714" s="84"/>
      <c r="T714" s="85"/>
      <c r="U714" s="38"/>
      <c r="V714" s="38"/>
      <c r="W714" s="38"/>
      <c r="X714" s="38"/>
      <c r="Y714" s="38"/>
      <c r="Z714" s="38"/>
      <c r="AA714" s="38"/>
      <c r="AB714" s="38"/>
      <c r="AC714" s="38"/>
      <c r="AD714" s="38"/>
      <c r="AE714" s="38"/>
      <c r="AT714" s="17" t="s">
        <v>159</v>
      </c>
      <c r="AU714" s="17" t="s">
        <v>83</v>
      </c>
    </row>
    <row r="715" s="2" customFormat="1" ht="16.5" customHeight="1">
      <c r="A715" s="38"/>
      <c r="B715" s="39"/>
      <c r="C715" s="212" t="s">
        <v>1575</v>
      </c>
      <c r="D715" s="212" t="s">
        <v>153</v>
      </c>
      <c r="E715" s="213" t="s">
        <v>1576</v>
      </c>
      <c r="F715" s="214" t="s">
        <v>1577</v>
      </c>
      <c r="G715" s="215" t="s">
        <v>281</v>
      </c>
      <c r="H715" s="216">
        <v>14</v>
      </c>
      <c r="I715" s="217"/>
      <c r="J715" s="218">
        <f>ROUND(I715*H715,2)</f>
        <v>0</v>
      </c>
      <c r="K715" s="214" t="s">
        <v>157</v>
      </c>
      <c r="L715" s="44"/>
      <c r="M715" s="219" t="s">
        <v>19</v>
      </c>
      <c r="N715" s="220" t="s">
        <v>44</v>
      </c>
      <c r="O715" s="84"/>
      <c r="P715" s="221">
        <f>O715*H715</f>
        <v>0</v>
      </c>
      <c r="Q715" s="221">
        <v>0.00166</v>
      </c>
      <c r="R715" s="221">
        <f>Q715*H715</f>
        <v>0.02324</v>
      </c>
      <c r="S715" s="221">
        <v>0</v>
      </c>
      <c r="T715" s="222">
        <f>S715*H715</f>
        <v>0</v>
      </c>
      <c r="U715" s="38"/>
      <c r="V715" s="38"/>
      <c r="W715" s="38"/>
      <c r="X715" s="38"/>
      <c r="Y715" s="38"/>
      <c r="Z715" s="38"/>
      <c r="AA715" s="38"/>
      <c r="AB715" s="38"/>
      <c r="AC715" s="38"/>
      <c r="AD715" s="38"/>
      <c r="AE715" s="38"/>
      <c r="AR715" s="223" t="s">
        <v>383</v>
      </c>
      <c r="AT715" s="223" t="s">
        <v>153</v>
      </c>
      <c r="AU715" s="223" t="s">
        <v>83</v>
      </c>
      <c r="AY715" s="17" t="s">
        <v>150</v>
      </c>
      <c r="BE715" s="224">
        <f>IF(N715="základní",J715,0)</f>
        <v>0</v>
      </c>
      <c r="BF715" s="224">
        <f>IF(N715="snížená",J715,0)</f>
        <v>0</v>
      </c>
      <c r="BG715" s="224">
        <f>IF(N715="zákl. přenesená",J715,0)</f>
        <v>0</v>
      </c>
      <c r="BH715" s="224">
        <f>IF(N715="sníž. přenesená",J715,0)</f>
        <v>0</v>
      </c>
      <c r="BI715" s="224">
        <f>IF(N715="nulová",J715,0)</f>
        <v>0</v>
      </c>
      <c r="BJ715" s="17" t="s">
        <v>81</v>
      </c>
      <c r="BK715" s="224">
        <f>ROUND(I715*H715,2)</f>
        <v>0</v>
      </c>
      <c r="BL715" s="17" t="s">
        <v>383</v>
      </c>
      <c r="BM715" s="223" t="s">
        <v>1578</v>
      </c>
    </row>
    <row r="716" s="2" customFormat="1">
      <c r="A716" s="38"/>
      <c r="B716" s="39"/>
      <c r="C716" s="40"/>
      <c r="D716" s="225" t="s">
        <v>159</v>
      </c>
      <c r="E716" s="40"/>
      <c r="F716" s="226" t="s">
        <v>1579</v>
      </c>
      <c r="G716" s="40"/>
      <c r="H716" s="40"/>
      <c r="I716" s="227"/>
      <c r="J716" s="40"/>
      <c r="K716" s="40"/>
      <c r="L716" s="44"/>
      <c r="M716" s="228"/>
      <c r="N716" s="229"/>
      <c r="O716" s="84"/>
      <c r="P716" s="84"/>
      <c r="Q716" s="84"/>
      <c r="R716" s="84"/>
      <c r="S716" s="84"/>
      <c r="T716" s="85"/>
      <c r="U716" s="38"/>
      <c r="V716" s="38"/>
      <c r="W716" s="38"/>
      <c r="X716" s="38"/>
      <c r="Y716" s="38"/>
      <c r="Z716" s="38"/>
      <c r="AA716" s="38"/>
      <c r="AB716" s="38"/>
      <c r="AC716" s="38"/>
      <c r="AD716" s="38"/>
      <c r="AE716" s="38"/>
      <c r="AT716" s="17" t="s">
        <v>159</v>
      </c>
      <c r="AU716" s="17" t="s">
        <v>83</v>
      </c>
    </row>
    <row r="717" s="2" customFormat="1">
      <c r="A717" s="38"/>
      <c r="B717" s="39"/>
      <c r="C717" s="40"/>
      <c r="D717" s="230" t="s">
        <v>161</v>
      </c>
      <c r="E717" s="40"/>
      <c r="F717" s="231" t="s">
        <v>1580</v>
      </c>
      <c r="G717" s="40"/>
      <c r="H717" s="40"/>
      <c r="I717" s="227"/>
      <c r="J717" s="40"/>
      <c r="K717" s="40"/>
      <c r="L717" s="44"/>
      <c r="M717" s="228"/>
      <c r="N717" s="229"/>
      <c r="O717" s="84"/>
      <c r="P717" s="84"/>
      <c r="Q717" s="84"/>
      <c r="R717" s="84"/>
      <c r="S717" s="84"/>
      <c r="T717" s="85"/>
      <c r="U717" s="38"/>
      <c r="V717" s="38"/>
      <c r="W717" s="38"/>
      <c r="X717" s="38"/>
      <c r="Y717" s="38"/>
      <c r="Z717" s="38"/>
      <c r="AA717" s="38"/>
      <c r="AB717" s="38"/>
      <c r="AC717" s="38"/>
      <c r="AD717" s="38"/>
      <c r="AE717" s="38"/>
      <c r="AT717" s="17" t="s">
        <v>161</v>
      </c>
      <c r="AU717" s="17" t="s">
        <v>83</v>
      </c>
    </row>
    <row r="718" s="2" customFormat="1" ht="16.5" customHeight="1">
      <c r="A718" s="38"/>
      <c r="B718" s="39"/>
      <c r="C718" s="243" t="s">
        <v>1581</v>
      </c>
      <c r="D718" s="243" t="s">
        <v>229</v>
      </c>
      <c r="E718" s="244" t="s">
        <v>1582</v>
      </c>
      <c r="F718" s="245" t="s">
        <v>478</v>
      </c>
      <c r="G718" s="246" t="s">
        <v>281</v>
      </c>
      <c r="H718" s="247">
        <v>2</v>
      </c>
      <c r="I718" s="248"/>
      <c r="J718" s="249">
        <f>ROUND(I718*H718,2)</f>
        <v>0</v>
      </c>
      <c r="K718" s="245" t="s">
        <v>157</v>
      </c>
      <c r="L718" s="250"/>
      <c r="M718" s="251" t="s">
        <v>19</v>
      </c>
      <c r="N718" s="252" t="s">
        <v>44</v>
      </c>
      <c r="O718" s="84"/>
      <c r="P718" s="221">
        <f>O718*H718</f>
        <v>0</v>
      </c>
      <c r="Q718" s="221">
        <v>0.0089999999999999993</v>
      </c>
      <c r="R718" s="221">
        <f>Q718*H718</f>
        <v>0.017999999999999999</v>
      </c>
      <c r="S718" s="221">
        <v>0</v>
      </c>
      <c r="T718" s="222">
        <f>S718*H718</f>
        <v>0</v>
      </c>
      <c r="U718" s="38"/>
      <c r="V718" s="38"/>
      <c r="W718" s="38"/>
      <c r="X718" s="38"/>
      <c r="Y718" s="38"/>
      <c r="Z718" s="38"/>
      <c r="AA718" s="38"/>
      <c r="AB718" s="38"/>
      <c r="AC718" s="38"/>
      <c r="AD718" s="38"/>
      <c r="AE718" s="38"/>
      <c r="AR718" s="223" t="s">
        <v>1086</v>
      </c>
      <c r="AT718" s="223" t="s">
        <v>229</v>
      </c>
      <c r="AU718" s="223" t="s">
        <v>83</v>
      </c>
      <c r="AY718" s="17" t="s">
        <v>150</v>
      </c>
      <c r="BE718" s="224">
        <f>IF(N718="základní",J718,0)</f>
        <v>0</v>
      </c>
      <c r="BF718" s="224">
        <f>IF(N718="snížená",J718,0)</f>
        <v>0</v>
      </c>
      <c r="BG718" s="224">
        <f>IF(N718="zákl. přenesená",J718,0)</f>
        <v>0</v>
      </c>
      <c r="BH718" s="224">
        <f>IF(N718="sníž. přenesená",J718,0)</f>
        <v>0</v>
      </c>
      <c r="BI718" s="224">
        <f>IF(N718="nulová",J718,0)</f>
        <v>0</v>
      </c>
      <c r="BJ718" s="17" t="s">
        <v>81</v>
      </c>
      <c r="BK718" s="224">
        <f>ROUND(I718*H718,2)</f>
        <v>0</v>
      </c>
      <c r="BL718" s="17" t="s">
        <v>383</v>
      </c>
      <c r="BM718" s="223" t="s">
        <v>1583</v>
      </c>
    </row>
    <row r="719" s="2" customFormat="1">
      <c r="A719" s="38"/>
      <c r="B719" s="39"/>
      <c r="C719" s="40"/>
      <c r="D719" s="225" t="s">
        <v>159</v>
      </c>
      <c r="E719" s="40"/>
      <c r="F719" s="226" t="s">
        <v>478</v>
      </c>
      <c r="G719" s="40"/>
      <c r="H719" s="40"/>
      <c r="I719" s="227"/>
      <c r="J719" s="40"/>
      <c r="K719" s="40"/>
      <c r="L719" s="44"/>
      <c r="M719" s="228"/>
      <c r="N719" s="229"/>
      <c r="O719" s="84"/>
      <c r="P719" s="84"/>
      <c r="Q719" s="84"/>
      <c r="R719" s="84"/>
      <c r="S719" s="84"/>
      <c r="T719" s="85"/>
      <c r="U719" s="38"/>
      <c r="V719" s="38"/>
      <c r="W719" s="38"/>
      <c r="X719" s="38"/>
      <c r="Y719" s="38"/>
      <c r="Z719" s="38"/>
      <c r="AA719" s="38"/>
      <c r="AB719" s="38"/>
      <c r="AC719" s="38"/>
      <c r="AD719" s="38"/>
      <c r="AE719" s="38"/>
      <c r="AT719" s="17" t="s">
        <v>159</v>
      </c>
      <c r="AU719" s="17" t="s">
        <v>83</v>
      </c>
    </row>
    <row r="720" s="2" customFormat="1" ht="16.5" customHeight="1">
      <c r="A720" s="38"/>
      <c r="B720" s="39"/>
      <c r="C720" s="243" t="s">
        <v>1584</v>
      </c>
      <c r="D720" s="243" t="s">
        <v>229</v>
      </c>
      <c r="E720" s="244" t="s">
        <v>1585</v>
      </c>
      <c r="F720" s="245" t="s">
        <v>1586</v>
      </c>
      <c r="G720" s="246" t="s">
        <v>281</v>
      </c>
      <c r="H720" s="247">
        <v>12</v>
      </c>
      <c r="I720" s="248"/>
      <c r="J720" s="249">
        <f>ROUND(I720*H720,2)</f>
        <v>0</v>
      </c>
      <c r="K720" s="245" t="s">
        <v>19</v>
      </c>
      <c r="L720" s="250"/>
      <c r="M720" s="251" t="s">
        <v>19</v>
      </c>
      <c r="N720" s="252" t="s">
        <v>44</v>
      </c>
      <c r="O720" s="84"/>
      <c r="P720" s="221">
        <f>O720*H720</f>
        <v>0</v>
      </c>
      <c r="Q720" s="221">
        <v>0.0099000000000000008</v>
      </c>
      <c r="R720" s="221">
        <f>Q720*H720</f>
        <v>0.11880000000000002</v>
      </c>
      <c r="S720" s="221">
        <v>0</v>
      </c>
      <c r="T720" s="222">
        <f>S720*H720</f>
        <v>0</v>
      </c>
      <c r="U720" s="38"/>
      <c r="V720" s="38"/>
      <c r="W720" s="38"/>
      <c r="X720" s="38"/>
      <c r="Y720" s="38"/>
      <c r="Z720" s="38"/>
      <c r="AA720" s="38"/>
      <c r="AB720" s="38"/>
      <c r="AC720" s="38"/>
      <c r="AD720" s="38"/>
      <c r="AE720" s="38"/>
      <c r="AR720" s="223" t="s">
        <v>232</v>
      </c>
      <c r="AT720" s="223" t="s">
        <v>229</v>
      </c>
      <c r="AU720" s="223" t="s">
        <v>83</v>
      </c>
      <c r="AY720" s="17" t="s">
        <v>150</v>
      </c>
      <c r="BE720" s="224">
        <f>IF(N720="základní",J720,0)</f>
        <v>0</v>
      </c>
      <c r="BF720" s="224">
        <f>IF(N720="snížená",J720,0)</f>
        <v>0</v>
      </c>
      <c r="BG720" s="224">
        <f>IF(N720="zákl. přenesená",J720,0)</f>
        <v>0</v>
      </c>
      <c r="BH720" s="224">
        <f>IF(N720="sníž. přenesená",J720,0)</f>
        <v>0</v>
      </c>
      <c r="BI720" s="224">
        <f>IF(N720="nulová",J720,0)</f>
        <v>0</v>
      </c>
      <c r="BJ720" s="17" t="s">
        <v>81</v>
      </c>
      <c r="BK720" s="224">
        <f>ROUND(I720*H720,2)</f>
        <v>0</v>
      </c>
      <c r="BL720" s="17" t="s">
        <v>217</v>
      </c>
      <c r="BM720" s="223" t="s">
        <v>1587</v>
      </c>
    </row>
    <row r="721" s="2" customFormat="1">
      <c r="A721" s="38"/>
      <c r="B721" s="39"/>
      <c r="C721" s="40"/>
      <c r="D721" s="225" t="s">
        <v>159</v>
      </c>
      <c r="E721" s="40"/>
      <c r="F721" s="226" t="s">
        <v>1586</v>
      </c>
      <c r="G721" s="40"/>
      <c r="H721" s="40"/>
      <c r="I721" s="227"/>
      <c r="J721" s="40"/>
      <c r="K721" s="40"/>
      <c r="L721" s="44"/>
      <c r="M721" s="228"/>
      <c r="N721" s="229"/>
      <c r="O721" s="84"/>
      <c r="P721" s="84"/>
      <c r="Q721" s="84"/>
      <c r="R721" s="84"/>
      <c r="S721" s="84"/>
      <c r="T721" s="85"/>
      <c r="U721" s="38"/>
      <c r="V721" s="38"/>
      <c r="W721" s="38"/>
      <c r="X721" s="38"/>
      <c r="Y721" s="38"/>
      <c r="Z721" s="38"/>
      <c r="AA721" s="38"/>
      <c r="AB721" s="38"/>
      <c r="AC721" s="38"/>
      <c r="AD721" s="38"/>
      <c r="AE721" s="38"/>
      <c r="AT721" s="17" t="s">
        <v>159</v>
      </c>
      <c r="AU721" s="17" t="s">
        <v>83</v>
      </c>
    </row>
    <row r="722" s="2" customFormat="1" ht="16.5" customHeight="1">
      <c r="A722" s="38"/>
      <c r="B722" s="39"/>
      <c r="C722" s="212" t="s">
        <v>1588</v>
      </c>
      <c r="D722" s="212" t="s">
        <v>153</v>
      </c>
      <c r="E722" s="213" t="s">
        <v>1589</v>
      </c>
      <c r="F722" s="214" t="s">
        <v>1590</v>
      </c>
      <c r="G722" s="215" t="s">
        <v>281</v>
      </c>
      <c r="H722" s="216">
        <v>1</v>
      </c>
      <c r="I722" s="217"/>
      <c r="J722" s="218">
        <f>ROUND(I722*H722,2)</f>
        <v>0</v>
      </c>
      <c r="K722" s="214" t="s">
        <v>157</v>
      </c>
      <c r="L722" s="44"/>
      <c r="M722" s="219" t="s">
        <v>19</v>
      </c>
      <c r="N722" s="220" t="s">
        <v>44</v>
      </c>
      <c r="O722" s="84"/>
      <c r="P722" s="221">
        <f>O722*H722</f>
        <v>0</v>
      </c>
      <c r="Q722" s="221">
        <v>0.0021800000000000001</v>
      </c>
      <c r="R722" s="221">
        <f>Q722*H722</f>
        <v>0.0021800000000000001</v>
      </c>
      <c r="S722" s="221">
        <v>0</v>
      </c>
      <c r="T722" s="222">
        <f>S722*H722</f>
        <v>0</v>
      </c>
      <c r="U722" s="38"/>
      <c r="V722" s="38"/>
      <c r="W722" s="38"/>
      <c r="X722" s="38"/>
      <c r="Y722" s="38"/>
      <c r="Z722" s="38"/>
      <c r="AA722" s="38"/>
      <c r="AB722" s="38"/>
      <c r="AC722" s="38"/>
      <c r="AD722" s="38"/>
      <c r="AE722" s="38"/>
      <c r="AR722" s="223" t="s">
        <v>383</v>
      </c>
      <c r="AT722" s="223" t="s">
        <v>153</v>
      </c>
      <c r="AU722" s="223" t="s">
        <v>83</v>
      </c>
      <c r="AY722" s="17" t="s">
        <v>150</v>
      </c>
      <c r="BE722" s="224">
        <f>IF(N722="základní",J722,0)</f>
        <v>0</v>
      </c>
      <c r="BF722" s="224">
        <f>IF(N722="snížená",J722,0)</f>
        <v>0</v>
      </c>
      <c r="BG722" s="224">
        <f>IF(N722="zákl. přenesená",J722,0)</f>
        <v>0</v>
      </c>
      <c r="BH722" s="224">
        <f>IF(N722="sníž. přenesená",J722,0)</f>
        <v>0</v>
      </c>
      <c r="BI722" s="224">
        <f>IF(N722="nulová",J722,0)</f>
        <v>0</v>
      </c>
      <c r="BJ722" s="17" t="s">
        <v>81</v>
      </c>
      <c r="BK722" s="224">
        <f>ROUND(I722*H722,2)</f>
        <v>0</v>
      </c>
      <c r="BL722" s="17" t="s">
        <v>383</v>
      </c>
      <c r="BM722" s="223" t="s">
        <v>1591</v>
      </c>
    </row>
    <row r="723" s="2" customFormat="1">
      <c r="A723" s="38"/>
      <c r="B723" s="39"/>
      <c r="C723" s="40"/>
      <c r="D723" s="225" t="s">
        <v>159</v>
      </c>
      <c r="E723" s="40"/>
      <c r="F723" s="226" t="s">
        <v>1592</v>
      </c>
      <c r="G723" s="40"/>
      <c r="H723" s="40"/>
      <c r="I723" s="227"/>
      <c r="J723" s="40"/>
      <c r="K723" s="40"/>
      <c r="L723" s="44"/>
      <c r="M723" s="228"/>
      <c r="N723" s="229"/>
      <c r="O723" s="84"/>
      <c r="P723" s="84"/>
      <c r="Q723" s="84"/>
      <c r="R723" s="84"/>
      <c r="S723" s="84"/>
      <c r="T723" s="85"/>
      <c r="U723" s="38"/>
      <c r="V723" s="38"/>
      <c r="W723" s="38"/>
      <c r="X723" s="38"/>
      <c r="Y723" s="38"/>
      <c r="Z723" s="38"/>
      <c r="AA723" s="38"/>
      <c r="AB723" s="38"/>
      <c r="AC723" s="38"/>
      <c r="AD723" s="38"/>
      <c r="AE723" s="38"/>
      <c r="AT723" s="17" t="s">
        <v>159</v>
      </c>
      <c r="AU723" s="17" t="s">
        <v>83</v>
      </c>
    </row>
    <row r="724" s="2" customFormat="1">
      <c r="A724" s="38"/>
      <c r="B724" s="39"/>
      <c r="C724" s="40"/>
      <c r="D724" s="230" t="s">
        <v>161</v>
      </c>
      <c r="E724" s="40"/>
      <c r="F724" s="231" t="s">
        <v>1593</v>
      </c>
      <c r="G724" s="40"/>
      <c r="H724" s="40"/>
      <c r="I724" s="227"/>
      <c r="J724" s="40"/>
      <c r="K724" s="40"/>
      <c r="L724" s="44"/>
      <c r="M724" s="228"/>
      <c r="N724" s="229"/>
      <c r="O724" s="84"/>
      <c r="P724" s="84"/>
      <c r="Q724" s="84"/>
      <c r="R724" s="84"/>
      <c r="S724" s="84"/>
      <c r="T724" s="85"/>
      <c r="U724" s="38"/>
      <c r="V724" s="38"/>
      <c r="W724" s="38"/>
      <c r="X724" s="38"/>
      <c r="Y724" s="38"/>
      <c r="Z724" s="38"/>
      <c r="AA724" s="38"/>
      <c r="AB724" s="38"/>
      <c r="AC724" s="38"/>
      <c r="AD724" s="38"/>
      <c r="AE724" s="38"/>
      <c r="AT724" s="17" t="s">
        <v>161</v>
      </c>
      <c r="AU724" s="17" t="s">
        <v>83</v>
      </c>
    </row>
    <row r="725" s="2" customFormat="1" ht="16.5" customHeight="1">
      <c r="A725" s="38"/>
      <c r="B725" s="39"/>
      <c r="C725" s="243" t="s">
        <v>1594</v>
      </c>
      <c r="D725" s="243" t="s">
        <v>229</v>
      </c>
      <c r="E725" s="244" t="s">
        <v>475</v>
      </c>
      <c r="F725" s="245" t="s">
        <v>1595</v>
      </c>
      <c r="G725" s="246" t="s">
        <v>281</v>
      </c>
      <c r="H725" s="247">
        <v>1</v>
      </c>
      <c r="I725" s="248"/>
      <c r="J725" s="249">
        <f>ROUND(I725*H725,2)</f>
        <v>0</v>
      </c>
      <c r="K725" s="245" t="s">
        <v>19</v>
      </c>
      <c r="L725" s="250"/>
      <c r="M725" s="251" t="s">
        <v>19</v>
      </c>
      <c r="N725" s="252" t="s">
        <v>44</v>
      </c>
      <c r="O725" s="84"/>
      <c r="P725" s="221">
        <f>O725*H725</f>
        <v>0</v>
      </c>
      <c r="Q725" s="221">
        <v>0.016</v>
      </c>
      <c r="R725" s="221">
        <f>Q725*H725</f>
        <v>0.016</v>
      </c>
      <c r="S725" s="221">
        <v>0</v>
      </c>
      <c r="T725" s="222">
        <f>S725*H725</f>
        <v>0</v>
      </c>
      <c r="U725" s="38"/>
      <c r="V725" s="38"/>
      <c r="W725" s="38"/>
      <c r="X725" s="38"/>
      <c r="Y725" s="38"/>
      <c r="Z725" s="38"/>
      <c r="AA725" s="38"/>
      <c r="AB725" s="38"/>
      <c r="AC725" s="38"/>
      <c r="AD725" s="38"/>
      <c r="AE725" s="38"/>
      <c r="AR725" s="223" t="s">
        <v>1086</v>
      </c>
      <c r="AT725" s="223" t="s">
        <v>229</v>
      </c>
      <c r="AU725" s="223" t="s">
        <v>83</v>
      </c>
      <c r="AY725" s="17" t="s">
        <v>150</v>
      </c>
      <c r="BE725" s="224">
        <f>IF(N725="základní",J725,0)</f>
        <v>0</v>
      </c>
      <c r="BF725" s="224">
        <f>IF(N725="snížená",J725,0)</f>
        <v>0</v>
      </c>
      <c r="BG725" s="224">
        <f>IF(N725="zákl. přenesená",J725,0)</f>
        <v>0</v>
      </c>
      <c r="BH725" s="224">
        <f>IF(N725="sníž. přenesená",J725,0)</f>
        <v>0</v>
      </c>
      <c r="BI725" s="224">
        <f>IF(N725="nulová",J725,0)</f>
        <v>0</v>
      </c>
      <c r="BJ725" s="17" t="s">
        <v>81</v>
      </c>
      <c r="BK725" s="224">
        <f>ROUND(I725*H725,2)</f>
        <v>0</v>
      </c>
      <c r="BL725" s="17" t="s">
        <v>383</v>
      </c>
      <c r="BM725" s="223" t="s">
        <v>1596</v>
      </c>
    </row>
    <row r="726" s="2" customFormat="1">
      <c r="A726" s="38"/>
      <c r="B726" s="39"/>
      <c r="C726" s="40"/>
      <c r="D726" s="225" t="s">
        <v>159</v>
      </c>
      <c r="E726" s="40"/>
      <c r="F726" s="226" t="s">
        <v>1595</v>
      </c>
      <c r="G726" s="40"/>
      <c r="H726" s="40"/>
      <c r="I726" s="227"/>
      <c r="J726" s="40"/>
      <c r="K726" s="40"/>
      <c r="L726" s="44"/>
      <c r="M726" s="228"/>
      <c r="N726" s="229"/>
      <c r="O726" s="84"/>
      <c r="P726" s="84"/>
      <c r="Q726" s="84"/>
      <c r="R726" s="84"/>
      <c r="S726" s="84"/>
      <c r="T726" s="85"/>
      <c r="U726" s="38"/>
      <c r="V726" s="38"/>
      <c r="W726" s="38"/>
      <c r="X726" s="38"/>
      <c r="Y726" s="38"/>
      <c r="Z726" s="38"/>
      <c r="AA726" s="38"/>
      <c r="AB726" s="38"/>
      <c r="AC726" s="38"/>
      <c r="AD726" s="38"/>
      <c r="AE726" s="38"/>
      <c r="AT726" s="17" t="s">
        <v>159</v>
      </c>
      <c r="AU726" s="17" t="s">
        <v>83</v>
      </c>
    </row>
    <row r="727" s="2" customFormat="1" ht="16.5" customHeight="1">
      <c r="A727" s="38"/>
      <c r="B727" s="39"/>
      <c r="C727" s="212" t="s">
        <v>1597</v>
      </c>
      <c r="D727" s="212" t="s">
        <v>153</v>
      </c>
      <c r="E727" s="213" t="s">
        <v>1598</v>
      </c>
      <c r="F727" s="214" t="s">
        <v>1599</v>
      </c>
      <c r="G727" s="215" t="s">
        <v>281</v>
      </c>
      <c r="H727" s="216">
        <v>2</v>
      </c>
      <c r="I727" s="217"/>
      <c r="J727" s="218">
        <f>ROUND(I727*H727,2)</f>
        <v>0</v>
      </c>
      <c r="K727" s="214" t="s">
        <v>157</v>
      </c>
      <c r="L727" s="44"/>
      <c r="M727" s="219" t="s">
        <v>19</v>
      </c>
      <c r="N727" s="220" t="s">
        <v>44</v>
      </c>
      <c r="O727" s="84"/>
      <c r="P727" s="221">
        <f>O727*H727</f>
        <v>0</v>
      </c>
      <c r="Q727" s="221">
        <v>0.0032299999999999998</v>
      </c>
      <c r="R727" s="221">
        <f>Q727*H727</f>
        <v>0.0064599999999999996</v>
      </c>
      <c r="S727" s="221">
        <v>0</v>
      </c>
      <c r="T727" s="222">
        <f>S727*H727</f>
        <v>0</v>
      </c>
      <c r="U727" s="38"/>
      <c r="V727" s="38"/>
      <c r="W727" s="38"/>
      <c r="X727" s="38"/>
      <c r="Y727" s="38"/>
      <c r="Z727" s="38"/>
      <c r="AA727" s="38"/>
      <c r="AB727" s="38"/>
      <c r="AC727" s="38"/>
      <c r="AD727" s="38"/>
      <c r="AE727" s="38"/>
      <c r="AR727" s="223" t="s">
        <v>383</v>
      </c>
      <c r="AT727" s="223" t="s">
        <v>153</v>
      </c>
      <c r="AU727" s="223" t="s">
        <v>83</v>
      </c>
      <c r="AY727" s="17" t="s">
        <v>150</v>
      </c>
      <c r="BE727" s="224">
        <f>IF(N727="základní",J727,0)</f>
        <v>0</v>
      </c>
      <c r="BF727" s="224">
        <f>IF(N727="snížená",J727,0)</f>
        <v>0</v>
      </c>
      <c r="BG727" s="224">
        <f>IF(N727="zákl. přenesená",J727,0)</f>
        <v>0</v>
      </c>
      <c r="BH727" s="224">
        <f>IF(N727="sníž. přenesená",J727,0)</f>
        <v>0</v>
      </c>
      <c r="BI727" s="224">
        <f>IF(N727="nulová",J727,0)</f>
        <v>0</v>
      </c>
      <c r="BJ727" s="17" t="s">
        <v>81</v>
      </c>
      <c r="BK727" s="224">
        <f>ROUND(I727*H727,2)</f>
        <v>0</v>
      </c>
      <c r="BL727" s="17" t="s">
        <v>383</v>
      </c>
      <c r="BM727" s="223" t="s">
        <v>1600</v>
      </c>
    </row>
    <row r="728" s="2" customFormat="1">
      <c r="A728" s="38"/>
      <c r="B728" s="39"/>
      <c r="C728" s="40"/>
      <c r="D728" s="225" t="s">
        <v>159</v>
      </c>
      <c r="E728" s="40"/>
      <c r="F728" s="226" t="s">
        <v>1601</v>
      </c>
      <c r="G728" s="40"/>
      <c r="H728" s="40"/>
      <c r="I728" s="227"/>
      <c r="J728" s="40"/>
      <c r="K728" s="40"/>
      <c r="L728" s="44"/>
      <c r="M728" s="228"/>
      <c r="N728" s="229"/>
      <c r="O728" s="84"/>
      <c r="P728" s="84"/>
      <c r="Q728" s="84"/>
      <c r="R728" s="84"/>
      <c r="S728" s="84"/>
      <c r="T728" s="85"/>
      <c r="U728" s="38"/>
      <c r="V728" s="38"/>
      <c r="W728" s="38"/>
      <c r="X728" s="38"/>
      <c r="Y728" s="38"/>
      <c r="Z728" s="38"/>
      <c r="AA728" s="38"/>
      <c r="AB728" s="38"/>
      <c r="AC728" s="38"/>
      <c r="AD728" s="38"/>
      <c r="AE728" s="38"/>
      <c r="AT728" s="17" t="s">
        <v>159</v>
      </c>
      <c r="AU728" s="17" t="s">
        <v>83</v>
      </c>
    </row>
    <row r="729" s="2" customFormat="1">
      <c r="A729" s="38"/>
      <c r="B729" s="39"/>
      <c r="C729" s="40"/>
      <c r="D729" s="230" t="s">
        <v>161</v>
      </c>
      <c r="E729" s="40"/>
      <c r="F729" s="231" t="s">
        <v>1602</v>
      </c>
      <c r="G729" s="40"/>
      <c r="H729" s="40"/>
      <c r="I729" s="227"/>
      <c r="J729" s="40"/>
      <c r="K729" s="40"/>
      <c r="L729" s="44"/>
      <c r="M729" s="228"/>
      <c r="N729" s="229"/>
      <c r="O729" s="84"/>
      <c r="P729" s="84"/>
      <c r="Q729" s="84"/>
      <c r="R729" s="84"/>
      <c r="S729" s="84"/>
      <c r="T729" s="85"/>
      <c r="U729" s="38"/>
      <c r="V729" s="38"/>
      <c r="W729" s="38"/>
      <c r="X729" s="38"/>
      <c r="Y729" s="38"/>
      <c r="Z729" s="38"/>
      <c r="AA729" s="38"/>
      <c r="AB729" s="38"/>
      <c r="AC729" s="38"/>
      <c r="AD729" s="38"/>
      <c r="AE729" s="38"/>
      <c r="AT729" s="17" t="s">
        <v>161</v>
      </c>
      <c r="AU729" s="17" t="s">
        <v>83</v>
      </c>
    </row>
    <row r="730" s="2" customFormat="1" ht="16.5" customHeight="1">
      <c r="A730" s="38"/>
      <c r="B730" s="39"/>
      <c r="C730" s="243" t="s">
        <v>1603</v>
      </c>
      <c r="D730" s="243" t="s">
        <v>229</v>
      </c>
      <c r="E730" s="244" t="s">
        <v>480</v>
      </c>
      <c r="F730" s="245" t="s">
        <v>1604</v>
      </c>
      <c r="G730" s="246" t="s">
        <v>281</v>
      </c>
      <c r="H730" s="247">
        <v>1</v>
      </c>
      <c r="I730" s="248"/>
      <c r="J730" s="249">
        <f>ROUND(I730*H730,2)</f>
        <v>0</v>
      </c>
      <c r="K730" s="245" t="s">
        <v>19</v>
      </c>
      <c r="L730" s="250"/>
      <c r="M730" s="251" t="s">
        <v>19</v>
      </c>
      <c r="N730" s="252" t="s">
        <v>44</v>
      </c>
      <c r="O730" s="84"/>
      <c r="P730" s="221">
        <f>O730*H730</f>
        <v>0</v>
      </c>
      <c r="Q730" s="221">
        <v>0.025000000000000001</v>
      </c>
      <c r="R730" s="221">
        <f>Q730*H730</f>
        <v>0.025000000000000001</v>
      </c>
      <c r="S730" s="221">
        <v>0</v>
      </c>
      <c r="T730" s="222">
        <f>S730*H730</f>
        <v>0</v>
      </c>
      <c r="U730" s="38"/>
      <c r="V730" s="38"/>
      <c r="W730" s="38"/>
      <c r="X730" s="38"/>
      <c r="Y730" s="38"/>
      <c r="Z730" s="38"/>
      <c r="AA730" s="38"/>
      <c r="AB730" s="38"/>
      <c r="AC730" s="38"/>
      <c r="AD730" s="38"/>
      <c r="AE730" s="38"/>
      <c r="AR730" s="223" t="s">
        <v>1086</v>
      </c>
      <c r="AT730" s="223" t="s">
        <v>229</v>
      </c>
      <c r="AU730" s="223" t="s">
        <v>83</v>
      </c>
      <c r="AY730" s="17" t="s">
        <v>150</v>
      </c>
      <c r="BE730" s="224">
        <f>IF(N730="základní",J730,0)</f>
        <v>0</v>
      </c>
      <c r="BF730" s="224">
        <f>IF(N730="snížená",J730,0)</f>
        <v>0</v>
      </c>
      <c r="BG730" s="224">
        <f>IF(N730="zákl. přenesená",J730,0)</f>
        <v>0</v>
      </c>
      <c r="BH730" s="224">
        <f>IF(N730="sníž. přenesená",J730,0)</f>
        <v>0</v>
      </c>
      <c r="BI730" s="224">
        <f>IF(N730="nulová",J730,0)</f>
        <v>0</v>
      </c>
      <c r="BJ730" s="17" t="s">
        <v>81</v>
      </c>
      <c r="BK730" s="224">
        <f>ROUND(I730*H730,2)</f>
        <v>0</v>
      </c>
      <c r="BL730" s="17" t="s">
        <v>383</v>
      </c>
      <c r="BM730" s="223" t="s">
        <v>1605</v>
      </c>
    </row>
    <row r="731" s="2" customFormat="1">
      <c r="A731" s="38"/>
      <c r="B731" s="39"/>
      <c r="C731" s="40"/>
      <c r="D731" s="225" t="s">
        <v>159</v>
      </c>
      <c r="E731" s="40"/>
      <c r="F731" s="226" t="s">
        <v>1604</v>
      </c>
      <c r="G731" s="40"/>
      <c r="H731" s="40"/>
      <c r="I731" s="227"/>
      <c r="J731" s="40"/>
      <c r="K731" s="40"/>
      <c r="L731" s="44"/>
      <c r="M731" s="228"/>
      <c r="N731" s="229"/>
      <c r="O731" s="84"/>
      <c r="P731" s="84"/>
      <c r="Q731" s="84"/>
      <c r="R731" s="84"/>
      <c r="S731" s="84"/>
      <c r="T731" s="85"/>
      <c r="U731" s="38"/>
      <c r="V731" s="38"/>
      <c r="W731" s="38"/>
      <c r="X731" s="38"/>
      <c r="Y731" s="38"/>
      <c r="Z731" s="38"/>
      <c r="AA731" s="38"/>
      <c r="AB731" s="38"/>
      <c r="AC731" s="38"/>
      <c r="AD731" s="38"/>
      <c r="AE731" s="38"/>
      <c r="AT731" s="17" t="s">
        <v>159</v>
      </c>
      <c r="AU731" s="17" t="s">
        <v>83</v>
      </c>
    </row>
    <row r="732" s="2" customFormat="1" ht="16.5" customHeight="1">
      <c r="A732" s="38"/>
      <c r="B732" s="39"/>
      <c r="C732" s="243" t="s">
        <v>1606</v>
      </c>
      <c r="D732" s="243" t="s">
        <v>229</v>
      </c>
      <c r="E732" s="244" t="s">
        <v>1607</v>
      </c>
      <c r="F732" s="245" t="s">
        <v>1608</v>
      </c>
      <c r="G732" s="246" t="s">
        <v>281</v>
      </c>
      <c r="H732" s="247">
        <v>1</v>
      </c>
      <c r="I732" s="248"/>
      <c r="J732" s="249">
        <f>ROUND(I732*H732,2)</f>
        <v>0</v>
      </c>
      <c r="K732" s="245" t="s">
        <v>19</v>
      </c>
      <c r="L732" s="250"/>
      <c r="M732" s="251" t="s">
        <v>19</v>
      </c>
      <c r="N732" s="252" t="s">
        <v>44</v>
      </c>
      <c r="O732" s="84"/>
      <c r="P732" s="221">
        <f>O732*H732</f>
        <v>0</v>
      </c>
      <c r="Q732" s="221">
        <v>0.025000000000000001</v>
      </c>
      <c r="R732" s="221">
        <f>Q732*H732</f>
        <v>0.025000000000000001</v>
      </c>
      <c r="S732" s="221">
        <v>0</v>
      </c>
      <c r="T732" s="222">
        <f>S732*H732</f>
        <v>0</v>
      </c>
      <c r="U732" s="38"/>
      <c r="V732" s="38"/>
      <c r="W732" s="38"/>
      <c r="X732" s="38"/>
      <c r="Y732" s="38"/>
      <c r="Z732" s="38"/>
      <c r="AA732" s="38"/>
      <c r="AB732" s="38"/>
      <c r="AC732" s="38"/>
      <c r="AD732" s="38"/>
      <c r="AE732" s="38"/>
      <c r="AR732" s="223" t="s">
        <v>232</v>
      </c>
      <c r="AT732" s="223" t="s">
        <v>229</v>
      </c>
      <c r="AU732" s="223" t="s">
        <v>83</v>
      </c>
      <c r="AY732" s="17" t="s">
        <v>150</v>
      </c>
      <c r="BE732" s="224">
        <f>IF(N732="základní",J732,0)</f>
        <v>0</v>
      </c>
      <c r="BF732" s="224">
        <f>IF(N732="snížená",J732,0)</f>
        <v>0</v>
      </c>
      <c r="BG732" s="224">
        <f>IF(N732="zákl. přenesená",J732,0)</f>
        <v>0</v>
      </c>
      <c r="BH732" s="224">
        <f>IF(N732="sníž. přenesená",J732,0)</f>
        <v>0</v>
      </c>
      <c r="BI732" s="224">
        <f>IF(N732="nulová",J732,0)</f>
        <v>0</v>
      </c>
      <c r="BJ732" s="17" t="s">
        <v>81</v>
      </c>
      <c r="BK732" s="224">
        <f>ROUND(I732*H732,2)</f>
        <v>0</v>
      </c>
      <c r="BL732" s="17" t="s">
        <v>217</v>
      </c>
      <c r="BM732" s="223" t="s">
        <v>1609</v>
      </c>
    </row>
    <row r="733" s="2" customFormat="1">
      <c r="A733" s="38"/>
      <c r="B733" s="39"/>
      <c r="C733" s="40"/>
      <c r="D733" s="225" t="s">
        <v>159</v>
      </c>
      <c r="E733" s="40"/>
      <c r="F733" s="226" t="s">
        <v>1608</v>
      </c>
      <c r="G733" s="40"/>
      <c r="H733" s="40"/>
      <c r="I733" s="227"/>
      <c r="J733" s="40"/>
      <c r="K733" s="40"/>
      <c r="L733" s="44"/>
      <c r="M733" s="228"/>
      <c r="N733" s="229"/>
      <c r="O733" s="84"/>
      <c r="P733" s="84"/>
      <c r="Q733" s="84"/>
      <c r="R733" s="84"/>
      <c r="S733" s="84"/>
      <c r="T733" s="85"/>
      <c r="U733" s="38"/>
      <c r="V733" s="38"/>
      <c r="W733" s="38"/>
      <c r="X733" s="38"/>
      <c r="Y733" s="38"/>
      <c r="Z733" s="38"/>
      <c r="AA733" s="38"/>
      <c r="AB733" s="38"/>
      <c r="AC733" s="38"/>
      <c r="AD733" s="38"/>
      <c r="AE733" s="38"/>
      <c r="AT733" s="17" t="s">
        <v>159</v>
      </c>
      <c r="AU733" s="17" t="s">
        <v>83</v>
      </c>
    </row>
    <row r="734" s="2" customFormat="1" ht="16.5" customHeight="1">
      <c r="A734" s="38"/>
      <c r="B734" s="39"/>
      <c r="C734" s="212" t="s">
        <v>1610</v>
      </c>
      <c r="D734" s="212" t="s">
        <v>153</v>
      </c>
      <c r="E734" s="213" t="s">
        <v>1611</v>
      </c>
      <c r="F734" s="214" t="s">
        <v>1612</v>
      </c>
      <c r="G734" s="215" t="s">
        <v>281</v>
      </c>
      <c r="H734" s="216">
        <v>8</v>
      </c>
      <c r="I734" s="217"/>
      <c r="J734" s="218">
        <f>ROUND(I734*H734,2)</f>
        <v>0</v>
      </c>
      <c r="K734" s="214" t="s">
        <v>157</v>
      </c>
      <c r="L734" s="44"/>
      <c r="M734" s="219" t="s">
        <v>19</v>
      </c>
      <c r="N734" s="220" t="s">
        <v>44</v>
      </c>
      <c r="O734" s="84"/>
      <c r="P734" s="221">
        <f>O734*H734</f>
        <v>0</v>
      </c>
      <c r="Q734" s="221">
        <v>0.00513</v>
      </c>
      <c r="R734" s="221">
        <f>Q734*H734</f>
        <v>0.04104</v>
      </c>
      <c r="S734" s="221">
        <v>0</v>
      </c>
      <c r="T734" s="222">
        <f>S734*H734</f>
        <v>0</v>
      </c>
      <c r="U734" s="38"/>
      <c r="V734" s="38"/>
      <c r="W734" s="38"/>
      <c r="X734" s="38"/>
      <c r="Y734" s="38"/>
      <c r="Z734" s="38"/>
      <c r="AA734" s="38"/>
      <c r="AB734" s="38"/>
      <c r="AC734" s="38"/>
      <c r="AD734" s="38"/>
      <c r="AE734" s="38"/>
      <c r="AR734" s="223" t="s">
        <v>383</v>
      </c>
      <c r="AT734" s="223" t="s">
        <v>153</v>
      </c>
      <c r="AU734" s="223" t="s">
        <v>83</v>
      </c>
      <c r="AY734" s="17" t="s">
        <v>150</v>
      </c>
      <c r="BE734" s="224">
        <f>IF(N734="základní",J734,0)</f>
        <v>0</v>
      </c>
      <c r="BF734" s="224">
        <f>IF(N734="snížená",J734,0)</f>
        <v>0</v>
      </c>
      <c r="BG734" s="224">
        <f>IF(N734="zákl. přenesená",J734,0)</f>
        <v>0</v>
      </c>
      <c r="BH734" s="224">
        <f>IF(N734="sníž. přenesená",J734,0)</f>
        <v>0</v>
      </c>
      <c r="BI734" s="224">
        <f>IF(N734="nulová",J734,0)</f>
        <v>0</v>
      </c>
      <c r="BJ734" s="17" t="s">
        <v>81</v>
      </c>
      <c r="BK734" s="224">
        <f>ROUND(I734*H734,2)</f>
        <v>0</v>
      </c>
      <c r="BL734" s="17" t="s">
        <v>383</v>
      </c>
      <c r="BM734" s="223" t="s">
        <v>1613</v>
      </c>
    </row>
    <row r="735" s="2" customFormat="1">
      <c r="A735" s="38"/>
      <c r="B735" s="39"/>
      <c r="C735" s="40"/>
      <c r="D735" s="225" t="s">
        <v>159</v>
      </c>
      <c r="E735" s="40"/>
      <c r="F735" s="226" t="s">
        <v>1614</v>
      </c>
      <c r="G735" s="40"/>
      <c r="H735" s="40"/>
      <c r="I735" s="227"/>
      <c r="J735" s="40"/>
      <c r="K735" s="40"/>
      <c r="L735" s="44"/>
      <c r="M735" s="228"/>
      <c r="N735" s="229"/>
      <c r="O735" s="84"/>
      <c r="P735" s="84"/>
      <c r="Q735" s="84"/>
      <c r="R735" s="84"/>
      <c r="S735" s="84"/>
      <c r="T735" s="85"/>
      <c r="U735" s="38"/>
      <c r="V735" s="38"/>
      <c r="W735" s="38"/>
      <c r="X735" s="38"/>
      <c r="Y735" s="38"/>
      <c r="Z735" s="38"/>
      <c r="AA735" s="38"/>
      <c r="AB735" s="38"/>
      <c r="AC735" s="38"/>
      <c r="AD735" s="38"/>
      <c r="AE735" s="38"/>
      <c r="AT735" s="17" t="s">
        <v>159</v>
      </c>
      <c r="AU735" s="17" t="s">
        <v>83</v>
      </c>
    </row>
    <row r="736" s="2" customFormat="1">
      <c r="A736" s="38"/>
      <c r="B736" s="39"/>
      <c r="C736" s="40"/>
      <c r="D736" s="230" t="s">
        <v>161</v>
      </c>
      <c r="E736" s="40"/>
      <c r="F736" s="231" t="s">
        <v>1615</v>
      </c>
      <c r="G736" s="40"/>
      <c r="H736" s="40"/>
      <c r="I736" s="227"/>
      <c r="J736" s="40"/>
      <c r="K736" s="40"/>
      <c r="L736" s="44"/>
      <c r="M736" s="228"/>
      <c r="N736" s="229"/>
      <c r="O736" s="84"/>
      <c r="P736" s="84"/>
      <c r="Q736" s="84"/>
      <c r="R736" s="84"/>
      <c r="S736" s="84"/>
      <c r="T736" s="85"/>
      <c r="U736" s="38"/>
      <c r="V736" s="38"/>
      <c r="W736" s="38"/>
      <c r="X736" s="38"/>
      <c r="Y736" s="38"/>
      <c r="Z736" s="38"/>
      <c r="AA736" s="38"/>
      <c r="AB736" s="38"/>
      <c r="AC736" s="38"/>
      <c r="AD736" s="38"/>
      <c r="AE736" s="38"/>
      <c r="AT736" s="17" t="s">
        <v>161</v>
      </c>
      <c r="AU736" s="17" t="s">
        <v>83</v>
      </c>
    </row>
    <row r="737" s="2" customFormat="1" ht="16.5" customHeight="1">
      <c r="A737" s="38"/>
      <c r="B737" s="39"/>
      <c r="C737" s="243" t="s">
        <v>1616</v>
      </c>
      <c r="D737" s="243" t="s">
        <v>229</v>
      </c>
      <c r="E737" s="244" t="s">
        <v>1617</v>
      </c>
      <c r="F737" s="245" t="s">
        <v>1618</v>
      </c>
      <c r="G737" s="246" t="s">
        <v>281</v>
      </c>
      <c r="H737" s="247">
        <v>8</v>
      </c>
      <c r="I737" s="248"/>
      <c r="J737" s="249">
        <f>ROUND(I737*H737,2)</f>
        <v>0</v>
      </c>
      <c r="K737" s="245" t="s">
        <v>19</v>
      </c>
      <c r="L737" s="250"/>
      <c r="M737" s="251" t="s">
        <v>19</v>
      </c>
      <c r="N737" s="252" t="s">
        <v>44</v>
      </c>
      <c r="O737" s="84"/>
      <c r="P737" s="221">
        <f>O737*H737</f>
        <v>0</v>
      </c>
      <c r="Q737" s="221">
        <v>0.029999999999999999</v>
      </c>
      <c r="R737" s="221">
        <f>Q737*H737</f>
        <v>0.23999999999999999</v>
      </c>
      <c r="S737" s="221">
        <v>0</v>
      </c>
      <c r="T737" s="222">
        <f>S737*H737</f>
        <v>0</v>
      </c>
      <c r="U737" s="38"/>
      <c r="V737" s="38"/>
      <c r="W737" s="38"/>
      <c r="X737" s="38"/>
      <c r="Y737" s="38"/>
      <c r="Z737" s="38"/>
      <c r="AA737" s="38"/>
      <c r="AB737" s="38"/>
      <c r="AC737" s="38"/>
      <c r="AD737" s="38"/>
      <c r="AE737" s="38"/>
      <c r="AR737" s="223" t="s">
        <v>1086</v>
      </c>
      <c r="AT737" s="223" t="s">
        <v>229</v>
      </c>
      <c r="AU737" s="223" t="s">
        <v>83</v>
      </c>
      <c r="AY737" s="17" t="s">
        <v>150</v>
      </c>
      <c r="BE737" s="224">
        <f>IF(N737="základní",J737,0)</f>
        <v>0</v>
      </c>
      <c r="BF737" s="224">
        <f>IF(N737="snížená",J737,0)</f>
        <v>0</v>
      </c>
      <c r="BG737" s="224">
        <f>IF(N737="zákl. přenesená",J737,0)</f>
        <v>0</v>
      </c>
      <c r="BH737" s="224">
        <f>IF(N737="sníž. přenesená",J737,0)</f>
        <v>0</v>
      </c>
      <c r="BI737" s="224">
        <f>IF(N737="nulová",J737,0)</f>
        <v>0</v>
      </c>
      <c r="BJ737" s="17" t="s">
        <v>81</v>
      </c>
      <c r="BK737" s="224">
        <f>ROUND(I737*H737,2)</f>
        <v>0</v>
      </c>
      <c r="BL737" s="17" t="s">
        <v>383</v>
      </c>
      <c r="BM737" s="223" t="s">
        <v>1619</v>
      </c>
    </row>
    <row r="738" s="2" customFormat="1">
      <c r="A738" s="38"/>
      <c r="B738" s="39"/>
      <c r="C738" s="40"/>
      <c r="D738" s="225" t="s">
        <v>159</v>
      </c>
      <c r="E738" s="40"/>
      <c r="F738" s="226" t="s">
        <v>1618</v>
      </c>
      <c r="G738" s="40"/>
      <c r="H738" s="40"/>
      <c r="I738" s="227"/>
      <c r="J738" s="40"/>
      <c r="K738" s="40"/>
      <c r="L738" s="44"/>
      <c r="M738" s="228"/>
      <c r="N738" s="229"/>
      <c r="O738" s="84"/>
      <c r="P738" s="84"/>
      <c r="Q738" s="84"/>
      <c r="R738" s="84"/>
      <c r="S738" s="84"/>
      <c r="T738" s="85"/>
      <c r="U738" s="38"/>
      <c r="V738" s="38"/>
      <c r="W738" s="38"/>
      <c r="X738" s="38"/>
      <c r="Y738" s="38"/>
      <c r="Z738" s="38"/>
      <c r="AA738" s="38"/>
      <c r="AB738" s="38"/>
      <c r="AC738" s="38"/>
      <c r="AD738" s="38"/>
      <c r="AE738" s="38"/>
      <c r="AT738" s="17" t="s">
        <v>159</v>
      </c>
      <c r="AU738" s="17" t="s">
        <v>83</v>
      </c>
    </row>
    <row r="739" s="2" customFormat="1" ht="16.5" customHeight="1">
      <c r="A739" s="38"/>
      <c r="B739" s="39"/>
      <c r="C739" s="212" t="s">
        <v>1620</v>
      </c>
      <c r="D739" s="212" t="s">
        <v>153</v>
      </c>
      <c r="E739" s="213" t="s">
        <v>1621</v>
      </c>
      <c r="F739" s="214" t="s">
        <v>1622</v>
      </c>
      <c r="G739" s="215" t="s">
        <v>281</v>
      </c>
      <c r="H739" s="216">
        <v>12</v>
      </c>
      <c r="I739" s="217"/>
      <c r="J739" s="218">
        <f>ROUND(I739*H739,2)</f>
        <v>0</v>
      </c>
      <c r="K739" s="214" t="s">
        <v>157</v>
      </c>
      <c r="L739" s="44"/>
      <c r="M739" s="219" t="s">
        <v>19</v>
      </c>
      <c r="N739" s="220" t="s">
        <v>44</v>
      </c>
      <c r="O739" s="84"/>
      <c r="P739" s="221">
        <f>O739*H739</f>
        <v>0</v>
      </c>
      <c r="Q739" s="221">
        <v>0.00347</v>
      </c>
      <c r="R739" s="221">
        <f>Q739*H739</f>
        <v>0.041639999999999996</v>
      </c>
      <c r="S739" s="221">
        <v>0</v>
      </c>
      <c r="T739" s="222">
        <f>S739*H739</f>
        <v>0</v>
      </c>
      <c r="U739" s="38"/>
      <c r="V739" s="38"/>
      <c r="W739" s="38"/>
      <c r="X739" s="38"/>
      <c r="Y739" s="38"/>
      <c r="Z739" s="38"/>
      <c r="AA739" s="38"/>
      <c r="AB739" s="38"/>
      <c r="AC739" s="38"/>
      <c r="AD739" s="38"/>
      <c r="AE739" s="38"/>
      <c r="AR739" s="223" t="s">
        <v>383</v>
      </c>
      <c r="AT739" s="223" t="s">
        <v>153</v>
      </c>
      <c r="AU739" s="223" t="s">
        <v>83</v>
      </c>
      <c r="AY739" s="17" t="s">
        <v>150</v>
      </c>
      <c r="BE739" s="224">
        <f>IF(N739="základní",J739,0)</f>
        <v>0</v>
      </c>
      <c r="BF739" s="224">
        <f>IF(N739="snížená",J739,0)</f>
        <v>0</v>
      </c>
      <c r="BG739" s="224">
        <f>IF(N739="zákl. přenesená",J739,0)</f>
        <v>0</v>
      </c>
      <c r="BH739" s="224">
        <f>IF(N739="sníž. přenesená",J739,0)</f>
        <v>0</v>
      </c>
      <c r="BI739" s="224">
        <f>IF(N739="nulová",J739,0)</f>
        <v>0</v>
      </c>
      <c r="BJ739" s="17" t="s">
        <v>81</v>
      </c>
      <c r="BK739" s="224">
        <f>ROUND(I739*H739,2)</f>
        <v>0</v>
      </c>
      <c r="BL739" s="17" t="s">
        <v>383</v>
      </c>
      <c r="BM739" s="223" t="s">
        <v>1623</v>
      </c>
    </row>
    <row r="740" s="2" customFormat="1">
      <c r="A740" s="38"/>
      <c r="B740" s="39"/>
      <c r="C740" s="40"/>
      <c r="D740" s="225" t="s">
        <v>159</v>
      </c>
      <c r="E740" s="40"/>
      <c r="F740" s="226" t="s">
        <v>1624</v>
      </c>
      <c r="G740" s="40"/>
      <c r="H740" s="40"/>
      <c r="I740" s="227"/>
      <c r="J740" s="40"/>
      <c r="K740" s="40"/>
      <c r="L740" s="44"/>
      <c r="M740" s="228"/>
      <c r="N740" s="229"/>
      <c r="O740" s="84"/>
      <c r="P740" s="84"/>
      <c r="Q740" s="84"/>
      <c r="R740" s="84"/>
      <c r="S740" s="84"/>
      <c r="T740" s="85"/>
      <c r="U740" s="38"/>
      <c r="V740" s="38"/>
      <c r="W740" s="38"/>
      <c r="X740" s="38"/>
      <c r="Y740" s="38"/>
      <c r="Z740" s="38"/>
      <c r="AA740" s="38"/>
      <c r="AB740" s="38"/>
      <c r="AC740" s="38"/>
      <c r="AD740" s="38"/>
      <c r="AE740" s="38"/>
      <c r="AT740" s="17" t="s">
        <v>159</v>
      </c>
      <c r="AU740" s="17" t="s">
        <v>83</v>
      </c>
    </row>
    <row r="741" s="2" customFormat="1">
      <c r="A741" s="38"/>
      <c r="B741" s="39"/>
      <c r="C741" s="40"/>
      <c r="D741" s="230" t="s">
        <v>161</v>
      </c>
      <c r="E741" s="40"/>
      <c r="F741" s="231" t="s">
        <v>1625</v>
      </c>
      <c r="G741" s="40"/>
      <c r="H741" s="40"/>
      <c r="I741" s="227"/>
      <c r="J741" s="40"/>
      <c r="K741" s="40"/>
      <c r="L741" s="44"/>
      <c r="M741" s="228"/>
      <c r="N741" s="229"/>
      <c r="O741" s="84"/>
      <c r="P741" s="84"/>
      <c r="Q741" s="84"/>
      <c r="R741" s="84"/>
      <c r="S741" s="84"/>
      <c r="T741" s="85"/>
      <c r="U741" s="38"/>
      <c r="V741" s="38"/>
      <c r="W741" s="38"/>
      <c r="X741" s="38"/>
      <c r="Y741" s="38"/>
      <c r="Z741" s="38"/>
      <c r="AA741" s="38"/>
      <c r="AB741" s="38"/>
      <c r="AC741" s="38"/>
      <c r="AD741" s="38"/>
      <c r="AE741" s="38"/>
      <c r="AT741" s="17" t="s">
        <v>161</v>
      </c>
      <c r="AU741" s="17" t="s">
        <v>83</v>
      </c>
    </row>
    <row r="742" s="2" customFormat="1" ht="16.5" customHeight="1">
      <c r="A742" s="38"/>
      <c r="B742" s="39"/>
      <c r="C742" s="243" t="s">
        <v>1626</v>
      </c>
      <c r="D742" s="243" t="s">
        <v>229</v>
      </c>
      <c r="E742" s="244" t="s">
        <v>1627</v>
      </c>
      <c r="F742" s="245" t="s">
        <v>1628</v>
      </c>
      <c r="G742" s="246" t="s">
        <v>281</v>
      </c>
      <c r="H742" s="247">
        <v>10</v>
      </c>
      <c r="I742" s="248"/>
      <c r="J742" s="249">
        <f>ROUND(I742*H742,2)</f>
        <v>0</v>
      </c>
      <c r="K742" s="245" t="s">
        <v>19</v>
      </c>
      <c r="L742" s="250"/>
      <c r="M742" s="251" t="s">
        <v>19</v>
      </c>
      <c r="N742" s="252" t="s">
        <v>44</v>
      </c>
      <c r="O742" s="84"/>
      <c r="P742" s="221">
        <f>O742*H742</f>
        <v>0</v>
      </c>
      <c r="Q742" s="221">
        <v>0.16600000000000001</v>
      </c>
      <c r="R742" s="221">
        <f>Q742*H742</f>
        <v>1.6600000000000001</v>
      </c>
      <c r="S742" s="221">
        <v>0</v>
      </c>
      <c r="T742" s="222">
        <f>S742*H742</f>
        <v>0</v>
      </c>
      <c r="U742" s="38"/>
      <c r="V742" s="38"/>
      <c r="W742" s="38"/>
      <c r="X742" s="38"/>
      <c r="Y742" s="38"/>
      <c r="Z742" s="38"/>
      <c r="AA742" s="38"/>
      <c r="AB742" s="38"/>
      <c r="AC742" s="38"/>
      <c r="AD742" s="38"/>
      <c r="AE742" s="38"/>
      <c r="AR742" s="223" t="s">
        <v>232</v>
      </c>
      <c r="AT742" s="223" t="s">
        <v>229</v>
      </c>
      <c r="AU742" s="223" t="s">
        <v>83</v>
      </c>
      <c r="AY742" s="17" t="s">
        <v>150</v>
      </c>
      <c r="BE742" s="224">
        <f>IF(N742="základní",J742,0)</f>
        <v>0</v>
      </c>
      <c r="BF742" s="224">
        <f>IF(N742="snížená",J742,0)</f>
        <v>0</v>
      </c>
      <c r="BG742" s="224">
        <f>IF(N742="zákl. přenesená",J742,0)</f>
        <v>0</v>
      </c>
      <c r="BH742" s="224">
        <f>IF(N742="sníž. přenesená",J742,0)</f>
        <v>0</v>
      </c>
      <c r="BI742" s="224">
        <f>IF(N742="nulová",J742,0)</f>
        <v>0</v>
      </c>
      <c r="BJ742" s="17" t="s">
        <v>81</v>
      </c>
      <c r="BK742" s="224">
        <f>ROUND(I742*H742,2)</f>
        <v>0</v>
      </c>
      <c r="BL742" s="17" t="s">
        <v>217</v>
      </c>
      <c r="BM742" s="223" t="s">
        <v>1629</v>
      </c>
    </row>
    <row r="743" s="2" customFormat="1">
      <c r="A743" s="38"/>
      <c r="B743" s="39"/>
      <c r="C743" s="40"/>
      <c r="D743" s="225" t="s">
        <v>159</v>
      </c>
      <c r="E743" s="40"/>
      <c r="F743" s="226" t="s">
        <v>1628</v>
      </c>
      <c r="G743" s="40"/>
      <c r="H743" s="40"/>
      <c r="I743" s="227"/>
      <c r="J743" s="40"/>
      <c r="K743" s="40"/>
      <c r="L743" s="44"/>
      <c r="M743" s="228"/>
      <c r="N743" s="229"/>
      <c r="O743" s="84"/>
      <c r="P743" s="84"/>
      <c r="Q743" s="84"/>
      <c r="R743" s="84"/>
      <c r="S743" s="84"/>
      <c r="T743" s="85"/>
      <c r="U743" s="38"/>
      <c r="V743" s="38"/>
      <c r="W743" s="38"/>
      <c r="X743" s="38"/>
      <c r="Y743" s="38"/>
      <c r="Z743" s="38"/>
      <c r="AA743" s="38"/>
      <c r="AB743" s="38"/>
      <c r="AC743" s="38"/>
      <c r="AD743" s="38"/>
      <c r="AE743" s="38"/>
      <c r="AT743" s="17" t="s">
        <v>159</v>
      </c>
      <c r="AU743" s="17" t="s">
        <v>83</v>
      </c>
    </row>
    <row r="744" s="2" customFormat="1" ht="16.5" customHeight="1">
      <c r="A744" s="38"/>
      <c r="B744" s="39"/>
      <c r="C744" s="243" t="s">
        <v>1630</v>
      </c>
      <c r="D744" s="243" t="s">
        <v>229</v>
      </c>
      <c r="E744" s="244" t="s">
        <v>1631</v>
      </c>
      <c r="F744" s="245" t="s">
        <v>1632</v>
      </c>
      <c r="G744" s="246" t="s">
        <v>281</v>
      </c>
      <c r="H744" s="247">
        <v>2</v>
      </c>
      <c r="I744" s="248"/>
      <c r="J744" s="249">
        <f>ROUND(I744*H744,2)</f>
        <v>0</v>
      </c>
      <c r="K744" s="245" t="s">
        <v>19</v>
      </c>
      <c r="L744" s="250"/>
      <c r="M744" s="251" t="s">
        <v>19</v>
      </c>
      <c r="N744" s="252" t="s">
        <v>44</v>
      </c>
      <c r="O744" s="84"/>
      <c r="P744" s="221">
        <f>O744*H744</f>
        <v>0</v>
      </c>
      <c r="Q744" s="221">
        <v>0.12</v>
      </c>
      <c r="R744" s="221">
        <f>Q744*H744</f>
        <v>0.23999999999999999</v>
      </c>
      <c r="S744" s="221">
        <v>0</v>
      </c>
      <c r="T744" s="222">
        <f>S744*H744</f>
        <v>0</v>
      </c>
      <c r="U744" s="38"/>
      <c r="V744" s="38"/>
      <c r="W744" s="38"/>
      <c r="X744" s="38"/>
      <c r="Y744" s="38"/>
      <c r="Z744" s="38"/>
      <c r="AA744" s="38"/>
      <c r="AB744" s="38"/>
      <c r="AC744" s="38"/>
      <c r="AD744" s="38"/>
      <c r="AE744" s="38"/>
      <c r="AR744" s="223" t="s">
        <v>232</v>
      </c>
      <c r="AT744" s="223" t="s">
        <v>229</v>
      </c>
      <c r="AU744" s="223" t="s">
        <v>83</v>
      </c>
      <c r="AY744" s="17" t="s">
        <v>150</v>
      </c>
      <c r="BE744" s="224">
        <f>IF(N744="základní",J744,0)</f>
        <v>0</v>
      </c>
      <c r="BF744" s="224">
        <f>IF(N744="snížená",J744,0)</f>
        <v>0</v>
      </c>
      <c r="BG744" s="224">
        <f>IF(N744="zákl. přenesená",J744,0)</f>
        <v>0</v>
      </c>
      <c r="BH744" s="224">
        <f>IF(N744="sníž. přenesená",J744,0)</f>
        <v>0</v>
      </c>
      <c r="BI744" s="224">
        <f>IF(N744="nulová",J744,0)</f>
        <v>0</v>
      </c>
      <c r="BJ744" s="17" t="s">
        <v>81</v>
      </c>
      <c r="BK744" s="224">
        <f>ROUND(I744*H744,2)</f>
        <v>0</v>
      </c>
      <c r="BL744" s="17" t="s">
        <v>217</v>
      </c>
      <c r="BM744" s="223" t="s">
        <v>1633</v>
      </c>
    </row>
    <row r="745" s="2" customFormat="1">
      <c r="A745" s="38"/>
      <c r="B745" s="39"/>
      <c r="C745" s="40"/>
      <c r="D745" s="225" t="s">
        <v>159</v>
      </c>
      <c r="E745" s="40"/>
      <c r="F745" s="226" t="s">
        <v>1632</v>
      </c>
      <c r="G745" s="40"/>
      <c r="H745" s="40"/>
      <c r="I745" s="227"/>
      <c r="J745" s="40"/>
      <c r="K745" s="40"/>
      <c r="L745" s="44"/>
      <c r="M745" s="228"/>
      <c r="N745" s="229"/>
      <c r="O745" s="84"/>
      <c r="P745" s="84"/>
      <c r="Q745" s="84"/>
      <c r="R745" s="84"/>
      <c r="S745" s="84"/>
      <c r="T745" s="85"/>
      <c r="U745" s="38"/>
      <c r="V745" s="38"/>
      <c r="W745" s="38"/>
      <c r="X745" s="38"/>
      <c r="Y745" s="38"/>
      <c r="Z745" s="38"/>
      <c r="AA745" s="38"/>
      <c r="AB745" s="38"/>
      <c r="AC745" s="38"/>
      <c r="AD745" s="38"/>
      <c r="AE745" s="38"/>
      <c r="AT745" s="17" t="s">
        <v>159</v>
      </c>
      <c r="AU745" s="17" t="s">
        <v>83</v>
      </c>
    </row>
    <row r="746" s="2" customFormat="1" ht="16.5" customHeight="1">
      <c r="A746" s="38"/>
      <c r="B746" s="39"/>
      <c r="C746" s="212" t="s">
        <v>1634</v>
      </c>
      <c r="D746" s="212" t="s">
        <v>153</v>
      </c>
      <c r="E746" s="213" t="s">
        <v>1635</v>
      </c>
      <c r="F746" s="214" t="s">
        <v>1636</v>
      </c>
      <c r="G746" s="215" t="s">
        <v>281</v>
      </c>
      <c r="H746" s="216">
        <v>3</v>
      </c>
      <c r="I746" s="217"/>
      <c r="J746" s="218">
        <f>ROUND(I746*H746,2)</f>
        <v>0</v>
      </c>
      <c r="K746" s="214" t="s">
        <v>157</v>
      </c>
      <c r="L746" s="44"/>
      <c r="M746" s="219" t="s">
        <v>19</v>
      </c>
      <c r="N746" s="220" t="s">
        <v>44</v>
      </c>
      <c r="O746" s="84"/>
      <c r="P746" s="221">
        <f>O746*H746</f>
        <v>0</v>
      </c>
      <c r="Q746" s="221">
        <v>0.0043299999999999996</v>
      </c>
      <c r="R746" s="221">
        <f>Q746*H746</f>
        <v>0.012989999999999998</v>
      </c>
      <c r="S746" s="221">
        <v>0</v>
      </c>
      <c r="T746" s="222">
        <f>S746*H746</f>
        <v>0</v>
      </c>
      <c r="U746" s="38"/>
      <c r="V746" s="38"/>
      <c r="W746" s="38"/>
      <c r="X746" s="38"/>
      <c r="Y746" s="38"/>
      <c r="Z746" s="38"/>
      <c r="AA746" s="38"/>
      <c r="AB746" s="38"/>
      <c r="AC746" s="38"/>
      <c r="AD746" s="38"/>
      <c r="AE746" s="38"/>
      <c r="AR746" s="223" t="s">
        <v>383</v>
      </c>
      <c r="AT746" s="223" t="s">
        <v>153</v>
      </c>
      <c r="AU746" s="223" t="s">
        <v>83</v>
      </c>
      <c r="AY746" s="17" t="s">
        <v>150</v>
      </c>
      <c r="BE746" s="224">
        <f>IF(N746="základní",J746,0)</f>
        <v>0</v>
      </c>
      <c r="BF746" s="224">
        <f>IF(N746="snížená",J746,0)</f>
        <v>0</v>
      </c>
      <c r="BG746" s="224">
        <f>IF(N746="zákl. přenesená",J746,0)</f>
        <v>0</v>
      </c>
      <c r="BH746" s="224">
        <f>IF(N746="sníž. přenesená",J746,0)</f>
        <v>0</v>
      </c>
      <c r="BI746" s="224">
        <f>IF(N746="nulová",J746,0)</f>
        <v>0</v>
      </c>
      <c r="BJ746" s="17" t="s">
        <v>81</v>
      </c>
      <c r="BK746" s="224">
        <f>ROUND(I746*H746,2)</f>
        <v>0</v>
      </c>
      <c r="BL746" s="17" t="s">
        <v>383</v>
      </c>
      <c r="BM746" s="223" t="s">
        <v>1637</v>
      </c>
    </row>
    <row r="747" s="2" customFormat="1">
      <c r="A747" s="38"/>
      <c r="B747" s="39"/>
      <c r="C747" s="40"/>
      <c r="D747" s="225" t="s">
        <v>159</v>
      </c>
      <c r="E747" s="40"/>
      <c r="F747" s="226" t="s">
        <v>1638</v>
      </c>
      <c r="G747" s="40"/>
      <c r="H747" s="40"/>
      <c r="I747" s="227"/>
      <c r="J747" s="40"/>
      <c r="K747" s="40"/>
      <c r="L747" s="44"/>
      <c r="M747" s="228"/>
      <c r="N747" s="229"/>
      <c r="O747" s="84"/>
      <c r="P747" s="84"/>
      <c r="Q747" s="84"/>
      <c r="R747" s="84"/>
      <c r="S747" s="84"/>
      <c r="T747" s="85"/>
      <c r="U747" s="38"/>
      <c r="V747" s="38"/>
      <c r="W747" s="38"/>
      <c r="X747" s="38"/>
      <c r="Y747" s="38"/>
      <c r="Z747" s="38"/>
      <c r="AA747" s="38"/>
      <c r="AB747" s="38"/>
      <c r="AC747" s="38"/>
      <c r="AD747" s="38"/>
      <c r="AE747" s="38"/>
      <c r="AT747" s="17" t="s">
        <v>159</v>
      </c>
      <c r="AU747" s="17" t="s">
        <v>83</v>
      </c>
    </row>
    <row r="748" s="2" customFormat="1">
      <c r="A748" s="38"/>
      <c r="B748" s="39"/>
      <c r="C748" s="40"/>
      <c r="D748" s="230" t="s">
        <v>161</v>
      </c>
      <c r="E748" s="40"/>
      <c r="F748" s="231" t="s">
        <v>1639</v>
      </c>
      <c r="G748" s="40"/>
      <c r="H748" s="40"/>
      <c r="I748" s="227"/>
      <c r="J748" s="40"/>
      <c r="K748" s="40"/>
      <c r="L748" s="44"/>
      <c r="M748" s="228"/>
      <c r="N748" s="229"/>
      <c r="O748" s="84"/>
      <c r="P748" s="84"/>
      <c r="Q748" s="84"/>
      <c r="R748" s="84"/>
      <c r="S748" s="84"/>
      <c r="T748" s="85"/>
      <c r="U748" s="38"/>
      <c r="V748" s="38"/>
      <c r="W748" s="38"/>
      <c r="X748" s="38"/>
      <c r="Y748" s="38"/>
      <c r="Z748" s="38"/>
      <c r="AA748" s="38"/>
      <c r="AB748" s="38"/>
      <c r="AC748" s="38"/>
      <c r="AD748" s="38"/>
      <c r="AE748" s="38"/>
      <c r="AT748" s="17" t="s">
        <v>161</v>
      </c>
      <c r="AU748" s="17" t="s">
        <v>83</v>
      </c>
    </row>
    <row r="749" s="2" customFormat="1" ht="16.5" customHeight="1">
      <c r="A749" s="38"/>
      <c r="B749" s="39"/>
      <c r="C749" s="243" t="s">
        <v>1640</v>
      </c>
      <c r="D749" s="243" t="s">
        <v>229</v>
      </c>
      <c r="E749" s="244" t="s">
        <v>1641</v>
      </c>
      <c r="F749" s="245" t="s">
        <v>1642</v>
      </c>
      <c r="G749" s="246" t="s">
        <v>281</v>
      </c>
      <c r="H749" s="247">
        <v>3</v>
      </c>
      <c r="I749" s="248"/>
      <c r="J749" s="249">
        <f>ROUND(I749*H749,2)</f>
        <v>0</v>
      </c>
      <c r="K749" s="245" t="s">
        <v>19</v>
      </c>
      <c r="L749" s="250"/>
      <c r="M749" s="251" t="s">
        <v>19</v>
      </c>
      <c r="N749" s="252" t="s">
        <v>44</v>
      </c>
      <c r="O749" s="84"/>
      <c r="P749" s="221">
        <f>O749*H749</f>
        <v>0</v>
      </c>
      <c r="Q749" s="221">
        <v>0.32300000000000001</v>
      </c>
      <c r="R749" s="221">
        <f>Q749*H749</f>
        <v>0.96900000000000008</v>
      </c>
      <c r="S749" s="221">
        <v>0</v>
      </c>
      <c r="T749" s="222">
        <f>S749*H749</f>
        <v>0</v>
      </c>
      <c r="U749" s="38"/>
      <c r="V749" s="38"/>
      <c r="W749" s="38"/>
      <c r="X749" s="38"/>
      <c r="Y749" s="38"/>
      <c r="Z749" s="38"/>
      <c r="AA749" s="38"/>
      <c r="AB749" s="38"/>
      <c r="AC749" s="38"/>
      <c r="AD749" s="38"/>
      <c r="AE749" s="38"/>
      <c r="AR749" s="223" t="s">
        <v>232</v>
      </c>
      <c r="AT749" s="223" t="s">
        <v>229</v>
      </c>
      <c r="AU749" s="223" t="s">
        <v>83</v>
      </c>
      <c r="AY749" s="17" t="s">
        <v>150</v>
      </c>
      <c r="BE749" s="224">
        <f>IF(N749="základní",J749,0)</f>
        <v>0</v>
      </c>
      <c r="BF749" s="224">
        <f>IF(N749="snížená",J749,0)</f>
        <v>0</v>
      </c>
      <c r="BG749" s="224">
        <f>IF(N749="zákl. přenesená",J749,0)</f>
        <v>0</v>
      </c>
      <c r="BH749" s="224">
        <f>IF(N749="sníž. přenesená",J749,0)</f>
        <v>0</v>
      </c>
      <c r="BI749" s="224">
        <f>IF(N749="nulová",J749,0)</f>
        <v>0</v>
      </c>
      <c r="BJ749" s="17" t="s">
        <v>81</v>
      </c>
      <c r="BK749" s="224">
        <f>ROUND(I749*H749,2)</f>
        <v>0</v>
      </c>
      <c r="BL749" s="17" t="s">
        <v>217</v>
      </c>
      <c r="BM749" s="223" t="s">
        <v>1643</v>
      </c>
    </row>
    <row r="750" s="2" customFormat="1">
      <c r="A750" s="38"/>
      <c r="B750" s="39"/>
      <c r="C750" s="40"/>
      <c r="D750" s="225" t="s">
        <v>159</v>
      </c>
      <c r="E750" s="40"/>
      <c r="F750" s="226" t="s">
        <v>1642</v>
      </c>
      <c r="G750" s="40"/>
      <c r="H750" s="40"/>
      <c r="I750" s="227"/>
      <c r="J750" s="40"/>
      <c r="K750" s="40"/>
      <c r="L750" s="44"/>
      <c r="M750" s="228"/>
      <c r="N750" s="229"/>
      <c r="O750" s="84"/>
      <c r="P750" s="84"/>
      <c r="Q750" s="84"/>
      <c r="R750" s="84"/>
      <c r="S750" s="84"/>
      <c r="T750" s="85"/>
      <c r="U750" s="38"/>
      <c r="V750" s="38"/>
      <c r="W750" s="38"/>
      <c r="X750" s="38"/>
      <c r="Y750" s="38"/>
      <c r="Z750" s="38"/>
      <c r="AA750" s="38"/>
      <c r="AB750" s="38"/>
      <c r="AC750" s="38"/>
      <c r="AD750" s="38"/>
      <c r="AE750" s="38"/>
      <c r="AT750" s="17" t="s">
        <v>159</v>
      </c>
      <c r="AU750" s="17" t="s">
        <v>83</v>
      </c>
    </row>
    <row r="751" s="2" customFormat="1" ht="16.5" customHeight="1">
      <c r="A751" s="38"/>
      <c r="B751" s="39"/>
      <c r="C751" s="212" t="s">
        <v>1644</v>
      </c>
      <c r="D751" s="212" t="s">
        <v>153</v>
      </c>
      <c r="E751" s="213" t="s">
        <v>1645</v>
      </c>
      <c r="F751" s="214" t="s">
        <v>1646</v>
      </c>
      <c r="G751" s="215" t="s">
        <v>281</v>
      </c>
      <c r="H751" s="216">
        <v>2</v>
      </c>
      <c r="I751" s="217"/>
      <c r="J751" s="218">
        <f>ROUND(I751*H751,2)</f>
        <v>0</v>
      </c>
      <c r="K751" s="214" t="s">
        <v>157</v>
      </c>
      <c r="L751" s="44"/>
      <c r="M751" s="219" t="s">
        <v>19</v>
      </c>
      <c r="N751" s="220" t="s">
        <v>44</v>
      </c>
      <c r="O751" s="84"/>
      <c r="P751" s="221">
        <f>O751*H751</f>
        <v>0</v>
      </c>
      <c r="Q751" s="221">
        <v>0</v>
      </c>
      <c r="R751" s="221">
        <f>Q751*H751</f>
        <v>0</v>
      </c>
      <c r="S751" s="221">
        <v>0</v>
      </c>
      <c r="T751" s="222">
        <f>S751*H751</f>
        <v>0</v>
      </c>
      <c r="U751" s="38"/>
      <c r="V751" s="38"/>
      <c r="W751" s="38"/>
      <c r="X751" s="38"/>
      <c r="Y751" s="38"/>
      <c r="Z751" s="38"/>
      <c r="AA751" s="38"/>
      <c r="AB751" s="38"/>
      <c r="AC751" s="38"/>
      <c r="AD751" s="38"/>
      <c r="AE751" s="38"/>
      <c r="AR751" s="223" t="s">
        <v>383</v>
      </c>
      <c r="AT751" s="223" t="s">
        <v>153</v>
      </c>
      <c r="AU751" s="223" t="s">
        <v>83</v>
      </c>
      <c r="AY751" s="17" t="s">
        <v>150</v>
      </c>
      <c r="BE751" s="224">
        <f>IF(N751="základní",J751,0)</f>
        <v>0</v>
      </c>
      <c r="BF751" s="224">
        <f>IF(N751="snížená",J751,0)</f>
        <v>0</v>
      </c>
      <c r="BG751" s="224">
        <f>IF(N751="zákl. přenesená",J751,0)</f>
        <v>0</v>
      </c>
      <c r="BH751" s="224">
        <f>IF(N751="sníž. přenesená",J751,0)</f>
        <v>0</v>
      </c>
      <c r="BI751" s="224">
        <f>IF(N751="nulová",J751,0)</f>
        <v>0</v>
      </c>
      <c r="BJ751" s="17" t="s">
        <v>81</v>
      </c>
      <c r="BK751" s="224">
        <f>ROUND(I751*H751,2)</f>
        <v>0</v>
      </c>
      <c r="BL751" s="17" t="s">
        <v>383</v>
      </c>
      <c r="BM751" s="223" t="s">
        <v>1647</v>
      </c>
    </row>
    <row r="752" s="2" customFormat="1">
      <c r="A752" s="38"/>
      <c r="B752" s="39"/>
      <c r="C752" s="40"/>
      <c r="D752" s="225" t="s">
        <v>159</v>
      </c>
      <c r="E752" s="40"/>
      <c r="F752" s="226" t="s">
        <v>1646</v>
      </c>
      <c r="G752" s="40"/>
      <c r="H752" s="40"/>
      <c r="I752" s="227"/>
      <c r="J752" s="40"/>
      <c r="K752" s="40"/>
      <c r="L752" s="44"/>
      <c r="M752" s="228"/>
      <c r="N752" s="229"/>
      <c r="O752" s="84"/>
      <c r="P752" s="84"/>
      <c r="Q752" s="84"/>
      <c r="R752" s="84"/>
      <c r="S752" s="84"/>
      <c r="T752" s="85"/>
      <c r="U752" s="38"/>
      <c r="V752" s="38"/>
      <c r="W752" s="38"/>
      <c r="X752" s="38"/>
      <c r="Y752" s="38"/>
      <c r="Z752" s="38"/>
      <c r="AA752" s="38"/>
      <c r="AB752" s="38"/>
      <c r="AC752" s="38"/>
      <c r="AD752" s="38"/>
      <c r="AE752" s="38"/>
      <c r="AT752" s="17" t="s">
        <v>159</v>
      </c>
      <c r="AU752" s="17" t="s">
        <v>83</v>
      </c>
    </row>
    <row r="753" s="2" customFormat="1">
      <c r="A753" s="38"/>
      <c r="B753" s="39"/>
      <c r="C753" s="40"/>
      <c r="D753" s="230" t="s">
        <v>161</v>
      </c>
      <c r="E753" s="40"/>
      <c r="F753" s="231" t="s">
        <v>1648</v>
      </c>
      <c r="G753" s="40"/>
      <c r="H753" s="40"/>
      <c r="I753" s="227"/>
      <c r="J753" s="40"/>
      <c r="K753" s="40"/>
      <c r="L753" s="44"/>
      <c r="M753" s="228"/>
      <c r="N753" s="229"/>
      <c r="O753" s="84"/>
      <c r="P753" s="84"/>
      <c r="Q753" s="84"/>
      <c r="R753" s="84"/>
      <c r="S753" s="84"/>
      <c r="T753" s="85"/>
      <c r="U753" s="38"/>
      <c r="V753" s="38"/>
      <c r="W753" s="38"/>
      <c r="X753" s="38"/>
      <c r="Y753" s="38"/>
      <c r="Z753" s="38"/>
      <c r="AA753" s="38"/>
      <c r="AB753" s="38"/>
      <c r="AC753" s="38"/>
      <c r="AD753" s="38"/>
      <c r="AE753" s="38"/>
      <c r="AT753" s="17" t="s">
        <v>161</v>
      </c>
      <c r="AU753" s="17" t="s">
        <v>83</v>
      </c>
    </row>
    <row r="754" s="2" customFormat="1" ht="16.5" customHeight="1">
      <c r="A754" s="38"/>
      <c r="B754" s="39"/>
      <c r="C754" s="212" t="s">
        <v>1649</v>
      </c>
      <c r="D754" s="212" t="s">
        <v>153</v>
      </c>
      <c r="E754" s="213" t="s">
        <v>1650</v>
      </c>
      <c r="F754" s="214" t="s">
        <v>1651</v>
      </c>
      <c r="G754" s="215" t="s">
        <v>281</v>
      </c>
      <c r="H754" s="216">
        <v>2</v>
      </c>
      <c r="I754" s="217"/>
      <c r="J754" s="218">
        <f>ROUND(I754*H754,2)</f>
        <v>0</v>
      </c>
      <c r="K754" s="214" t="s">
        <v>157</v>
      </c>
      <c r="L754" s="44"/>
      <c r="M754" s="219" t="s">
        <v>19</v>
      </c>
      <c r="N754" s="220" t="s">
        <v>44</v>
      </c>
      <c r="O754" s="84"/>
      <c r="P754" s="221">
        <f>O754*H754</f>
        <v>0</v>
      </c>
      <c r="Q754" s="221">
        <v>0</v>
      </c>
      <c r="R754" s="221">
        <f>Q754*H754</f>
        <v>0</v>
      </c>
      <c r="S754" s="221">
        <v>0</v>
      </c>
      <c r="T754" s="222">
        <f>S754*H754</f>
        <v>0</v>
      </c>
      <c r="U754" s="38"/>
      <c r="V754" s="38"/>
      <c r="W754" s="38"/>
      <c r="X754" s="38"/>
      <c r="Y754" s="38"/>
      <c r="Z754" s="38"/>
      <c r="AA754" s="38"/>
      <c r="AB754" s="38"/>
      <c r="AC754" s="38"/>
      <c r="AD754" s="38"/>
      <c r="AE754" s="38"/>
      <c r="AR754" s="223" t="s">
        <v>383</v>
      </c>
      <c r="AT754" s="223" t="s">
        <v>153</v>
      </c>
      <c r="AU754" s="223" t="s">
        <v>83</v>
      </c>
      <c r="AY754" s="17" t="s">
        <v>150</v>
      </c>
      <c r="BE754" s="224">
        <f>IF(N754="základní",J754,0)</f>
        <v>0</v>
      </c>
      <c r="BF754" s="224">
        <f>IF(N754="snížená",J754,0)</f>
        <v>0</v>
      </c>
      <c r="BG754" s="224">
        <f>IF(N754="zákl. přenesená",J754,0)</f>
        <v>0</v>
      </c>
      <c r="BH754" s="224">
        <f>IF(N754="sníž. přenesená",J754,0)</f>
        <v>0</v>
      </c>
      <c r="BI754" s="224">
        <f>IF(N754="nulová",J754,0)</f>
        <v>0</v>
      </c>
      <c r="BJ754" s="17" t="s">
        <v>81</v>
      </c>
      <c r="BK754" s="224">
        <f>ROUND(I754*H754,2)</f>
        <v>0</v>
      </c>
      <c r="BL754" s="17" t="s">
        <v>383</v>
      </c>
      <c r="BM754" s="223" t="s">
        <v>1652</v>
      </c>
    </row>
    <row r="755" s="2" customFormat="1">
      <c r="A755" s="38"/>
      <c r="B755" s="39"/>
      <c r="C755" s="40"/>
      <c r="D755" s="225" t="s">
        <v>159</v>
      </c>
      <c r="E755" s="40"/>
      <c r="F755" s="226" t="s">
        <v>1651</v>
      </c>
      <c r="G755" s="40"/>
      <c r="H755" s="40"/>
      <c r="I755" s="227"/>
      <c r="J755" s="40"/>
      <c r="K755" s="40"/>
      <c r="L755" s="44"/>
      <c r="M755" s="228"/>
      <c r="N755" s="229"/>
      <c r="O755" s="84"/>
      <c r="P755" s="84"/>
      <c r="Q755" s="84"/>
      <c r="R755" s="84"/>
      <c r="S755" s="84"/>
      <c r="T755" s="85"/>
      <c r="U755" s="38"/>
      <c r="V755" s="38"/>
      <c r="W755" s="38"/>
      <c r="X755" s="38"/>
      <c r="Y755" s="38"/>
      <c r="Z755" s="38"/>
      <c r="AA755" s="38"/>
      <c r="AB755" s="38"/>
      <c r="AC755" s="38"/>
      <c r="AD755" s="38"/>
      <c r="AE755" s="38"/>
      <c r="AT755" s="17" t="s">
        <v>159</v>
      </c>
      <c r="AU755" s="17" t="s">
        <v>83</v>
      </c>
    </row>
    <row r="756" s="2" customFormat="1">
      <c r="A756" s="38"/>
      <c r="B756" s="39"/>
      <c r="C756" s="40"/>
      <c r="D756" s="230" t="s">
        <v>161</v>
      </c>
      <c r="E756" s="40"/>
      <c r="F756" s="231" t="s">
        <v>1653</v>
      </c>
      <c r="G756" s="40"/>
      <c r="H756" s="40"/>
      <c r="I756" s="227"/>
      <c r="J756" s="40"/>
      <c r="K756" s="40"/>
      <c r="L756" s="44"/>
      <c r="M756" s="228"/>
      <c r="N756" s="229"/>
      <c r="O756" s="84"/>
      <c r="P756" s="84"/>
      <c r="Q756" s="84"/>
      <c r="R756" s="84"/>
      <c r="S756" s="84"/>
      <c r="T756" s="85"/>
      <c r="U756" s="38"/>
      <c r="V756" s="38"/>
      <c r="W756" s="38"/>
      <c r="X756" s="38"/>
      <c r="Y756" s="38"/>
      <c r="Z756" s="38"/>
      <c r="AA756" s="38"/>
      <c r="AB756" s="38"/>
      <c r="AC756" s="38"/>
      <c r="AD756" s="38"/>
      <c r="AE756" s="38"/>
      <c r="AT756" s="17" t="s">
        <v>161</v>
      </c>
      <c r="AU756" s="17" t="s">
        <v>83</v>
      </c>
    </row>
    <row r="757" s="2" customFormat="1" ht="16.5" customHeight="1">
      <c r="A757" s="38"/>
      <c r="B757" s="39"/>
      <c r="C757" s="212" t="s">
        <v>1654</v>
      </c>
      <c r="D757" s="212" t="s">
        <v>153</v>
      </c>
      <c r="E757" s="213" t="s">
        <v>1655</v>
      </c>
      <c r="F757" s="214" t="s">
        <v>1656</v>
      </c>
      <c r="G757" s="215" t="s">
        <v>281</v>
      </c>
      <c r="H757" s="216">
        <v>18</v>
      </c>
      <c r="I757" s="217"/>
      <c r="J757" s="218">
        <f>ROUND(I757*H757,2)</f>
        <v>0</v>
      </c>
      <c r="K757" s="214" t="s">
        <v>157</v>
      </c>
      <c r="L757" s="44"/>
      <c r="M757" s="219" t="s">
        <v>19</v>
      </c>
      <c r="N757" s="220" t="s">
        <v>44</v>
      </c>
      <c r="O757" s="84"/>
      <c r="P757" s="221">
        <f>O757*H757</f>
        <v>0</v>
      </c>
      <c r="Q757" s="221">
        <v>0</v>
      </c>
      <c r="R757" s="221">
        <f>Q757*H757</f>
        <v>0</v>
      </c>
      <c r="S757" s="221">
        <v>0</v>
      </c>
      <c r="T757" s="222">
        <f>S757*H757</f>
        <v>0</v>
      </c>
      <c r="U757" s="38"/>
      <c r="V757" s="38"/>
      <c r="W757" s="38"/>
      <c r="X757" s="38"/>
      <c r="Y757" s="38"/>
      <c r="Z757" s="38"/>
      <c r="AA757" s="38"/>
      <c r="AB757" s="38"/>
      <c r="AC757" s="38"/>
      <c r="AD757" s="38"/>
      <c r="AE757" s="38"/>
      <c r="AR757" s="223" t="s">
        <v>383</v>
      </c>
      <c r="AT757" s="223" t="s">
        <v>153</v>
      </c>
      <c r="AU757" s="223" t="s">
        <v>83</v>
      </c>
      <c r="AY757" s="17" t="s">
        <v>150</v>
      </c>
      <c r="BE757" s="224">
        <f>IF(N757="základní",J757,0)</f>
        <v>0</v>
      </c>
      <c r="BF757" s="224">
        <f>IF(N757="snížená",J757,0)</f>
        <v>0</v>
      </c>
      <c r="BG757" s="224">
        <f>IF(N757="zákl. přenesená",J757,0)</f>
        <v>0</v>
      </c>
      <c r="BH757" s="224">
        <f>IF(N757="sníž. přenesená",J757,0)</f>
        <v>0</v>
      </c>
      <c r="BI757" s="224">
        <f>IF(N757="nulová",J757,0)</f>
        <v>0</v>
      </c>
      <c r="BJ757" s="17" t="s">
        <v>81</v>
      </c>
      <c r="BK757" s="224">
        <f>ROUND(I757*H757,2)</f>
        <v>0</v>
      </c>
      <c r="BL757" s="17" t="s">
        <v>383</v>
      </c>
      <c r="BM757" s="223" t="s">
        <v>1657</v>
      </c>
    </row>
    <row r="758" s="2" customFormat="1">
      <c r="A758" s="38"/>
      <c r="B758" s="39"/>
      <c r="C758" s="40"/>
      <c r="D758" s="225" t="s">
        <v>159</v>
      </c>
      <c r="E758" s="40"/>
      <c r="F758" s="226" t="s">
        <v>1656</v>
      </c>
      <c r="G758" s="40"/>
      <c r="H758" s="40"/>
      <c r="I758" s="227"/>
      <c r="J758" s="40"/>
      <c r="K758" s="40"/>
      <c r="L758" s="44"/>
      <c r="M758" s="228"/>
      <c r="N758" s="229"/>
      <c r="O758" s="84"/>
      <c r="P758" s="84"/>
      <c r="Q758" s="84"/>
      <c r="R758" s="84"/>
      <c r="S758" s="84"/>
      <c r="T758" s="85"/>
      <c r="U758" s="38"/>
      <c r="V758" s="38"/>
      <c r="W758" s="38"/>
      <c r="X758" s="38"/>
      <c r="Y758" s="38"/>
      <c r="Z758" s="38"/>
      <c r="AA758" s="38"/>
      <c r="AB758" s="38"/>
      <c r="AC758" s="38"/>
      <c r="AD758" s="38"/>
      <c r="AE758" s="38"/>
      <c r="AT758" s="17" t="s">
        <v>159</v>
      </c>
      <c r="AU758" s="17" t="s">
        <v>83</v>
      </c>
    </row>
    <row r="759" s="2" customFormat="1">
      <c r="A759" s="38"/>
      <c r="B759" s="39"/>
      <c r="C759" s="40"/>
      <c r="D759" s="230" t="s">
        <v>161</v>
      </c>
      <c r="E759" s="40"/>
      <c r="F759" s="231" t="s">
        <v>1658</v>
      </c>
      <c r="G759" s="40"/>
      <c r="H759" s="40"/>
      <c r="I759" s="227"/>
      <c r="J759" s="40"/>
      <c r="K759" s="40"/>
      <c r="L759" s="44"/>
      <c r="M759" s="228"/>
      <c r="N759" s="229"/>
      <c r="O759" s="84"/>
      <c r="P759" s="84"/>
      <c r="Q759" s="84"/>
      <c r="R759" s="84"/>
      <c r="S759" s="84"/>
      <c r="T759" s="85"/>
      <c r="U759" s="38"/>
      <c r="V759" s="38"/>
      <c r="W759" s="38"/>
      <c r="X759" s="38"/>
      <c r="Y759" s="38"/>
      <c r="Z759" s="38"/>
      <c r="AA759" s="38"/>
      <c r="AB759" s="38"/>
      <c r="AC759" s="38"/>
      <c r="AD759" s="38"/>
      <c r="AE759" s="38"/>
      <c r="AT759" s="17" t="s">
        <v>161</v>
      </c>
      <c r="AU759" s="17" t="s">
        <v>83</v>
      </c>
    </row>
    <row r="760" s="2" customFormat="1" ht="16.5" customHeight="1">
      <c r="A760" s="38"/>
      <c r="B760" s="39"/>
      <c r="C760" s="212" t="s">
        <v>1659</v>
      </c>
      <c r="D760" s="212" t="s">
        <v>153</v>
      </c>
      <c r="E760" s="213" t="s">
        <v>1660</v>
      </c>
      <c r="F760" s="214" t="s">
        <v>1661</v>
      </c>
      <c r="G760" s="215" t="s">
        <v>281</v>
      </c>
      <c r="H760" s="216">
        <v>5</v>
      </c>
      <c r="I760" s="217"/>
      <c r="J760" s="218">
        <f>ROUND(I760*H760,2)</f>
        <v>0</v>
      </c>
      <c r="K760" s="214" t="s">
        <v>157</v>
      </c>
      <c r="L760" s="44"/>
      <c r="M760" s="219" t="s">
        <v>19</v>
      </c>
      <c r="N760" s="220" t="s">
        <v>44</v>
      </c>
      <c r="O760" s="84"/>
      <c r="P760" s="221">
        <f>O760*H760</f>
        <v>0</v>
      </c>
      <c r="Q760" s="221">
        <v>0</v>
      </c>
      <c r="R760" s="221">
        <f>Q760*H760</f>
        <v>0</v>
      </c>
      <c r="S760" s="221">
        <v>0</v>
      </c>
      <c r="T760" s="222">
        <f>S760*H760</f>
        <v>0</v>
      </c>
      <c r="U760" s="38"/>
      <c r="V760" s="38"/>
      <c r="W760" s="38"/>
      <c r="X760" s="38"/>
      <c r="Y760" s="38"/>
      <c r="Z760" s="38"/>
      <c r="AA760" s="38"/>
      <c r="AB760" s="38"/>
      <c r="AC760" s="38"/>
      <c r="AD760" s="38"/>
      <c r="AE760" s="38"/>
      <c r="AR760" s="223" t="s">
        <v>383</v>
      </c>
      <c r="AT760" s="223" t="s">
        <v>153</v>
      </c>
      <c r="AU760" s="223" t="s">
        <v>83</v>
      </c>
      <c r="AY760" s="17" t="s">
        <v>150</v>
      </c>
      <c r="BE760" s="224">
        <f>IF(N760="základní",J760,0)</f>
        <v>0</v>
      </c>
      <c r="BF760" s="224">
        <f>IF(N760="snížená",J760,0)</f>
        <v>0</v>
      </c>
      <c r="BG760" s="224">
        <f>IF(N760="zákl. přenesená",J760,0)</f>
        <v>0</v>
      </c>
      <c r="BH760" s="224">
        <f>IF(N760="sníž. přenesená",J760,0)</f>
        <v>0</v>
      </c>
      <c r="BI760" s="224">
        <f>IF(N760="nulová",J760,0)</f>
        <v>0</v>
      </c>
      <c r="BJ760" s="17" t="s">
        <v>81</v>
      </c>
      <c r="BK760" s="224">
        <f>ROUND(I760*H760,2)</f>
        <v>0</v>
      </c>
      <c r="BL760" s="17" t="s">
        <v>383</v>
      </c>
      <c r="BM760" s="223" t="s">
        <v>1662</v>
      </c>
    </row>
    <row r="761" s="2" customFormat="1">
      <c r="A761" s="38"/>
      <c r="B761" s="39"/>
      <c r="C761" s="40"/>
      <c r="D761" s="225" t="s">
        <v>159</v>
      </c>
      <c r="E761" s="40"/>
      <c r="F761" s="226" t="s">
        <v>1661</v>
      </c>
      <c r="G761" s="40"/>
      <c r="H761" s="40"/>
      <c r="I761" s="227"/>
      <c r="J761" s="40"/>
      <c r="K761" s="40"/>
      <c r="L761" s="44"/>
      <c r="M761" s="228"/>
      <c r="N761" s="229"/>
      <c r="O761" s="84"/>
      <c r="P761" s="84"/>
      <c r="Q761" s="84"/>
      <c r="R761" s="84"/>
      <c r="S761" s="84"/>
      <c r="T761" s="85"/>
      <c r="U761" s="38"/>
      <c r="V761" s="38"/>
      <c r="W761" s="38"/>
      <c r="X761" s="38"/>
      <c r="Y761" s="38"/>
      <c r="Z761" s="38"/>
      <c r="AA761" s="38"/>
      <c r="AB761" s="38"/>
      <c r="AC761" s="38"/>
      <c r="AD761" s="38"/>
      <c r="AE761" s="38"/>
      <c r="AT761" s="17" t="s">
        <v>159</v>
      </c>
      <c r="AU761" s="17" t="s">
        <v>83</v>
      </c>
    </row>
    <row r="762" s="2" customFormat="1">
      <c r="A762" s="38"/>
      <c r="B762" s="39"/>
      <c r="C762" s="40"/>
      <c r="D762" s="230" t="s">
        <v>161</v>
      </c>
      <c r="E762" s="40"/>
      <c r="F762" s="231" t="s">
        <v>1663</v>
      </c>
      <c r="G762" s="40"/>
      <c r="H762" s="40"/>
      <c r="I762" s="227"/>
      <c r="J762" s="40"/>
      <c r="K762" s="40"/>
      <c r="L762" s="44"/>
      <c r="M762" s="228"/>
      <c r="N762" s="229"/>
      <c r="O762" s="84"/>
      <c r="P762" s="84"/>
      <c r="Q762" s="84"/>
      <c r="R762" s="84"/>
      <c r="S762" s="84"/>
      <c r="T762" s="85"/>
      <c r="U762" s="38"/>
      <c r="V762" s="38"/>
      <c r="W762" s="38"/>
      <c r="X762" s="38"/>
      <c r="Y762" s="38"/>
      <c r="Z762" s="38"/>
      <c r="AA762" s="38"/>
      <c r="AB762" s="38"/>
      <c r="AC762" s="38"/>
      <c r="AD762" s="38"/>
      <c r="AE762" s="38"/>
      <c r="AT762" s="17" t="s">
        <v>161</v>
      </c>
      <c r="AU762" s="17" t="s">
        <v>83</v>
      </c>
    </row>
    <row r="763" s="2" customFormat="1" ht="16.5" customHeight="1">
      <c r="A763" s="38"/>
      <c r="B763" s="39"/>
      <c r="C763" s="212" t="s">
        <v>1664</v>
      </c>
      <c r="D763" s="212" t="s">
        <v>153</v>
      </c>
      <c r="E763" s="213" t="s">
        <v>1665</v>
      </c>
      <c r="F763" s="214" t="s">
        <v>1666</v>
      </c>
      <c r="G763" s="215" t="s">
        <v>281</v>
      </c>
      <c r="H763" s="216">
        <v>2</v>
      </c>
      <c r="I763" s="217"/>
      <c r="J763" s="218">
        <f>ROUND(I763*H763,2)</f>
        <v>0</v>
      </c>
      <c r="K763" s="214" t="s">
        <v>157</v>
      </c>
      <c r="L763" s="44"/>
      <c r="M763" s="219" t="s">
        <v>19</v>
      </c>
      <c r="N763" s="220" t="s">
        <v>44</v>
      </c>
      <c r="O763" s="84"/>
      <c r="P763" s="221">
        <f>O763*H763</f>
        <v>0</v>
      </c>
      <c r="Q763" s="221">
        <v>0</v>
      </c>
      <c r="R763" s="221">
        <f>Q763*H763</f>
        <v>0</v>
      </c>
      <c r="S763" s="221">
        <v>0</v>
      </c>
      <c r="T763" s="222">
        <f>S763*H763</f>
        <v>0</v>
      </c>
      <c r="U763" s="38"/>
      <c r="V763" s="38"/>
      <c r="W763" s="38"/>
      <c r="X763" s="38"/>
      <c r="Y763" s="38"/>
      <c r="Z763" s="38"/>
      <c r="AA763" s="38"/>
      <c r="AB763" s="38"/>
      <c r="AC763" s="38"/>
      <c r="AD763" s="38"/>
      <c r="AE763" s="38"/>
      <c r="AR763" s="223" t="s">
        <v>383</v>
      </c>
      <c r="AT763" s="223" t="s">
        <v>153</v>
      </c>
      <c r="AU763" s="223" t="s">
        <v>83</v>
      </c>
      <c r="AY763" s="17" t="s">
        <v>150</v>
      </c>
      <c r="BE763" s="224">
        <f>IF(N763="základní",J763,0)</f>
        <v>0</v>
      </c>
      <c r="BF763" s="224">
        <f>IF(N763="snížená",J763,0)</f>
        <v>0</v>
      </c>
      <c r="BG763" s="224">
        <f>IF(N763="zákl. přenesená",J763,0)</f>
        <v>0</v>
      </c>
      <c r="BH763" s="224">
        <f>IF(N763="sníž. přenesená",J763,0)</f>
        <v>0</v>
      </c>
      <c r="BI763" s="224">
        <f>IF(N763="nulová",J763,0)</f>
        <v>0</v>
      </c>
      <c r="BJ763" s="17" t="s">
        <v>81</v>
      </c>
      <c r="BK763" s="224">
        <f>ROUND(I763*H763,2)</f>
        <v>0</v>
      </c>
      <c r="BL763" s="17" t="s">
        <v>383</v>
      </c>
      <c r="BM763" s="223" t="s">
        <v>1667</v>
      </c>
    </row>
    <row r="764" s="2" customFormat="1">
      <c r="A764" s="38"/>
      <c r="B764" s="39"/>
      <c r="C764" s="40"/>
      <c r="D764" s="225" t="s">
        <v>159</v>
      </c>
      <c r="E764" s="40"/>
      <c r="F764" s="226" t="s">
        <v>1666</v>
      </c>
      <c r="G764" s="40"/>
      <c r="H764" s="40"/>
      <c r="I764" s="227"/>
      <c r="J764" s="40"/>
      <c r="K764" s="40"/>
      <c r="L764" s="44"/>
      <c r="M764" s="228"/>
      <c r="N764" s="229"/>
      <c r="O764" s="84"/>
      <c r="P764" s="84"/>
      <c r="Q764" s="84"/>
      <c r="R764" s="84"/>
      <c r="S764" s="84"/>
      <c r="T764" s="85"/>
      <c r="U764" s="38"/>
      <c r="V764" s="38"/>
      <c r="W764" s="38"/>
      <c r="X764" s="38"/>
      <c r="Y764" s="38"/>
      <c r="Z764" s="38"/>
      <c r="AA764" s="38"/>
      <c r="AB764" s="38"/>
      <c r="AC764" s="38"/>
      <c r="AD764" s="38"/>
      <c r="AE764" s="38"/>
      <c r="AT764" s="17" t="s">
        <v>159</v>
      </c>
      <c r="AU764" s="17" t="s">
        <v>83</v>
      </c>
    </row>
    <row r="765" s="2" customFormat="1">
      <c r="A765" s="38"/>
      <c r="B765" s="39"/>
      <c r="C765" s="40"/>
      <c r="D765" s="230" t="s">
        <v>161</v>
      </c>
      <c r="E765" s="40"/>
      <c r="F765" s="231" t="s">
        <v>1668</v>
      </c>
      <c r="G765" s="40"/>
      <c r="H765" s="40"/>
      <c r="I765" s="227"/>
      <c r="J765" s="40"/>
      <c r="K765" s="40"/>
      <c r="L765" s="44"/>
      <c r="M765" s="228"/>
      <c r="N765" s="229"/>
      <c r="O765" s="84"/>
      <c r="P765" s="84"/>
      <c r="Q765" s="84"/>
      <c r="R765" s="84"/>
      <c r="S765" s="84"/>
      <c r="T765" s="85"/>
      <c r="U765" s="38"/>
      <c r="V765" s="38"/>
      <c r="W765" s="38"/>
      <c r="X765" s="38"/>
      <c r="Y765" s="38"/>
      <c r="Z765" s="38"/>
      <c r="AA765" s="38"/>
      <c r="AB765" s="38"/>
      <c r="AC765" s="38"/>
      <c r="AD765" s="38"/>
      <c r="AE765" s="38"/>
      <c r="AT765" s="17" t="s">
        <v>161</v>
      </c>
      <c r="AU765" s="17" t="s">
        <v>83</v>
      </c>
    </row>
    <row r="766" s="2" customFormat="1" ht="16.5" customHeight="1">
      <c r="A766" s="38"/>
      <c r="B766" s="39"/>
      <c r="C766" s="212" t="s">
        <v>1669</v>
      </c>
      <c r="D766" s="212" t="s">
        <v>153</v>
      </c>
      <c r="E766" s="213" t="s">
        <v>1670</v>
      </c>
      <c r="F766" s="214" t="s">
        <v>1671</v>
      </c>
      <c r="G766" s="215" t="s">
        <v>281</v>
      </c>
      <c r="H766" s="216">
        <v>9</v>
      </c>
      <c r="I766" s="217"/>
      <c r="J766" s="218">
        <f>ROUND(I766*H766,2)</f>
        <v>0</v>
      </c>
      <c r="K766" s="214" t="s">
        <v>157</v>
      </c>
      <c r="L766" s="44"/>
      <c r="M766" s="219" t="s">
        <v>19</v>
      </c>
      <c r="N766" s="220" t="s">
        <v>44</v>
      </c>
      <c r="O766" s="84"/>
      <c r="P766" s="221">
        <f>O766*H766</f>
        <v>0</v>
      </c>
      <c r="Q766" s="221">
        <v>0</v>
      </c>
      <c r="R766" s="221">
        <f>Q766*H766</f>
        <v>0</v>
      </c>
      <c r="S766" s="221">
        <v>0</v>
      </c>
      <c r="T766" s="222">
        <f>S766*H766</f>
        <v>0</v>
      </c>
      <c r="U766" s="38"/>
      <c r="V766" s="38"/>
      <c r="W766" s="38"/>
      <c r="X766" s="38"/>
      <c r="Y766" s="38"/>
      <c r="Z766" s="38"/>
      <c r="AA766" s="38"/>
      <c r="AB766" s="38"/>
      <c r="AC766" s="38"/>
      <c r="AD766" s="38"/>
      <c r="AE766" s="38"/>
      <c r="AR766" s="223" t="s">
        <v>383</v>
      </c>
      <c r="AT766" s="223" t="s">
        <v>153</v>
      </c>
      <c r="AU766" s="223" t="s">
        <v>83</v>
      </c>
      <c r="AY766" s="17" t="s">
        <v>150</v>
      </c>
      <c r="BE766" s="224">
        <f>IF(N766="základní",J766,0)</f>
        <v>0</v>
      </c>
      <c r="BF766" s="224">
        <f>IF(N766="snížená",J766,0)</f>
        <v>0</v>
      </c>
      <c r="BG766" s="224">
        <f>IF(N766="zákl. přenesená",J766,0)</f>
        <v>0</v>
      </c>
      <c r="BH766" s="224">
        <f>IF(N766="sníž. přenesená",J766,0)</f>
        <v>0</v>
      </c>
      <c r="BI766" s="224">
        <f>IF(N766="nulová",J766,0)</f>
        <v>0</v>
      </c>
      <c r="BJ766" s="17" t="s">
        <v>81</v>
      </c>
      <c r="BK766" s="224">
        <f>ROUND(I766*H766,2)</f>
        <v>0</v>
      </c>
      <c r="BL766" s="17" t="s">
        <v>383</v>
      </c>
      <c r="BM766" s="223" t="s">
        <v>1672</v>
      </c>
    </row>
    <row r="767" s="2" customFormat="1">
      <c r="A767" s="38"/>
      <c r="B767" s="39"/>
      <c r="C767" s="40"/>
      <c r="D767" s="225" t="s">
        <v>159</v>
      </c>
      <c r="E767" s="40"/>
      <c r="F767" s="226" t="s">
        <v>1671</v>
      </c>
      <c r="G767" s="40"/>
      <c r="H767" s="40"/>
      <c r="I767" s="227"/>
      <c r="J767" s="40"/>
      <c r="K767" s="40"/>
      <c r="L767" s="44"/>
      <c r="M767" s="228"/>
      <c r="N767" s="229"/>
      <c r="O767" s="84"/>
      <c r="P767" s="84"/>
      <c r="Q767" s="84"/>
      <c r="R767" s="84"/>
      <c r="S767" s="84"/>
      <c r="T767" s="85"/>
      <c r="U767" s="38"/>
      <c r="V767" s="38"/>
      <c r="W767" s="38"/>
      <c r="X767" s="38"/>
      <c r="Y767" s="38"/>
      <c r="Z767" s="38"/>
      <c r="AA767" s="38"/>
      <c r="AB767" s="38"/>
      <c r="AC767" s="38"/>
      <c r="AD767" s="38"/>
      <c r="AE767" s="38"/>
      <c r="AT767" s="17" t="s">
        <v>159</v>
      </c>
      <c r="AU767" s="17" t="s">
        <v>83</v>
      </c>
    </row>
    <row r="768" s="2" customFormat="1">
      <c r="A768" s="38"/>
      <c r="B768" s="39"/>
      <c r="C768" s="40"/>
      <c r="D768" s="230" t="s">
        <v>161</v>
      </c>
      <c r="E768" s="40"/>
      <c r="F768" s="231" t="s">
        <v>1673</v>
      </c>
      <c r="G768" s="40"/>
      <c r="H768" s="40"/>
      <c r="I768" s="227"/>
      <c r="J768" s="40"/>
      <c r="K768" s="40"/>
      <c r="L768" s="44"/>
      <c r="M768" s="228"/>
      <c r="N768" s="229"/>
      <c r="O768" s="84"/>
      <c r="P768" s="84"/>
      <c r="Q768" s="84"/>
      <c r="R768" s="84"/>
      <c r="S768" s="84"/>
      <c r="T768" s="85"/>
      <c r="U768" s="38"/>
      <c r="V768" s="38"/>
      <c r="W768" s="38"/>
      <c r="X768" s="38"/>
      <c r="Y768" s="38"/>
      <c r="Z768" s="38"/>
      <c r="AA768" s="38"/>
      <c r="AB768" s="38"/>
      <c r="AC768" s="38"/>
      <c r="AD768" s="38"/>
      <c r="AE768" s="38"/>
      <c r="AT768" s="17" t="s">
        <v>161</v>
      </c>
      <c r="AU768" s="17" t="s">
        <v>83</v>
      </c>
    </row>
    <row r="769" s="2" customFormat="1" ht="16.5" customHeight="1">
      <c r="A769" s="38"/>
      <c r="B769" s="39"/>
      <c r="C769" s="212" t="s">
        <v>1674</v>
      </c>
      <c r="D769" s="212" t="s">
        <v>153</v>
      </c>
      <c r="E769" s="213" t="s">
        <v>1675</v>
      </c>
      <c r="F769" s="214" t="s">
        <v>1676</v>
      </c>
      <c r="G769" s="215" t="s">
        <v>281</v>
      </c>
      <c r="H769" s="216">
        <v>6</v>
      </c>
      <c r="I769" s="217"/>
      <c r="J769" s="218">
        <f>ROUND(I769*H769,2)</f>
        <v>0</v>
      </c>
      <c r="K769" s="214" t="s">
        <v>157</v>
      </c>
      <c r="L769" s="44"/>
      <c r="M769" s="219" t="s">
        <v>19</v>
      </c>
      <c r="N769" s="220" t="s">
        <v>44</v>
      </c>
      <c r="O769" s="84"/>
      <c r="P769" s="221">
        <f>O769*H769</f>
        <v>0</v>
      </c>
      <c r="Q769" s="221">
        <v>0</v>
      </c>
      <c r="R769" s="221">
        <f>Q769*H769</f>
        <v>0</v>
      </c>
      <c r="S769" s="221">
        <v>0</v>
      </c>
      <c r="T769" s="222">
        <f>S769*H769</f>
        <v>0</v>
      </c>
      <c r="U769" s="38"/>
      <c r="V769" s="38"/>
      <c r="W769" s="38"/>
      <c r="X769" s="38"/>
      <c r="Y769" s="38"/>
      <c r="Z769" s="38"/>
      <c r="AA769" s="38"/>
      <c r="AB769" s="38"/>
      <c r="AC769" s="38"/>
      <c r="AD769" s="38"/>
      <c r="AE769" s="38"/>
      <c r="AR769" s="223" t="s">
        <v>383</v>
      </c>
      <c r="AT769" s="223" t="s">
        <v>153</v>
      </c>
      <c r="AU769" s="223" t="s">
        <v>83</v>
      </c>
      <c r="AY769" s="17" t="s">
        <v>150</v>
      </c>
      <c r="BE769" s="224">
        <f>IF(N769="základní",J769,0)</f>
        <v>0</v>
      </c>
      <c r="BF769" s="224">
        <f>IF(N769="snížená",J769,0)</f>
        <v>0</v>
      </c>
      <c r="BG769" s="224">
        <f>IF(N769="zákl. přenesená",J769,0)</f>
        <v>0</v>
      </c>
      <c r="BH769" s="224">
        <f>IF(N769="sníž. přenesená",J769,0)</f>
        <v>0</v>
      </c>
      <c r="BI769" s="224">
        <f>IF(N769="nulová",J769,0)</f>
        <v>0</v>
      </c>
      <c r="BJ769" s="17" t="s">
        <v>81</v>
      </c>
      <c r="BK769" s="224">
        <f>ROUND(I769*H769,2)</f>
        <v>0</v>
      </c>
      <c r="BL769" s="17" t="s">
        <v>383</v>
      </c>
      <c r="BM769" s="223" t="s">
        <v>1677</v>
      </c>
    </row>
    <row r="770" s="2" customFormat="1">
      <c r="A770" s="38"/>
      <c r="B770" s="39"/>
      <c r="C770" s="40"/>
      <c r="D770" s="225" t="s">
        <v>159</v>
      </c>
      <c r="E770" s="40"/>
      <c r="F770" s="226" t="s">
        <v>1676</v>
      </c>
      <c r="G770" s="40"/>
      <c r="H770" s="40"/>
      <c r="I770" s="227"/>
      <c r="J770" s="40"/>
      <c r="K770" s="40"/>
      <c r="L770" s="44"/>
      <c r="M770" s="228"/>
      <c r="N770" s="229"/>
      <c r="O770" s="84"/>
      <c r="P770" s="84"/>
      <c r="Q770" s="84"/>
      <c r="R770" s="84"/>
      <c r="S770" s="84"/>
      <c r="T770" s="85"/>
      <c r="U770" s="38"/>
      <c r="V770" s="38"/>
      <c r="W770" s="38"/>
      <c r="X770" s="38"/>
      <c r="Y770" s="38"/>
      <c r="Z770" s="38"/>
      <c r="AA770" s="38"/>
      <c r="AB770" s="38"/>
      <c r="AC770" s="38"/>
      <c r="AD770" s="38"/>
      <c r="AE770" s="38"/>
      <c r="AT770" s="17" t="s">
        <v>159</v>
      </c>
      <c r="AU770" s="17" t="s">
        <v>83</v>
      </c>
    </row>
    <row r="771" s="2" customFormat="1">
      <c r="A771" s="38"/>
      <c r="B771" s="39"/>
      <c r="C771" s="40"/>
      <c r="D771" s="230" t="s">
        <v>161</v>
      </c>
      <c r="E771" s="40"/>
      <c r="F771" s="231" t="s">
        <v>1678</v>
      </c>
      <c r="G771" s="40"/>
      <c r="H771" s="40"/>
      <c r="I771" s="227"/>
      <c r="J771" s="40"/>
      <c r="K771" s="40"/>
      <c r="L771" s="44"/>
      <c r="M771" s="228"/>
      <c r="N771" s="229"/>
      <c r="O771" s="84"/>
      <c r="P771" s="84"/>
      <c r="Q771" s="84"/>
      <c r="R771" s="84"/>
      <c r="S771" s="84"/>
      <c r="T771" s="85"/>
      <c r="U771" s="38"/>
      <c r="V771" s="38"/>
      <c r="W771" s="38"/>
      <c r="X771" s="38"/>
      <c r="Y771" s="38"/>
      <c r="Z771" s="38"/>
      <c r="AA771" s="38"/>
      <c r="AB771" s="38"/>
      <c r="AC771" s="38"/>
      <c r="AD771" s="38"/>
      <c r="AE771" s="38"/>
      <c r="AT771" s="17" t="s">
        <v>161</v>
      </c>
      <c r="AU771" s="17" t="s">
        <v>83</v>
      </c>
    </row>
    <row r="772" s="2" customFormat="1" ht="16.5" customHeight="1">
      <c r="A772" s="38"/>
      <c r="B772" s="39"/>
      <c r="C772" s="212" t="s">
        <v>1679</v>
      </c>
      <c r="D772" s="212" t="s">
        <v>153</v>
      </c>
      <c r="E772" s="213" t="s">
        <v>1680</v>
      </c>
      <c r="F772" s="214" t="s">
        <v>1681</v>
      </c>
      <c r="G772" s="215" t="s">
        <v>281</v>
      </c>
      <c r="H772" s="216">
        <v>21</v>
      </c>
      <c r="I772" s="217"/>
      <c r="J772" s="218">
        <f>ROUND(I772*H772,2)</f>
        <v>0</v>
      </c>
      <c r="K772" s="214" t="s">
        <v>157</v>
      </c>
      <c r="L772" s="44"/>
      <c r="M772" s="219" t="s">
        <v>19</v>
      </c>
      <c r="N772" s="220" t="s">
        <v>44</v>
      </c>
      <c r="O772" s="84"/>
      <c r="P772" s="221">
        <f>O772*H772</f>
        <v>0</v>
      </c>
      <c r="Q772" s="221">
        <v>0</v>
      </c>
      <c r="R772" s="221">
        <f>Q772*H772</f>
        <v>0</v>
      </c>
      <c r="S772" s="221">
        <v>0</v>
      </c>
      <c r="T772" s="222">
        <f>S772*H772</f>
        <v>0</v>
      </c>
      <c r="U772" s="38"/>
      <c r="V772" s="38"/>
      <c r="W772" s="38"/>
      <c r="X772" s="38"/>
      <c r="Y772" s="38"/>
      <c r="Z772" s="38"/>
      <c r="AA772" s="38"/>
      <c r="AB772" s="38"/>
      <c r="AC772" s="38"/>
      <c r="AD772" s="38"/>
      <c r="AE772" s="38"/>
      <c r="AR772" s="223" t="s">
        <v>383</v>
      </c>
      <c r="AT772" s="223" t="s">
        <v>153</v>
      </c>
      <c r="AU772" s="223" t="s">
        <v>83</v>
      </c>
      <c r="AY772" s="17" t="s">
        <v>150</v>
      </c>
      <c r="BE772" s="224">
        <f>IF(N772="základní",J772,0)</f>
        <v>0</v>
      </c>
      <c r="BF772" s="224">
        <f>IF(N772="snížená",J772,0)</f>
        <v>0</v>
      </c>
      <c r="BG772" s="224">
        <f>IF(N772="zákl. přenesená",J772,0)</f>
        <v>0</v>
      </c>
      <c r="BH772" s="224">
        <f>IF(N772="sníž. přenesená",J772,0)</f>
        <v>0</v>
      </c>
      <c r="BI772" s="224">
        <f>IF(N772="nulová",J772,0)</f>
        <v>0</v>
      </c>
      <c r="BJ772" s="17" t="s">
        <v>81</v>
      </c>
      <c r="BK772" s="224">
        <f>ROUND(I772*H772,2)</f>
        <v>0</v>
      </c>
      <c r="BL772" s="17" t="s">
        <v>383</v>
      </c>
      <c r="BM772" s="223" t="s">
        <v>1682</v>
      </c>
    </row>
    <row r="773" s="2" customFormat="1">
      <c r="A773" s="38"/>
      <c r="B773" s="39"/>
      <c r="C773" s="40"/>
      <c r="D773" s="225" t="s">
        <v>159</v>
      </c>
      <c r="E773" s="40"/>
      <c r="F773" s="226" t="s">
        <v>1681</v>
      </c>
      <c r="G773" s="40"/>
      <c r="H773" s="40"/>
      <c r="I773" s="227"/>
      <c r="J773" s="40"/>
      <c r="K773" s="40"/>
      <c r="L773" s="44"/>
      <c r="M773" s="228"/>
      <c r="N773" s="229"/>
      <c r="O773" s="84"/>
      <c r="P773" s="84"/>
      <c r="Q773" s="84"/>
      <c r="R773" s="84"/>
      <c r="S773" s="84"/>
      <c r="T773" s="85"/>
      <c r="U773" s="38"/>
      <c r="V773" s="38"/>
      <c r="W773" s="38"/>
      <c r="X773" s="38"/>
      <c r="Y773" s="38"/>
      <c r="Z773" s="38"/>
      <c r="AA773" s="38"/>
      <c r="AB773" s="38"/>
      <c r="AC773" s="38"/>
      <c r="AD773" s="38"/>
      <c r="AE773" s="38"/>
      <c r="AT773" s="17" t="s">
        <v>159</v>
      </c>
      <c r="AU773" s="17" t="s">
        <v>83</v>
      </c>
    </row>
    <row r="774" s="2" customFormat="1">
      <c r="A774" s="38"/>
      <c r="B774" s="39"/>
      <c r="C774" s="40"/>
      <c r="D774" s="230" t="s">
        <v>161</v>
      </c>
      <c r="E774" s="40"/>
      <c r="F774" s="231" t="s">
        <v>1683</v>
      </c>
      <c r="G774" s="40"/>
      <c r="H774" s="40"/>
      <c r="I774" s="227"/>
      <c r="J774" s="40"/>
      <c r="K774" s="40"/>
      <c r="L774" s="44"/>
      <c r="M774" s="228"/>
      <c r="N774" s="229"/>
      <c r="O774" s="84"/>
      <c r="P774" s="84"/>
      <c r="Q774" s="84"/>
      <c r="R774" s="84"/>
      <c r="S774" s="84"/>
      <c r="T774" s="85"/>
      <c r="U774" s="38"/>
      <c r="V774" s="38"/>
      <c r="W774" s="38"/>
      <c r="X774" s="38"/>
      <c r="Y774" s="38"/>
      <c r="Z774" s="38"/>
      <c r="AA774" s="38"/>
      <c r="AB774" s="38"/>
      <c r="AC774" s="38"/>
      <c r="AD774" s="38"/>
      <c r="AE774" s="38"/>
      <c r="AT774" s="17" t="s">
        <v>161</v>
      </c>
      <c r="AU774" s="17" t="s">
        <v>83</v>
      </c>
    </row>
    <row r="775" s="2" customFormat="1" ht="16.5" customHeight="1">
      <c r="A775" s="38"/>
      <c r="B775" s="39"/>
      <c r="C775" s="212" t="s">
        <v>1684</v>
      </c>
      <c r="D775" s="212" t="s">
        <v>153</v>
      </c>
      <c r="E775" s="213" t="s">
        <v>1685</v>
      </c>
      <c r="F775" s="214" t="s">
        <v>1686</v>
      </c>
      <c r="G775" s="215" t="s">
        <v>281</v>
      </c>
      <c r="H775" s="216">
        <v>24</v>
      </c>
      <c r="I775" s="217"/>
      <c r="J775" s="218">
        <f>ROUND(I775*H775,2)</f>
        <v>0</v>
      </c>
      <c r="K775" s="214" t="s">
        <v>157</v>
      </c>
      <c r="L775" s="44"/>
      <c r="M775" s="219" t="s">
        <v>19</v>
      </c>
      <c r="N775" s="220" t="s">
        <v>44</v>
      </c>
      <c r="O775" s="84"/>
      <c r="P775" s="221">
        <f>O775*H775</f>
        <v>0</v>
      </c>
      <c r="Q775" s="221">
        <v>0</v>
      </c>
      <c r="R775" s="221">
        <f>Q775*H775</f>
        <v>0</v>
      </c>
      <c r="S775" s="221">
        <v>0</v>
      </c>
      <c r="T775" s="222">
        <f>S775*H775</f>
        <v>0</v>
      </c>
      <c r="U775" s="38"/>
      <c r="V775" s="38"/>
      <c r="W775" s="38"/>
      <c r="X775" s="38"/>
      <c r="Y775" s="38"/>
      <c r="Z775" s="38"/>
      <c r="AA775" s="38"/>
      <c r="AB775" s="38"/>
      <c r="AC775" s="38"/>
      <c r="AD775" s="38"/>
      <c r="AE775" s="38"/>
      <c r="AR775" s="223" t="s">
        <v>383</v>
      </c>
      <c r="AT775" s="223" t="s">
        <v>153</v>
      </c>
      <c r="AU775" s="223" t="s">
        <v>83</v>
      </c>
      <c r="AY775" s="17" t="s">
        <v>150</v>
      </c>
      <c r="BE775" s="224">
        <f>IF(N775="základní",J775,0)</f>
        <v>0</v>
      </c>
      <c r="BF775" s="224">
        <f>IF(N775="snížená",J775,0)</f>
        <v>0</v>
      </c>
      <c r="BG775" s="224">
        <f>IF(N775="zákl. přenesená",J775,0)</f>
        <v>0</v>
      </c>
      <c r="BH775" s="224">
        <f>IF(N775="sníž. přenesená",J775,0)</f>
        <v>0</v>
      </c>
      <c r="BI775" s="224">
        <f>IF(N775="nulová",J775,0)</f>
        <v>0</v>
      </c>
      <c r="BJ775" s="17" t="s">
        <v>81</v>
      </c>
      <c r="BK775" s="224">
        <f>ROUND(I775*H775,2)</f>
        <v>0</v>
      </c>
      <c r="BL775" s="17" t="s">
        <v>383</v>
      </c>
      <c r="BM775" s="223" t="s">
        <v>1687</v>
      </c>
    </row>
    <row r="776" s="2" customFormat="1">
      <c r="A776" s="38"/>
      <c r="B776" s="39"/>
      <c r="C776" s="40"/>
      <c r="D776" s="225" t="s">
        <v>159</v>
      </c>
      <c r="E776" s="40"/>
      <c r="F776" s="226" t="s">
        <v>1686</v>
      </c>
      <c r="G776" s="40"/>
      <c r="H776" s="40"/>
      <c r="I776" s="227"/>
      <c r="J776" s="40"/>
      <c r="K776" s="40"/>
      <c r="L776" s="44"/>
      <c r="M776" s="228"/>
      <c r="N776" s="229"/>
      <c r="O776" s="84"/>
      <c r="P776" s="84"/>
      <c r="Q776" s="84"/>
      <c r="R776" s="84"/>
      <c r="S776" s="84"/>
      <c r="T776" s="85"/>
      <c r="U776" s="38"/>
      <c r="V776" s="38"/>
      <c r="W776" s="38"/>
      <c r="X776" s="38"/>
      <c r="Y776" s="38"/>
      <c r="Z776" s="38"/>
      <c r="AA776" s="38"/>
      <c r="AB776" s="38"/>
      <c r="AC776" s="38"/>
      <c r="AD776" s="38"/>
      <c r="AE776" s="38"/>
      <c r="AT776" s="17" t="s">
        <v>159</v>
      </c>
      <c r="AU776" s="17" t="s">
        <v>83</v>
      </c>
    </row>
    <row r="777" s="2" customFormat="1">
      <c r="A777" s="38"/>
      <c r="B777" s="39"/>
      <c r="C777" s="40"/>
      <c r="D777" s="230" t="s">
        <v>161</v>
      </c>
      <c r="E777" s="40"/>
      <c r="F777" s="231" t="s">
        <v>1688</v>
      </c>
      <c r="G777" s="40"/>
      <c r="H777" s="40"/>
      <c r="I777" s="227"/>
      <c r="J777" s="40"/>
      <c r="K777" s="40"/>
      <c r="L777" s="44"/>
      <c r="M777" s="228"/>
      <c r="N777" s="229"/>
      <c r="O777" s="84"/>
      <c r="P777" s="84"/>
      <c r="Q777" s="84"/>
      <c r="R777" s="84"/>
      <c r="S777" s="84"/>
      <c r="T777" s="85"/>
      <c r="U777" s="38"/>
      <c r="V777" s="38"/>
      <c r="W777" s="38"/>
      <c r="X777" s="38"/>
      <c r="Y777" s="38"/>
      <c r="Z777" s="38"/>
      <c r="AA777" s="38"/>
      <c r="AB777" s="38"/>
      <c r="AC777" s="38"/>
      <c r="AD777" s="38"/>
      <c r="AE777" s="38"/>
      <c r="AT777" s="17" t="s">
        <v>161</v>
      </c>
      <c r="AU777" s="17" t="s">
        <v>83</v>
      </c>
    </row>
    <row r="778" s="2" customFormat="1" ht="16.5" customHeight="1">
      <c r="A778" s="38"/>
      <c r="B778" s="39"/>
      <c r="C778" s="212" t="s">
        <v>1086</v>
      </c>
      <c r="D778" s="212" t="s">
        <v>153</v>
      </c>
      <c r="E778" s="213" t="s">
        <v>1689</v>
      </c>
      <c r="F778" s="214" t="s">
        <v>1690</v>
      </c>
      <c r="G778" s="215" t="s">
        <v>281</v>
      </c>
      <c r="H778" s="216">
        <v>32</v>
      </c>
      <c r="I778" s="217"/>
      <c r="J778" s="218">
        <f>ROUND(I778*H778,2)</f>
        <v>0</v>
      </c>
      <c r="K778" s="214" t="s">
        <v>157</v>
      </c>
      <c r="L778" s="44"/>
      <c r="M778" s="219" t="s">
        <v>19</v>
      </c>
      <c r="N778" s="220" t="s">
        <v>44</v>
      </c>
      <c r="O778" s="84"/>
      <c r="P778" s="221">
        <f>O778*H778</f>
        <v>0</v>
      </c>
      <c r="Q778" s="221">
        <v>0</v>
      </c>
      <c r="R778" s="221">
        <f>Q778*H778</f>
        <v>0</v>
      </c>
      <c r="S778" s="221">
        <v>0</v>
      </c>
      <c r="T778" s="222">
        <f>S778*H778</f>
        <v>0</v>
      </c>
      <c r="U778" s="38"/>
      <c r="V778" s="38"/>
      <c r="W778" s="38"/>
      <c r="X778" s="38"/>
      <c r="Y778" s="38"/>
      <c r="Z778" s="38"/>
      <c r="AA778" s="38"/>
      <c r="AB778" s="38"/>
      <c r="AC778" s="38"/>
      <c r="AD778" s="38"/>
      <c r="AE778" s="38"/>
      <c r="AR778" s="223" t="s">
        <v>383</v>
      </c>
      <c r="AT778" s="223" t="s">
        <v>153</v>
      </c>
      <c r="AU778" s="223" t="s">
        <v>83</v>
      </c>
      <c r="AY778" s="17" t="s">
        <v>150</v>
      </c>
      <c r="BE778" s="224">
        <f>IF(N778="základní",J778,0)</f>
        <v>0</v>
      </c>
      <c r="BF778" s="224">
        <f>IF(N778="snížená",J778,0)</f>
        <v>0</v>
      </c>
      <c r="BG778" s="224">
        <f>IF(N778="zákl. přenesená",J778,0)</f>
        <v>0</v>
      </c>
      <c r="BH778" s="224">
        <f>IF(N778="sníž. přenesená",J778,0)</f>
        <v>0</v>
      </c>
      <c r="BI778" s="224">
        <f>IF(N778="nulová",J778,0)</f>
        <v>0</v>
      </c>
      <c r="BJ778" s="17" t="s">
        <v>81</v>
      </c>
      <c r="BK778" s="224">
        <f>ROUND(I778*H778,2)</f>
        <v>0</v>
      </c>
      <c r="BL778" s="17" t="s">
        <v>383</v>
      </c>
      <c r="BM778" s="223" t="s">
        <v>1691</v>
      </c>
    </row>
    <row r="779" s="2" customFormat="1">
      <c r="A779" s="38"/>
      <c r="B779" s="39"/>
      <c r="C779" s="40"/>
      <c r="D779" s="225" t="s">
        <v>159</v>
      </c>
      <c r="E779" s="40"/>
      <c r="F779" s="226" t="s">
        <v>1690</v>
      </c>
      <c r="G779" s="40"/>
      <c r="H779" s="40"/>
      <c r="I779" s="227"/>
      <c r="J779" s="40"/>
      <c r="K779" s="40"/>
      <c r="L779" s="44"/>
      <c r="M779" s="228"/>
      <c r="N779" s="229"/>
      <c r="O779" s="84"/>
      <c r="P779" s="84"/>
      <c r="Q779" s="84"/>
      <c r="R779" s="84"/>
      <c r="S779" s="84"/>
      <c r="T779" s="85"/>
      <c r="U779" s="38"/>
      <c r="V779" s="38"/>
      <c r="W779" s="38"/>
      <c r="X779" s="38"/>
      <c r="Y779" s="38"/>
      <c r="Z779" s="38"/>
      <c r="AA779" s="38"/>
      <c r="AB779" s="38"/>
      <c r="AC779" s="38"/>
      <c r="AD779" s="38"/>
      <c r="AE779" s="38"/>
      <c r="AT779" s="17" t="s">
        <v>159</v>
      </c>
      <c r="AU779" s="17" t="s">
        <v>83</v>
      </c>
    </row>
    <row r="780" s="2" customFormat="1">
      <c r="A780" s="38"/>
      <c r="B780" s="39"/>
      <c r="C780" s="40"/>
      <c r="D780" s="230" t="s">
        <v>161</v>
      </c>
      <c r="E780" s="40"/>
      <c r="F780" s="231" t="s">
        <v>1692</v>
      </c>
      <c r="G780" s="40"/>
      <c r="H780" s="40"/>
      <c r="I780" s="227"/>
      <c r="J780" s="40"/>
      <c r="K780" s="40"/>
      <c r="L780" s="44"/>
      <c r="M780" s="228"/>
      <c r="N780" s="229"/>
      <c r="O780" s="84"/>
      <c r="P780" s="84"/>
      <c r="Q780" s="84"/>
      <c r="R780" s="84"/>
      <c r="S780" s="84"/>
      <c r="T780" s="85"/>
      <c r="U780" s="38"/>
      <c r="V780" s="38"/>
      <c r="W780" s="38"/>
      <c r="X780" s="38"/>
      <c r="Y780" s="38"/>
      <c r="Z780" s="38"/>
      <c r="AA780" s="38"/>
      <c r="AB780" s="38"/>
      <c r="AC780" s="38"/>
      <c r="AD780" s="38"/>
      <c r="AE780" s="38"/>
      <c r="AT780" s="17" t="s">
        <v>161</v>
      </c>
      <c r="AU780" s="17" t="s">
        <v>83</v>
      </c>
    </row>
    <row r="781" s="2" customFormat="1" ht="16.5" customHeight="1">
      <c r="A781" s="38"/>
      <c r="B781" s="39"/>
      <c r="C781" s="212" t="s">
        <v>1693</v>
      </c>
      <c r="D781" s="212" t="s">
        <v>153</v>
      </c>
      <c r="E781" s="213" t="s">
        <v>1694</v>
      </c>
      <c r="F781" s="214" t="s">
        <v>1695</v>
      </c>
      <c r="G781" s="215" t="s">
        <v>281</v>
      </c>
      <c r="H781" s="216">
        <v>58</v>
      </c>
      <c r="I781" s="217"/>
      <c r="J781" s="218">
        <f>ROUND(I781*H781,2)</f>
        <v>0</v>
      </c>
      <c r="K781" s="214" t="s">
        <v>157</v>
      </c>
      <c r="L781" s="44"/>
      <c r="M781" s="219" t="s">
        <v>19</v>
      </c>
      <c r="N781" s="220" t="s">
        <v>44</v>
      </c>
      <c r="O781" s="84"/>
      <c r="P781" s="221">
        <f>O781*H781</f>
        <v>0</v>
      </c>
      <c r="Q781" s="221">
        <v>0</v>
      </c>
      <c r="R781" s="221">
        <f>Q781*H781</f>
        <v>0</v>
      </c>
      <c r="S781" s="221">
        <v>0</v>
      </c>
      <c r="T781" s="222">
        <f>S781*H781</f>
        <v>0</v>
      </c>
      <c r="U781" s="38"/>
      <c r="V781" s="38"/>
      <c r="W781" s="38"/>
      <c r="X781" s="38"/>
      <c r="Y781" s="38"/>
      <c r="Z781" s="38"/>
      <c r="AA781" s="38"/>
      <c r="AB781" s="38"/>
      <c r="AC781" s="38"/>
      <c r="AD781" s="38"/>
      <c r="AE781" s="38"/>
      <c r="AR781" s="223" t="s">
        <v>383</v>
      </c>
      <c r="AT781" s="223" t="s">
        <v>153</v>
      </c>
      <c r="AU781" s="223" t="s">
        <v>83</v>
      </c>
      <c r="AY781" s="17" t="s">
        <v>150</v>
      </c>
      <c r="BE781" s="224">
        <f>IF(N781="základní",J781,0)</f>
        <v>0</v>
      </c>
      <c r="BF781" s="224">
        <f>IF(N781="snížená",J781,0)</f>
        <v>0</v>
      </c>
      <c r="BG781" s="224">
        <f>IF(N781="zákl. přenesená",J781,0)</f>
        <v>0</v>
      </c>
      <c r="BH781" s="224">
        <f>IF(N781="sníž. přenesená",J781,0)</f>
        <v>0</v>
      </c>
      <c r="BI781" s="224">
        <f>IF(N781="nulová",J781,0)</f>
        <v>0</v>
      </c>
      <c r="BJ781" s="17" t="s">
        <v>81</v>
      </c>
      <c r="BK781" s="224">
        <f>ROUND(I781*H781,2)</f>
        <v>0</v>
      </c>
      <c r="BL781" s="17" t="s">
        <v>383</v>
      </c>
      <c r="BM781" s="223" t="s">
        <v>1696</v>
      </c>
    </row>
    <row r="782" s="2" customFormat="1">
      <c r="A782" s="38"/>
      <c r="B782" s="39"/>
      <c r="C782" s="40"/>
      <c r="D782" s="225" t="s">
        <v>159</v>
      </c>
      <c r="E782" s="40"/>
      <c r="F782" s="226" t="s">
        <v>1695</v>
      </c>
      <c r="G782" s="40"/>
      <c r="H782" s="40"/>
      <c r="I782" s="227"/>
      <c r="J782" s="40"/>
      <c r="K782" s="40"/>
      <c r="L782" s="44"/>
      <c r="M782" s="228"/>
      <c r="N782" s="229"/>
      <c r="O782" s="84"/>
      <c r="P782" s="84"/>
      <c r="Q782" s="84"/>
      <c r="R782" s="84"/>
      <c r="S782" s="84"/>
      <c r="T782" s="85"/>
      <c r="U782" s="38"/>
      <c r="V782" s="38"/>
      <c r="W782" s="38"/>
      <c r="X782" s="38"/>
      <c r="Y782" s="38"/>
      <c r="Z782" s="38"/>
      <c r="AA782" s="38"/>
      <c r="AB782" s="38"/>
      <c r="AC782" s="38"/>
      <c r="AD782" s="38"/>
      <c r="AE782" s="38"/>
      <c r="AT782" s="17" t="s">
        <v>159</v>
      </c>
      <c r="AU782" s="17" t="s">
        <v>83</v>
      </c>
    </row>
    <row r="783" s="2" customFormat="1">
      <c r="A783" s="38"/>
      <c r="B783" s="39"/>
      <c r="C783" s="40"/>
      <c r="D783" s="230" t="s">
        <v>161</v>
      </c>
      <c r="E783" s="40"/>
      <c r="F783" s="231" t="s">
        <v>1697</v>
      </c>
      <c r="G783" s="40"/>
      <c r="H783" s="40"/>
      <c r="I783" s="227"/>
      <c r="J783" s="40"/>
      <c r="K783" s="40"/>
      <c r="L783" s="44"/>
      <c r="M783" s="228"/>
      <c r="N783" s="229"/>
      <c r="O783" s="84"/>
      <c r="P783" s="84"/>
      <c r="Q783" s="84"/>
      <c r="R783" s="84"/>
      <c r="S783" s="84"/>
      <c r="T783" s="85"/>
      <c r="U783" s="38"/>
      <c r="V783" s="38"/>
      <c r="W783" s="38"/>
      <c r="X783" s="38"/>
      <c r="Y783" s="38"/>
      <c r="Z783" s="38"/>
      <c r="AA783" s="38"/>
      <c r="AB783" s="38"/>
      <c r="AC783" s="38"/>
      <c r="AD783" s="38"/>
      <c r="AE783" s="38"/>
      <c r="AT783" s="17" t="s">
        <v>161</v>
      </c>
      <c r="AU783" s="17" t="s">
        <v>83</v>
      </c>
    </row>
    <row r="784" s="2" customFormat="1" ht="16.5" customHeight="1">
      <c r="A784" s="38"/>
      <c r="B784" s="39"/>
      <c r="C784" s="212" t="s">
        <v>1698</v>
      </c>
      <c r="D784" s="212" t="s">
        <v>153</v>
      </c>
      <c r="E784" s="213" t="s">
        <v>1699</v>
      </c>
      <c r="F784" s="214" t="s">
        <v>1700</v>
      </c>
      <c r="G784" s="215" t="s">
        <v>281</v>
      </c>
      <c r="H784" s="216">
        <v>10</v>
      </c>
      <c r="I784" s="217"/>
      <c r="J784" s="218">
        <f>ROUND(I784*H784,2)</f>
        <v>0</v>
      </c>
      <c r="K784" s="214" t="s">
        <v>157</v>
      </c>
      <c r="L784" s="44"/>
      <c r="M784" s="219" t="s">
        <v>19</v>
      </c>
      <c r="N784" s="220" t="s">
        <v>44</v>
      </c>
      <c r="O784" s="84"/>
      <c r="P784" s="221">
        <f>O784*H784</f>
        <v>0</v>
      </c>
      <c r="Q784" s="221">
        <v>0</v>
      </c>
      <c r="R784" s="221">
        <f>Q784*H784</f>
        <v>0</v>
      </c>
      <c r="S784" s="221">
        <v>0</v>
      </c>
      <c r="T784" s="222">
        <f>S784*H784</f>
        <v>0</v>
      </c>
      <c r="U784" s="38"/>
      <c r="V784" s="38"/>
      <c r="W784" s="38"/>
      <c r="X784" s="38"/>
      <c r="Y784" s="38"/>
      <c r="Z784" s="38"/>
      <c r="AA784" s="38"/>
      <c r="AB784" s="38"/>
      <c r="AC784" s="38"/>
      <c r="AD784" s="38"/>
      <c r="AE784" s="38"/>
      <c r="AR784" s="223" t="s">
        <v>383</v>
      </c>
      <c r="AT784" s="223" t="s">
        <v>153</v>
      </c>
      <c r="AU784" s="223" t="s">
        <v>83</v>
      </c>
      <c r="AY784" s="17" t="s">
        <v>150</v>
      </c>
      <c r="BE784" s="224">
        <f>IF(N784="základní",J784,0)</f>
        <v>0</v>
      </c>
      <c r="BF784" s="224">
        <f>IF(N784="snížená",J784,0)</f>
        <v>0</v>
      </c>
      <c r="BG784" s="224">
        <f>IF(N784="zákl. přenesená",J784,0)</f>
        <v>0</v>
      </c>
      <c r="BH784" s="224">
        <f>IF(N784="sníž. přenesená",J784,0)</f>
        <v>0</v>
      </c>
      <c r="BI784" s="224">
        <f>IF(N784="nulová",J784,0)</f>
        <v>0</v>
      </c>
      <c r="BJ784" s="17" t="s">
        <v>81</v>
      </c>
      <c r="BK784" s="224">
        <f>ROUND(I784*H784,2)</f>
        <v>0</v>
      </c>
      <c r="BL784" s="17" t="s">
        <v>383</v>
      </c>
      <c r="BM784" s="223" t="s">
        <v>1701</v>
      </c>
    </row>
    <row r="785" s="2" customFormat="1">
      <c r="A785" s="38"/>
      <c r="B785" s="39"/>
      <c r="C785" s="40"/>
      <c r="D785" s="225" t="s">
        <v>159</v>
      </c>
      <c r="E785" s="40"/>
      <c r="F785" s="226" t="s">
        <v>1700</v>
      </c>
      <c r="G785" s="40"/>
      <c r="H785" s="40"/>
      <c r="I785" s="227"/>
      <c r="J785" s="40"/>
      <c r="K785" s="40"/>
      <c r="L785" s="44"/>
      <c r="M785" s="228"/>
      <c r="N785" s="229"/>
      <c r="O785" s="84"/>
      <c r="P785" s="84"/>
      <c r="Q785" s="84"/>
      <c r="R785" s="84"/>
      <c r="S785" s="84"/>
      <c r="T785" s="85"/>
      <c r="U785" s="38"/>
      <c r="V785" s="38"/>
      <c r="W785" s="38"/>
      <c r="X785" s="38"/>
      <c r="Y785" s="38"/>
      <c r="Z785" s="38"/>
      <c r="AA785" s="38"/>
      <c r="AB785" s="38"/>
      <c r="AC785" s="38"/>
      <c r="AD785" s="38"/>
      <c r="AE785" s="38"/>
      <c r="AT785" s="17" t="s">
        <v>159</v>
      </c>
      <c r="AU785" s="17" t="s">
        <v>83</v>
      </c>
    </row>
    <row r="786" s="2" customFormat="1">
      <c r="A786" s="38"/>
      <c r="B786" s="39"/>
      <c r="C786" s="40"/>
      <c r="D786" s="230" t="s">
        <v>161</v>
      </c>
      <c r="E786" s="40"/>
      <c r="F786" s="231" t="s">
        <v>1702</v>
      </c>
      <c r="G786" s="40"/>
      <c r="H786" s="40"/>
      <c r="I786" s="227"/>
      <c r="J786" s="40"/>
      <c r="K786" s="40"/>
      <c r="L786" s="44"/>
      <c r="M786" s="228"/>
      <c r="N786" s="229"/>
      <c r="O786" s="84"/>
      <c r="P786" s="84"/>
      <c r="Q786" s="84"/>
      <c r="R786" s="84"/>
      <c r="S786" s="84"/>
      <c r="T786" s="85"/>
      <c r="U786" s="38"/>
      <c r="V786" s="38"/>
      <c r="W786" s="38"/>
      <c r="X786" s="38"/>
      <c r="Y786" s="38"/>
      <c r="Z786" s="38"/>
      <c r="AA786" s="38"/>
      <c r="AB786" s="38"/>
      <c r="AC786" s="38"/>
      <c r="AD786" s="38"/>
      <c r="AE786" s="38"/>
      <c r="AT786" s="17" t="s">
        <v>161</v>
      </c>
      <c r="AU786" s="17" t="s">
        <v>83</v>
      </c>
    </row>
    <row r="787" s="2" customFormat="1" ht="16.5" customHeight="1">
      <c r="A787" s="38"/>
      <c r="B787" s="39"/>
      <c r="C787" s="212" t="s">
        <v>1703</v>
      </c>
      <c r="D787" s="212" t="s">
        <v>153</v>
      </c>
      <c r="E787" s="213" t="s">
        <v>1704</v>
      </c>
      <c r="F787" s="214" t="s">
        <v>1705</v>
      </c>
      <c r="G787" s="215" t="s">
        <v>281</v>
      </c>
      <c r="H787" s="216">
        <v>12</v>
      </c>
      <c r="I787" s="217"/>
      <c r="J787" s="218">
        <f>ROUND(I787*H787,2)</f>
        <v>0</v>
      </c>
      <c r="K787" s="214" t="s">
        <v>157</v>
      </c>
      <c r="L787" s="44"/>
      <c r="M787" s="219" t="s">
        <v>19</v>
      </c>
      <c r="N787" s="220" t="s">
        <v>44</v>
      </c>
      <c r="O787" s="84"/>
      <c r="P787" s="221">
        <f>O787*H787</f>
        <v>0</v>
      </c>
      <c r="Q787" s="221">
        <v>0</v>
      </c>
      <c r="R787" s="221">
        <f>Q787*H787</f>
        <v>0</v>
      </c>
      <c r="S787" s="221">
        <v>0</v>
      </c>
      <c r="T787" s="222">
        <f>S787*H787</f>
        <v>0</v>
      </c>
      <c r="U787" s="38"/>
      <c r="V787" s="38"/>
      <c r="W787" s="38"/>
      <c r="X787" s="38"/>
      <c r="Y787" s="38"/>
      <c r="Z787" s="38"/>
      <c r="AA787" s="38"/>
      <c r="AB787" s="38"/>
      <c r="AC787" s="38"/>
      <c r="AD787" s="38"/>
      <c r="AE787" s="38"/>
      <c r="AR787" s="223" t="s">
        <v>383</v>
      </c>
      <c r="AT787" s="223" t="s">
        <v>153</v>
      </c>
      <c r="AU787" s="223" t="s">
        <v>83</v>
      </c>
      <c r="AY787" s="17" t="s">
        <v>150</v>
      </c>
      <c r="BE787" s="224">
        <f>IF(N787="základní",J787,0)</f>
        <v>0</v>
      </c>
      <c r="BF787" s="224">
        <f>IF(N787="snížená",J787,0)</f>
        <v>0</v>
      </c>
      <c r="BG787" s="224">
        <f>IF(N787="zákl. přenesená",J787,0)</f>
        <v>0</v>
      </c>
      <c r="BH787" s="224">
        <f>IF(N787="sníž. přenesená",J787,0)</f>
        <v>0</v>
      </c>
      <c r="BI787" s="224">
        <f>IF(N787="nulová",J787,0)</f>
        <v>0</v>
      </c>
      <c r="BJ787" s="17" t="s">
        <v>81</v>
      </c>
      <c r="BK787" s="224">
        <f>ROUND(I787*H787,2)</f>
        <v>0</v>
      </c>
      <c r="BL787" s="17" t="s">
        <v>383</v>
      </c>
      <c r="BM787" s="223" t="s">
        <v>1706</v>
      </c>
    </row>
    <row r="788" s="2" customFormat="1">
      <c r="A788" s="38"/>
      <c r="B788" s="39"/>
      <c r="C788" s="40"/>
      <c r="D788" s="225" t="s">
        <v>159</v>
      </c>
      <c r="E788" s="40"/>
      <c r="F788" s="226" t="s">
        <v>1705</v>
      </c>
      <c r="G788" s="40"/>
      <c r="H788" s="40"/>
      <c r="I788" s="227"/>
      <c r="J788" s="40"/>
      <c r="K788" s="40"/>
      <c r="L788" s="44"/>
      <c r="M788" s="228"/>
      <c r="N788" s="229"/>
      <c r="O788" s="84"/>
      <c r="P788" s="84"/>
      <c r="Q788" s="84"/>
      <c r="R788" s="84"/>
      <c r="S788" s="84"/>
      <c r="T788" s="85"/>
      <c r="U788" s="38"/>
      <c r="V788" s="38"/>
      <c r="W788" s="38"/>
      <c r="X788" s="38"/>
      <c r="Y788" s="38"/>
      <c r="Z788" s="38"/>
      <c r="AA788" s="38"/>
      <c r="AB788" s="38"/>
      <c r="AC788" s="38"/>
      <c r="AD788" s="38"/>
      <c r="AE788" s="38"/>
      <c r="AT788" s="17" t="s">
        <v>159</v>
      </c>
      <c r="AU788" s="17" t="s">
        <v>83</v>
      </c>
    </row>
    <row r="789" s="2" customFormat="1">
      <c r="A789" s="38"/>
      <c r="B789" s="39"/>
      <c r="C789" s="40"/>
      <c r="D789" s="230" t="s">
        <v>161</v>
      </c>
      <c r="E789" s="40"/>
      <c r="F789" s="231" t="s">
        <v>1707</v>
      </c>
      <c r="G789" s="40"/>
      <c r="H789" s="40"/>
      <c r="I789" s="227"/>
      <c r="J789" s="40"/>
      <c r="K789" s="40"/>
      <c r="L789" s="44"/>
      <c r="M789" s="228"/>
      <c r="N789" s="229"/>
      <c r="O789" s="84"/>
      <c r="P789" s="84"/>
      <c r="Q789" s="84"/>
      <c r="R789" s="84"/>
      <c r="S789" s="84"/>
      <c r="T789" s="85"/>
      <c r="U789" s="38"/>
      <c r="V789" s="38"/>
      <c r="W789" s="38"/>
      <c r="X789" s="38"/>
      <c r="Y789" s="38"/>
      <c r="Z789" s="38"/>
      <c r="AA789" s="38"/>
      <c r="AB789" s="38"/>
      <c r="AC789" s="38"/>
      <c r="AD789" s="38"/>
      <c r="AE789" s="38"/>
      <c r="AT789" s="17" t="s">
        <v>161</v>
      </c>
      <c r="AU789" s="17" t="s">
        <v>83</v>
      </c>
    </row>
    <row r="790" s="2" customFormat="1" ht="16.5" customHeight="1">
      <c r="A790" s="38"/>
      <c r="B790" s="39"/>
      <c r="C790" s="212" t="s">
        <v>1708</v>
      </c>
      <c r="D790" s="212" t="s">
        <v>153</v>
      </c>
      <c r="E790" s="213" t="s">
        <v>1709</v>
      </c>
      <c r="F790" s="214" t="s">
        <v>1710</v>
      </c>
      <c r="G790" s="215" t="s">
        <v>281</v>
      </c>
      <c r="H790" s="216">
        <v>48</v>
      </c>
      <c r="I790" s="217"/>
      <c r="J790" s="218">
        <f>ROUND(I790*H790,2)</f>
        <v>0</v>
      </c>
      <c r="K790" s="214" t="s">
        <v>157</v>
      </c>
      <c r="L790" s="44"/>
      <c r="M790" s="219" t="s">
        <v>19</v>
      </c>
      <c r="N790" s="220" t="s">
        <v>44</v>
      </c>
      <c r="O790" s="84"/>
      <c r="P790" s="221">
        <f>O790*H790</f>
        <v>0</v>
      </c>
      <c r="Q790" s="221">
        <v>0</v>
      </c>
      <c r="R790" s="221">
        <f>Q790*H790</f>
        <v>0</v>
      </c>
      <c r="S790" s="221">
        <v>0</v>
      </c>
      <c r="T790" s="222">
        <f>S790*H790</f>
        <v>0</v>
      </c>
      <c r="U790" s="38"/>
      <c r="V790" s="38"/>
      <c r="W790" s="38"/>
      <c r="X790" s="38"/>
      <c r="Y790" s="38"/>
      <c r="Z790" s="38"/>
      <c r="AA790" s="38"/>
      <c r="AB790" s="38"/>
      <c r="AC790" s="38"/>
      <c r="AD790" s="38"/>
      <c r="AE790" s="38"/>
      <c r="AR790" s="223" t="s">
        <v>383</v>
      </c>
      <c r="AT790" s="223" t="s">
        <v>153</v>
      </c>
      <c r="AU790" s="223" t="s">
        <v>83</v>
      </c>
      <c r="AY790" s="17" t="s">
        <v>150</v>
      </c>
      <c r="BE790" s="224">
        <f>IF(N790="základní",J790,0)</f>
        <v>0</v>
      </c>
      <c r="BF790" s="224">
        <f>IF(N790="snížená",J790,0)</f>
        <v>0</v>
      </c>
      <c r="BG790" s="224">
        <f>IF(N790="zákl. přenesená",J790,0)</f>
        <v>0</v>
      </c>
      <c r="BH790" s="224">
        <f>IF(N790="sníž. přenesená",J790,0)</f>
        <v>0</v>
      </c>
      <c r="BI790" s="224">
        <f>IF(N790="nulová",J790,0)</f>
        <v>0</v>
      </c>
      <c r="BJ790" s="17" t="s">
        <v>81</v>
      </c>
      <c r="BK790" s="224">
        <f>ROUND(I790*H790,2)</f>
        <v>0</v>
      </c>
      <c r="BL790" s="17" t="s">
        <v>383</v>
      </c>
      <c r="BM790" s="223" t="s">
        <v>1711</v>
      </c>
    </row>
    <row r="791" s="2" customFormat="1">
      <c r="A791" s="38"/>
      <c r="B791" s="39"/>
      <c r="C791" s="40"/>
      <c r="D791" s="225" t="s">
        <v>159</v>
      </c>
      <c r="E791" s="40"/>
      <c r="F791" s="226" t="s">
        <v>1710</v>
      </c>
      <c r="G791" s="40"/>
      <c r="H791" s="40"/>
      <c r="I791" s="227"/>
      <c r="J791" s="40"/>
      <c r="K791" s="40"/>
      <c r="L791" s="44"/>
      <c r="M791" s="228"/>
      <c r="N791" s="229"/>
      <c r="O791" s="84"/>
      <c r="P791" s="84"/>
      <c r="Q791" s="84"/>
      <c r="R791" s="84"/>
      <c r="S791" s="84"/>
      <c r="T791" s="85"/>
      <c r="U791" s="38"/>
      <c r="V791" s="38"/>
      <c r="W791" s="38"/>
      <c r="X791" s="38"/>
      <c r="Y791" s="38"/>
      <c r="Z791" s="38"/>
      <c r="AA791" s="38"/>
      <c r="AB791" s="38"/>
      <c r="AC791" s="38"/>
      <c r="AD791" s="38"/>
      <c r="AE791" s="38"/>
      <c r="AT791" s="17" t="s">
        <v>159</v>
      </c>
      <c r="AU791" s="17" t="s">
        <v>83</v>
      </c>
    </row>
    <row r="792" s="2" customFormat="1">
      <c r="A792" s="38"/>
      <c r="B792" s="39"/>
      <c r="C792" s="40"/>
      <c r="D792" s="230" t="s">
        <v>161</v>
      </c>
      <c r="E792" s="40"/>
      <c r="F792" s="231" t="s">
        <v>1712</v>
      </c>
      <c r="G792" s="40"/>
      <c r="H792" s="40"/>
      <c r="I792" s="227"/>
      <c r="J792" s="40"/>
      <c r="K792" s="40"/>
      <c r="L792" s="44"/>
      <c r="M792" s="228"/>
      <c r="N792" s="229"/>
      <c r="O792" s="84"/>
      <c r="P792" s="84"/>
      <c r="Q792" s="84"/>
      <c r="R792" s="84"/>
      <c r="S792" s="84"/>
      <c r="T792" s="85"/>
      <c r="U792" s="38"/>
      <c r="V792" s="38"/>
      <c r="W792" s="38"/>
      <c r="X792" s="38"/>
      <c r="Y792" s="38"/>
      <c r="Z792" s="38"/>
      <c r="AA792" s="38"/>
      <c r="AB792" s="38"/>
      <c r="AC792" s="38"/>
      <c r="AD792" s="38"/>
      <c r="AE792" s="38"/>
      <c r="AT792" s="17" t="s">
        <v>161</v>
      </c>
      <c r="AU792" s="17" t="s">
        <v>83</v>
      </c>
    </row>
    <row r="793" s="2" customFormat="1" ht="16.5" customHeight="1">
      <c r="A793" s="38"/>
      <c r="B793" s="39"/>
      <c r="C793" s="212" t="s">
        <v>1713</v>
      </c>
      <c r="D793" s="212" t="s">
        <v>153</v>
      </c>
      <c r="E793" s="213" t="s">
        <v>1714</v>
      </c>
      <c r="F793" s="214" t="s">
        <v>1715</v>
      </c>
      <c r="G793" s="215" t="s">
        <v>281</v>
      </c>
      <c r="H793" s="216">
        <v>9</v>
      </c>
      <c r="I793" s="217"/>
      <c r="J793" s="218">
        <f>ROUND(I793*H793,2)</f>
        <v>0</v>
      </c>
      <c r="K793" s="214" t="s">
        <v>157</v>
      </c>
      <c r="L793" s="44"/>
      <c r="M793" s="219" t="s">
        <v>19</v>
      </c>
      <c r="N793" s="220" t="s">
        <v>44</v>
      </c>
      <c r="O793" s="84"/>
      <c r="P793" s="221">
        <f>O793*H793</f>
        <v>0</v>
      </c>
      <c r="Q793" s="221">
        <v>0</v>
      </c>
      <c r="R793" s="221">
        <f>Q793*H793</f>
        <v>0</v>
      </c>
      <c r="S793" s="221">
        <v>0</v>
      </c>
      <c r="T793" s="222">
        <f>S793*H793</f>
        <v>0</v>
      </c>
      <c r="U793" s="38"/>
      <c r="V793" s="38"/>
      <c r="W793" s="38"/>
      <c r="X793" s="38"/>
      <c r="Y793" s="38"/>
      <c r="Z793" s="38"/>
      <c r="AA793" s="38"/>
      <c r="AB793" s="38"/>
      <c r="AC793" s="38"/>
      <c r="AD793" s="38"/>
      <c r="AE793" s="38"/>
      <c r="AR793" s="223" t="s">
        <v>383</v>
      </c>
      <c r="AT793" s="223" t="s">
        <v>153</v>
      </c>
      <c r="AU793" s="223" t="s">
        <v>83</v>
      </c>
      <c r="AY793" s="17" t="s">
        <v>150</v>
      </c>
      <c r="BE793" s="224">
        <f>IF(N793="základní",J793,0)</f>
        <v>0</v>
      </c>
      <c r="BF793" s="224">
        <f>IF(N793="snížená",J793,0)</f>
        <v>0</v>
      </c>
      <c r="BG793" s="224">
        <f>IF(N793="zákl. přenesená",J793,0)</f>
        <v>0</v>
      </c>
      <c r="BH793" s="224">
        <f>IF(N793="sníž. přenesená",J793,0)</f>
        <v>0</v>
      </c>
      <c r="BI793" s="224">
        <f>IF(N793="nulová",J793,0)</f>
        <v>0</v>
      </c>
      <c r="BJ793" s="17" t="s">
        <v>81</v>
      </c>
      <c r="BK793" s="224">
        <f>ROUND(I793*H793,2)</f>
        <v>0</v>
      </c>
      <c r="BL793" s="17" t="s">
        <v>383</v>
      </c>
      <c r="BM793" s="223" t="s">
        <v>1716</v>
      </c>
    </row>
    <row r="794" s="2" customFormat="1">
      <c r="A794" s="38"/>
      <c r="B794" s="39"/>
      <c r="C794" s="40"/>
      <c r="D794" s="225" t="s">
        <v>159</v>
      </c>
      <c r="E794" s="40"/>
      <c r="F794" s="226" t="s">
        <v>1715</v>
      </c>
      <c r="G794" s="40"/>
      <c r="H794" s="40"/>
      <c r="I794" s="227"/>
      <c r="J794" s="40"/>
      <c r="K794" s="40"/>
      <c r="L794" s="44"/>
      <c r="M794" s="228"/>
      <c r="N794" s="229"/>
      <c r="O794" s="84"/>
      <c r="P794" s="84"/>
      <c r="Q794" s="84"/>
      <c r="R794" s="84"/>
      <c r="S794" s="84"/>
      <c r="T794" s="85"/>
      <c r="U794" s="38"/>
      <c r="V794" s="38"/>
      <c r="W794" s="38"/>
      <c r="X794" s="38"/>
      <c r="Y794" s="38"/>
      <c r="Z794" s="38"/>
      <c r="AA794" s="38"/>
      <c r="AB794" s="38"/>
      <c r="AC794" s="38"/>
      <c r="AD794" s="38"/>
      <c r="AE794" s="38"/>
      <c r="AT794" s="17" t="s">
        <v>159</v>
      </c>
      <c r="AU794" s="17" t="s">
        <v>83</v>
      </c>
    </row>
    <row r="795" s="2" customFormat="1">
      <c r="A795" s="38"/>
      <c r="B795" s="39"/>
      <c r="C795" s="40"/>
      <c r="D795" s="230" t="s">
        <v>161</v>
      </c>
      <c r="E795" s="40"/>
      <c r="F795" s="231" t="s">
        <v>1717</v>
      </c>
      <c r="G795" s="40"/>
      <c r="H795" s="40"/>
      <c r="I795" s="227"/>
      <c r="J795" s="40"/>
      <c r="K795" s="40"/>
      <c r="L795" s="44"/>
      <c r="M795" s="228"/>
      <c r="N795" s="229"/>
      <c r="O795" s="84"/>
      <c r="P795" s="84"/>
      <c r="Q795" s="84"/>
      <c r="R795" s="84"/>
      <c r="S795" s="84"/>
      <c r="T795" s="85"/>
      <c r="U795" s="38"/>
      <c r="V795" s="38"/>
      <c r="W795" s="38"/>
      <c r="X795" s="38"/>
      <c r="Y795" s="38"/>
      <c r="Z795" s="38"/>
      <c r="AA795" s="38"/>
      <c r="AB795" s="38"/>
      <c r="AC795" s="38"/>
      <c r="AD795" s="38"/>
      <c r="AE795" s="38"/>
      <c r="AT795" s="17" t="s">
        <v>161</v>
      </c>
      <c r="AU795" s="17" t="s">
        <v>83</v>
      </c>
    </row>
    <row r="796" s="2" customFormat="1" ht="16.5" customHeight="1">
      <c r="A796" s="38"/>
      <c r="B796" s="39"/>
      <c r="C796" s="212" t="s">
        <v>1718</v>
      </c>
      <c r="D796" s="212" t="s">
        <v>153</v>
      </c>
      <c r="E796" s="213" t="s">
        <v>1719</v>
      </c>
      <c r="F796" s="214" t="s">
        <v>1720</v>
      </c>
      <c r="G796" s="215" t="s">
        <v>281</v>
      </c>
      <c r="H796" s="216">
        <v>15</v>
      </c>
      <c r="I796" s="217"/>
      <c r="J796" s="218">
        <f>ROUND(I796*H796,2)</f>
        <v>0</v>
      </c>
      <c r="K796" s="214" t="s">
        <v>157</v>
      </c>
      <c r="L796" s="44"/>
      <c r="M796" s="219" t="s">
        <v>19</v>
      </c>
      <c r="N796" s="220" t="s">
        <v>44</v>
      </c>
      <c r="O796" s="84"/>
      <c r="P796" s="221">
        <f>O796*H796</f>
        <v>0</v>
      </c>
      <c r="Q796" s="221">
        <v>0</v>
      </c>
      <c r="R796" s="221">
        <f>Q796*H796</f>
        <v>0</v>
      </c>
      <c r="S796" s="221">
        <v>0</v>
      </c>
      <c r="T796" s="222">
        <f>S796*H796</f>
        <v>0</v>
      </c>
      <c r="U796" s="38"/>
      <c r="V796" s="38"/>
      <c r="W796" s="38"/>
      <c r="X796" s="38"/>
      <c r="Y796" s="38"/>
      <c r="Z796" s="38"/>
      <c r="AA796" s="38"/>
      <c r="AB796" s="38"/>
      <c r="AC796" s="38"/>
      <c r="AD796" s="38"/>
      <c r="AE796" s="38"/>
      <c r="AR796" s="223" t="s">
        <v>383</v>
      </c>
      <c r="AT796" s="223" t="s">
        <v>153</v>
      </c>
      <c r="AU796" s="223" t="s">
        <v>83</v>
      </c>
      <c r="AY796" s="17" t="s">
        <v>150</v>
      </c>
      <c r="BE796" s="224">
        <f>IF(N796="základní",J796,0)</f>
        <v>0</v>
      </c>
      <c r="BF796" s="224">
        <f>IF(N796="snížená",J796,0)</f>
        <v>0</v>
      </c>
      <c r="BG796" s="224">
        <f>IF(N796="zákl. přenesená",J796,0)</f>
        <v>0</v>
      </c>
      <c r="BH796" s="224">
        <f>IF(N796="sníž. přenesená",J796,0)</f>
        <v>0</v>
      </c>
      <c r="BI796" s="224">
        <f>IF(N796="nulová",J796,0)</f>
        <v>0</v>
      </c>
      <c r="BJ796" s="17" t="s">
        <v>81</v>
      </c>
      <c r="BK796" s="224">
        <f>ROUND(I796*H796,2)</f>
        <v>0</v>
      </c>
      <c r="BL796" s="17" t="s">
        <v>383</v>
      </c>
      <c r="BM796" s="223" t="s">
        <v>1721</v>
      </c>
    </row>
    <row r="797" s="2" customFormat="1">
      <c r="A797" s="38"/>
      <c r="B797" s="39"/>
      <c r="C797" s="40"/>
      <c r="D797" s="225" t="s">
        <v>159</v>
      </c>
      <c r="E797" s="40"/>
      <c r="F797" s="226" t="s">
        <v>1720</v>
      </c>
      <c r="G797" s="40"/>
      <c r="H797" s="40"/>
      <c r="I797" s="227"/>
      <c r="J797" s="40"/>
      <c r="K797" s="40"/>
      <c r="L797" s="44"/>
      <c r="M797" s="228"/>
      <c r="N797" s="229"/>
      <c r="O797" s="84"/>
      <c r="P797" s="84"/>
      <c r="Q797" s="84"/>
      <c r="R797" s="84"/>
      <c r="S797" s="84"/>
      <c r="T797" s="85"/>
      <c r="U797" s="38"/>
      <c r="V797" s="38"/>
      <c r="W797" s="38"/>
      <c r="X797" s="38"/>
      <c r="Y797" s="38"/>
      <c r="Z797" s="38"/>
      <c r="AA797" s="38"/>
      <c r="AB797" s="38"/>
      <c r="AC797" s="38"/>
      <c r="AD797" s="38"/>
      <c r="AE797" s="38"/>
      <c r="AT797" s="17" t="s">
        <v>159</v>
      </c>
      <c r="AU797" s="17" t="s">
        <v>83</v>
      </c>
    </row>
    <row r="798" s="2" customFormat="1">
      <c r="A798" s="38"/>
      <c r="B798" s="39"/>
      <c r="C798" s="40"/>
      <c r="D798" s="230" t="s">
        <v>161</v>
      </c>
      <c r="E798" s="40"/>
      <c r="F798" s="231" t="s">
        <v>1722</v>
      </c>
      <c r="G798" s="40"/>
      <c r="H798" s="40"/>
      <c r="I798" s="227"/>
      <c r="J798" s="40"/>
      <c r="K798" s="40"/>
      <c r="L798" s="44"/>
      <c r="M798" s="228"/>
      <c r="N798" s="229"/>
      <c r="O798" s="84"/>
      <c r="P798" s="84"/>
      <c r="Q798" s="84"/>
      <c r="R798" s="84"/>
      <c r="S798" s="84"/>
      <c r="T798" s="85"/>
      <c r="U798" s="38"/>
      <c r="V798" s="38"/>
      <c r="W798" s="38"/>
      <c r="X798" s="38"/>
      <c r="Y798" s="38"/>
      <c r="Z798" s="38"/>
      <c r="AA798" s="38"/>
      <c r="AB798" s="38"/>
      <c r="AC798" s="38"/>
      <c r="AD798" s="38"/>
      <c r="AE798" s="38"/>
      <c r="AT798" s="17" t="s">
        <v>161</v>
      </c>
      <c r="AU798" s="17" t="s">
        <v>83</v>
      </c>
    </row>
    <row r="799" s="2" customFormat="1" ht="16.5" customHeight="1">
      <c r="A799" s="38"/>
      <c r="B799" s="39"/>
      <c r="C799" s="212" t="s">
        <v>1723</v>
      </c>
      <c r="D799" s="212" t="s">
        <v>153</v>
      </c>
      <c r="E799" s="213" t="s">
        <v>1724</v>
      </c>
      <c r="F799" s="214" t="s">
        <v>1725</v>
      </c>
      <c r="G799" s="215" t="s">
        <v>281</v>
      </c>
      <c r="H799" s="216">
        <v>16</v>
      </c>
      <c r="I799" s="217"/>
      <c r="J799" s="218">
        <f>ROUND(I799*H799,2)</f>
        <v>0</v>
      </c>
      <c r="K799" s="214" t="s">
        <v>157</v>
      </c>
      <c r="L799" s="44"/>
      <c r="M799" s="219" t="s">
        <v>19</v>
      </c>
      <c r="N799" s="220" t="s">
        <v>44</v>
      </c>
      <c r="O799" s="84"/>
      <c r="P799" s="221">
        <f>O799*H799</f>
        <v>0</v>
      </c>
      <c r="Q799" s="221">
        <v>0</v>
      </c>
      <c r="R799" s="221">
        <f>Q799*H799</f>
        <v>0</v>
      </c>
      <c r="S799" s="221">
        <v>0</v>
      </c>
      <c r="T799" s="222">
        <f>S799*H799</f>
        <v>0</v>
      </c>
      <c r="U799" s="38"/>
      <c r="V799" s="38"/>
      <c r="W799" s="38"/>
      <c r="X799" s="38"/>
      <c r="Y799" s="38"/>
      <c r="Z799" s="38"/>
      <c r="AA799" s="38"/>
      <c r="AB799" s="38"/>
      <c r="AC799" s="38"/>
      <c r="AD799" s="38"/>
      <c r="AE799" s="38"/>
      <c r="AR799" s="223" t="s">
        <v>383</v>
      </c>
      <c r="AT799" s="223" t="s">
        <v>153</v>
      </c>
      <c r="AU799" s="223" t="s">
        <v>83</v>
      </c>
      <c r="AY799" s="17" t="s">
        <v>150</v>
      </c>
      <c r="BE799" s="224">
        <f>IF(N799="základní",J799,0)</f>
        <v>0</v>
      </c>
      <c r="BF799" s="224">
        <f>IF(N799="snížená",J799,0)</f>
        <v>0</v>
      </c>
      <c r="BG799" s="224">
        <f>IF(N799="zákl. přenesená",J799,0)</f>
        <v>0</v>
      </c>
      <c r="BH799" s="224">
        <f>IF(N799="sníž. přenesená",J799,0)</f>
        <v>0</v>
      </c>
      <c r="BI799" s="224">
        <f>IF(N799="nulová",J799,0)</f>
        <v>0</v>
      </c>
      <c r="BJ799" s="17" t="s">
        <v>81</v>
      </c>
      <c r="BK799" s="224">
        <f>ROUND(I799*H799,2)</f>
        <v>0</v>
      </c>
      <c r="BL799" s="17" t="s">
        <v>383</v>
      </c>
      <c r="BM799" s="223" t="s">
        <v>1726</v>
      </c>
    </row>
    <row r="800" s="2" customFormat="1">
      <c r="A800" s="38"/>
      <c r="B800" s="39"/>
      <c r="C800" s="40"/>
      <c r="D800" s="225" t="s">
        <v>159</v>
      </c>
      <c r="E800" s="40"/>
      <c r="F800" s="226" t="s">
        <v>1725</v>
      </c>
      <c r="G800" s="40"/>
      <c r="H800" s="40"/>
      <c r="I800" s="227"/>
      <c r="J800" s="40"/>
      <c r="K800" s="40"/>
      <c r="L800" s="44"/>
      <c r="M800" s="228"/>
      <c r="N800" s="229"/>
      <c r="O800" s="84"/>
      <c r="P800" s="84"/>
      <c r="Q800" s="84"/>
      <c r="R800" s="84"/>
      <c r="S800" s="84"/>
      <c r="T800" s="85"/>
      <c r="U800" s="38"/>
      <c r="V800" s="38"/>
      <c r="W800" s="38"/>
      <c r="X800" s="38"/>
      <c r="Y800" s="38"/>
      <c r="Z800" s="38"/>
      <c r="AA800" s="38"/>
      <c r="AB800" s="38"/>
      <c r="AC800" s="38"/>
      <c r="AD800" s="38"/>
      <c r="AE800" s="38"/>
      <c r="AT800" s="17" t="s">
        <v>159</v>
      </c>
      <c r="AU800" s="17" t="s">
        <v>83</v>
      </c>
    </row>
    <row r="801" s="2" customFormat="1">
      <c r="A801" s="38"/>
      <c r="B801" s="39"/>
      <c r="C801" s="40"/>
      <c r="D801" s="230" t="s">
        <v>161</v>
      </c>
      <c r="E801" s="40"/>
      <c r="F801" s="231" t="s">
        <v>1727</v>
      </c>
      <c r="G801" s="40"/>
      <c r="H801" s="40"/>
      <c r="I801" s="227"/>
      <c r="J801" s="40"/>
      <c r="K801" s="40"/>
      <c r="L801" s="44"/>
      <c r="M801" s="228"/>
      <c r="N801" s="229"/>
      <c r="O801" s="84"/>
      <c r="P801" s="84"/>
      <c r="Q801" s="84"/>
      <c r="R801" s="84"/>
      <c r="S801" s="84"/>
      <c r="T801" s="85"/>
      <c r="U801" s="38"/>
      <c r="V801" s="38"/>
      <c r="W801" s="38"/>
      <c r="X801" s="38"/>
      <c r="Y801" s="38"/>
      <c r="Z801" s="38"/>
      <c r="AA801" s="38"/>
      <c r="AB801" s="38"/>
      <c r="AC801" s="38"/>
      <c r="AD801" s="38"/>
      <c r="AE801" s="38"/>
      <c r="AT801" s="17" t="s">
        <v>161</v>
      </c>
      <c r="AU801" s="17" t="s">
        <v>83</v>
      </c>
    </row>
    <row r="802" s="2" customFormat="1" ht="16.5" customHeight="1">
      <c r="A802" s="38"/>
      <c r="B802" s="39"/>
      <c r="C802" s="212" t="s">
        <v>1728</v>
      </c>
      <c r="D802" s="212" t="s">
        <v>153</v>
      </c>
      <c r="E802" s="213" t="s">
        <v>1729</v>
      </c>
      <c r="F802" s="214" t="s">
        <v>1730</v>
      </c>
      <c r="G802" s="215" t="s">
        <v>281</v>
      </c>
      <c r="H802" s="216">
        <v>30</v>
      </c>
      <c r="I802" s="217"/>
      <c r="J802" s="218">
        <f>ROUND(I802*H802,2)</f>
        <v>0</v>
      </c>
      <c r="K802" s="214" t="s">
        <v>157</v>
      </c>
      <c r="L802" s="44"/>
      <c r="M802" s="219" t="s">
        <v>19</v>
      </c>
      <c r="N802" s="220" t="s">
        <v>44</v>
      </c>
      <c r="O802" s="84"/>
      <c r="P802" s="221">
        <f>O802*H802</f>
        <v>0</v>
      </c>
      <c r="Q802" s="221">
        <v>0</v>
      </c>
      <c r="R802" s="221">
        <f>Q802*H802</f>
        <v>0</v>
      </c>
      <c r="S802" s="221">
        <v>0</v>
      </c>
      <c r="T802" s="222">
        <f>S802*H802</f>
        <v>0</v>
      </c>
      <c r="U802" s="38"/>
      <c r="V802" s="38"/>
      <c r="W802" s="38"/>
      <c r="X802" s="38"/>
      <c r="Y802" s="38"/>
      <c r="Z802" s="38"/>
      <c r="AA802" s="38"/>
      <c r="AB802" s="38"/>
      <c r="AC802" s="38"/>
      <c r="AD802" s="38"/>
      <c r="AE802" s="38"/>
      <c r="AR802" s="223" t="s">
        <v>383</v>
      </c>
      <c r="AT802" s="223" t="s">
        <v>153</v>
      </c>
      <c r="AU802" s="223" t="s">
        <v>83</v>
      </c>
      <c r="AY802" s="17" t="s">
        <v>150</v>
      </c>
      <c r="BE802" s="224">
        <f>IF(N802="základní",J802,0)</f>
        <v>0</v>
      </c>
      <c r="BF802" s="224">
        <f>IF(N802="snížená",J802,0)</f>
        <v>0</v>
      </c>
      <c r="BG802" s="224">
        <f>IF(N802="zákl. přenesená",J802,0)</f>
        <v>0</v>
      </c>
      <c r="BH802" s="224">
        <f>IF(N802="sníž. přenesená",J802,0)</f>
        <v>0</v>
      </c>
      <c r="BI802" s="224">
        <f>IF(N802="nulová",J802,0)</f>
        <v>0</v>
      </c>
      <c r="BJ802" s="17" t="s">
        <v>81</v>
      </c>
      <c r="BK802" s="224">
        <f>ROUND(I802*H802,2)</f>
        <v>0</v>
      </c>
      <c r="BL802" s="17" t="s">
        <v>383</v>
      </c>
      <c r="BM802" s="223" t="s">
        <v>1731</v>
      </c>
    </row>
    <row r="803" s="2" customFormat="1">
      <c r="A803" s="38"/>
      <c r="B803" s="39"/>
      <c r="C803" s="40"/>
      <c r="D803" s="225" t="s">
        <v>159</v>
      </c>
      <c r="E803" s="40"/>
      <c r="F803" s="226" t="s">
        <v>1730</v>
      </c>
      <c r="G803" s="40"/>
      <c r="H803" s="40"/>
      <c r="I803" s="227"/>
      <c r="J803" s="40"/>
      <c r="K803" s="40"/>
      <c r="L803" s="44"/>
      <c r="M803" s="228"/>
      <c r="N803" s="229"/>
      <c r="O803" s="84"/>
      <c r="P803" s="84"/>
      <c r="Q803" s="84"/>
      <c r="R803" s="84"/>
      <c r="S803" s="84"/>
      <c r="T803" s="85"/>
      <c r="U803" s="38"/>
      <c r="V803" s="38"/>
      <c r="W803" s="38"/>
      <c r="X803" s="38"/>
      <c r="Y803" s="38"/>
      <c r="Z803" s="38"/>
      <c r="AA803" s="38"/>
      <c r="AB803" s="38"/>
      <c r="AC803" s="38"/>
      <c r="AD803" s="38"/>
      <c r="AE803" s="38"/>
      <c r="AT803" s="17" t="s">
        <v>159</v>
      </c>
      <c r="AU803" s="17" t="s">
        <v>83</v>
      </c>
    </row>
    <row r="804" s="2" customFormat="1">
      <c r="A804" s="38"/>
      <c r="B804" s="39"/>
      <c r="C804" s="40"/>
      <c r="D804" s="230" t="s">
        <v>161</v>
      </c>
      <c r="E804" s="40"/>
      <c r="F804" s="231" t="s">
        <v>1732</v>
      </c>
      <c r="G804" s="40"/>
      <c r="H804" s="40"/>
      <c r="I804" s="227"/>
      <c r="J804" s="40"/>
      <c r="K804" s="40"/>
      <c r="L804" s="44"/>
      <c r="M804" s="228"/>
      <c r="N804" s="229"/>
      <c r="O804" s="84"/>
      <c r="P804" s="84"/>
      <c r="Q804" s="84"/>
      <c r="R804" s="84"/>
      <c r="S804" s="84"/>
      <c r="T804" s="85"/>
      <c r="U804" s="38"/>
      <c r="V804" s="38"/>
      <c r="W804" s="38"/>
      <c r="X804" s="38"/>
      <c r="Y804" s="38"/>
      <c r="Z804" s="38"/>
      <c r="AA804" s="38"/>
      <c r="AB804" s="38"/>
      <c r="AC804" s="38"/>
      <c r="AD804" s="38"/>
      <c r="AE804" s="38"/>
      <c r="AT804" s="17" t="s">
        <v>161</v>
      </c>
      <c r="AU804" s="17" t="s">
        <v>83</v>
      </c>
    </row>
    <row r="805" s="13" customFormat="1">
      <c r="A805" s="13"/>
      <c r="B805" s="232"/>
      <c r="C805" s="233"/>
      <c r="D805" s="225" t="s">
        <v>163</v>
      </c>
      <c r="E805" s="234" t="s">
        <v>19</v>
      </c>
      <c r="F805" s="235" t="s">
        <v>1733</v>
      </c>
      <c r="G805" s="233"/>
      <c r="H805" s="236">
        <v>30</v>
      </c>
      <c r="I805" s="237"/>
      <c r="J805" s="233"/>
      <c r="K805" s="233"/>
      <c r="L805" s="238"/>
      <c r="M805" s="239"/>
      <c r="N805" s="240"/>
      <c r="O805" s="240"/>
      <c r="P805" s="240"/>
      <c r="Q805" s="240"/>
      <c r="R805" s="240"/>
      <c r="S805" s="240"/>
      <c r="T805" s="241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42" t="s">
        <v>163</v>
      </c>
      <c r="AU805" s="242" t="s">
        <v>83</v>
      </c>
      <c r="AV805" s="13" t="s">
        <v>83</v>
      </c>
      <c r="AW805" s="13" t="s">
        <v>35</v>
      </c>
      <c r="AX805" s="13" t="s">
        <v>81</v>
      </c>
      <c r="AY805" s="242" t="s">
        <v>150</v>
      </c>
    </row>
    <row r="806" s="2" customFormat="1" ht="16.5" customHeight="1">
      <c r="A806" s="38"/>
      <c r="B806" s="39"/>
      <c r="C806" s="212" t="s">
        <v>1734</v>
      </c>
      <c r="D806" s="212" t="s">
        <v>153</v>
      </c>
      <c r="E806" s="213" t="s">
        <v>1735</v>
      </c>
      <c r="F806" s="214" t="s">
        <v>1736</v>
      </c>
      <c r="G806" s="215" t="s">
        <v>281</v>
      </c>
      <c r="H806" s="216">
        <v>9</v>
      </c>
      <c r="I806" s="217"/>
      <c r="J806" s="218">
        <f>ROUND(I806*H806,2)</f>
        <v>0</v>
      </c>
      <c r="K806" s="214" t="s">
        <v>157</v>
      </c>
      <c r="L806" s="44"/>
      <c r="M806" s="219" t="s">
        <v>19</v>
      </c>
      <c r="N806" s="220" t="s">
        <v>44</v>
      </c>
      <c r="O806" s="84"/>
      <c r="P806" s="221">
        <f>O806*H806</f>
        <v>0</v>
      </c>
      <c r="Q806" s="221">
        <v>0</v>
      </c>
      <c r="R806" s="221">
        <f>Q806*H806</f>
        <v>0</v>
      </c>
      <c r="S806" s="221">
        <v>0</v>
      </c>
      <c r="T806" s="222">
        <f>S806*H806</f>
        <v>0</v>
      </c>
      <c r="U806" s="38"/>
      <c r="V806" s="38"/>
      <c r="W806" s="38"/>
      <c r="X806" s="38"/>
      <c r="Y806" s="38"/>
      <c r="Z806" s="38"/>
      <c r="AA806" s="38"/>
      <c r="AB806" s="38"/>
      <c r="AC806" s="38"/>
      <c r="AD806" s="38"/>
      <c r="AE806" s="38"/>
      <c r="AR806" s="223" t="s">
        <v>383</v>
      </c>
      <c r="AT806" s="223" t="s">
        <v>153</v>
      </c>
      <c r="AU806" s="223" t="s">
        <v>83</v>
      </c>
      <c r="AY806" s="17" t="s">
        <v>150</v>
      </c>
      <c r="BE806" s="224">
        <f>IF(N806="základní",J806,0)</f>
        <v>0</v>
      </c>
      <c r="BF806" s="224">
        <f>IF(N806="snížená",J806,0)</f>
        <v>0</v>
      </c>
      <c r="BG806" s="224">
        <f>IF(N806="zákl. přenesená",J806,0)</f>
        <v>0</v>
      </c>
      <c r="BH806" s="224">
        <f>IF(N806="sníž. přenesená",J806,0)</f>
        <v>0</v>
      </c>
      <c r="BI806" s="224">
        <f>IF(N806="nulová",J806,0)</f>
        <v>0</v>
      </c>
      <c r="BJ806" s="17" t="s">
        <v>81</v>
      </c>
      <c r="BK806" s="224">
        <f>ROUND(I806*H806,2)</f>
        <v>0</v>
      </c>
      <c r="BL806" s="17" t="s">
        <v>383</v>
      </c>
      <c r="BM806" s="223" t="s">
        <v>1737</v>
      </c>
    </row>
    <row r="807" s="2" customFormat="1">
      <c r="A807" s="38"/>
      <c r="B807" s="39"/>
      <c r="C807" s="40"/>
      <c r="D807" s="225" t="s">
        <v>159</v>
      </c>
      <c r="E807" s="40"/>
      <c r="F807" s="226" t="s">
        <v>1736</v>
      </c>
      <c r="G807" s="40"/>
      <c r="H807" s="40"/>
      <c r="I807" s="227"/>
      <c r="J807" s="40"/>
      <c r="K807" s="40"/>
      <c r="L807" s="44"/>
      <c r="M807" s="228"/>
      <c r="N807" s="229"/>
      <c r="O807" s="84"/>
      <c r="P807" s="84"/>
      <c r="Q807" s="84"/>
      <c r="R807" s="84"/>
      <c r="S807" s="84"/>
      <c r="T807" s="85"/>
      <c r="U807" s="38"/>
      <c r="V807" s="38"/>
      <c r="W807" s="38"/>
      <c r="X807" s="38"/>
      <c r="Y807" s="38"/>
      <c r="Z807" s="38"/>
      <c r="AA807" s="38"/>
      <c r="AB807" s="38"/>
      <c r="AC807" s="38"/>
      <c r="AD807" s="38"/>
      <c r="AE807" s="38"/>
      <c r="AT807" s="17" t="s">
        <v>159</v>
      </c>
      <c r="AU807" s="17" t="s">
        <v>83</v>
      </c>
    </row>
    <row r="808" s="2" customFormat="1">
      <c r="A808" s="38"/>
      <c r="B808" s="39"/>
      <c r="C808" s="40"/>
      <c r="D808" s="230" t="s">
        <v>161</v>
      </c>
      <c r="E808" s="40"/>
      <c r="F808" s="231" t="s">
        <v>1738</v>
      </c>
      <c r="G808" s="40"/>
      <c r="H808" s="40"/>
      <c r="I808" s="227"/>
      <c r="J808" s="40"/>
      <c r="K808" s="40"/>
      <c r="L808" s="44"/>
      <c r="M808" s="228"/>
      <c r="N808" s="229"/>
      <c r="O808" s="84"/>
      <c r="P808" s="84"/>
      <c r="Q808" s="84"/>
      <c r="R808" s="84"/>
      <c r="S808" s="84"/>
      <c r="T808" s="85"/>
      <c r="U808" s="38"/>
      <c r="V808" s="38"/>
      <c r="W808" s="38"/>
      <c r="X808" s="38"/>
      <c r="Y808" s="38"/>
      <c r="Z808" s="38"/>
      <c r="AA808" s="38"/>
      <c r="AB808" s="38"/>
      <c r="AC808" s="38"/>
      <c r="AD808" s="38"/>
      <c r="AE808" s="38"/>
      <c r="AT808" s="17" t="s">
        <v>161</v>
      </c>
      <c r="AU808" s="17" t="s">
        <v>83</v>
      </c>
    </row>
    <row r="809" s="2" customFormat="1" ht="16.5" customHeight="1">
      <c r="A809" s="38"/>
      <c r="B809" s="39"/>
      <c r="C809" s="212" t="s">
        <v>1739</v>
      </c>
      <c r="D809" s="212" t="s">
        <v>153</v>
      </c>
      <c r="E809" s="213" t="s">
        <v>1740</v>
      </c>
      <c r="F809" s="214" t="s">
        <v>1741</v>
      </c>
      <c r="G809" s="215" t="s">
        <v>1742</v>
      </c>
      <c r="H809" s="216">
        <v>2</v>
      </c>
      <c r="I809" s="217"/>
      <c r="J809" s="218">
        <f>ROUND(I809*H809,2)</f>
        <v>0</v>
      </c>
      <c r="K809" s="214" t="s">
        <v>157</v>
      </c>
      <c r="L809" s="44"/>
      <c r="M809" s="219" t="s">
        <v>19</v>
      </c>
      <c r="N809" s="220" t="s">
        <v>44</v>
      </c>
      <c r="O809" s="84"/>
      <c r="P809" s="221">
        <f>O809*H809</f>
        <v>0</v>
      </c>
      <c r="Q809" s="221">
        <v>0</v>
      </c>
      <c r="R809" s="221">
        <f>Q809*H809</f>
        <v>0</v>
      </c>
      <c r="S809" s="221">
        <v>0</v>
      </c>
      <c r="T809" s="222">
        <f>S809*H809</f>
        <v>0</v>
      </c>
      <c r="U809" s="38"/>
      <c r="V809" s="38"/>
      <c r="W809" s="38"/>
      <c r="X809" s="38"/>
      <c r="Y809" s="38"/>
      <c r="Z809" s="38"/>
      <c r="AA809" s="38"/>
      <c r="AB809" s="38"/>
      <c r="AC809" s="38"/>
      <c r="AD809" s="38"/>
      <c r="AE809" s="38"/>
      <c r="AR809" s="223" t="s">
        <v>383</v>
      </c>
      <c r="AT809" s="223" t="s">
        <v>153</v>
      </c>
      <c r="AU809" s="223" t="s">
        <v>83</v>
      </c>
      <c r="AY809" s="17" t="s">
        <v>150</v>
      </c>
      <c r="BE809" s="224">
        <f>IF(N809="základní",J809,0)</f>
        <v>0</v>
      </c>
      <c r="BF809" s="224">
        <f>IF(N809="snížená",J809,0)</f>
        <v>0</v>
      </c>
      <c r="BG809" s="224">
        <f>IF(N809="zákl. přenesená",J809,0)</f>
        <v>0</v>
      </c>
      <c r="BH809" s="224">
        <f>IF(N809="sníž. přenesená",J809,0)</f>
        <v>0</v>
      </c>
      <c r="BI809" s="224">
        <f>IF(N809="nulová",J809,0)</f>
        <v>0</v>
      </c>
      <c r="BJ809" s="17" t="s">
        <v>81</v>
      </c>
      <c r="BK809" s="224">
        <f>ROUND(I809*H809,2)</f>
        <v>0</v>
      </c>
      <c r="BL809" s="17" t="s">
        <v>383</v>
      </c>
      <c r="BM809" s="223" t="s">
        <v>1743</v>
      </c>
    </row>
    <row r="810" s="2" customFormat="1">
      <c r="A810" s="38"/>
      <c r="B810" s="39"/>
      <c r="C810" s="40"/>
      <c r="D810" s="225" t="s">
        <v>159</v>
      </c>
      <c r="E810" s="40"/>
      <c r="F810" s="226" t="s">
        <v>1744</v>
      </c>
      <c r="G810" s="40"/>
      <c r="H810" s="40"/>
      <c r="I810" s="227"/>
      <c r="J810" s="40"/>
      <c r="K810" s="40"/>
      <c r="L810" s="44"/>
      <c r="M810" s="228"/>
      <c r="N810" s="229"/>
      <c r="O810" s="84"/>
      <c r="P810" s="84"/>
      <c r="Q810" s="84"/>
      <c r="R810" s="84"/>
      <c r="S810" s="84"/>
      <c r="T810" s="85"/>
      <c r="U810" s="38"/>
      <c r="V810" s="38"/>
      <c r="W810" s="38"/>
      <c r="X810" s="38"/>
      <c r="Y810" s="38"/>
      <c r="Z810" s="38"/>
      <c r="AA810" s="38"/>
      <c r="AB810" s="38"/>
      <c r="AC810" s="38"/>
      <c r="AD810" s="38"/>
      <c r="AE810" s="38"/>
      <c r="AT810" s="17" t="s">
        <v>159</v>
      </c>
      <c r="AU810" s="17" t="s">
        <v>83</v>
      </c>
    </row>
    <row r="811" s="2" customFormat="1">
      <c r="A811" s="38"/>
      <c r="B811" s="39"/>
      <c r="C811" s="40"/>
      <c r="D811" s="230" t="s">
        <v>161</v>
      </c>
      <c r="E811" s="40"/>
      <c r="F811" s="231" t="s">
        <v>1745</v>
      </c>
      <c r="G811" s="40"/>
      <c r="H811" s="40"/>
      <c r="I811" s="227"/>
      <c r="J811" s="40"/>
      <c r="K811" s="40"/>
      <c r="L811" s="44"/>
      <c r="M811" s="228"/>
      <c r="N811" s="229"/>
      <c r="O811" s="84"/>
      <c r="P811" s="84"/>
      <c r="Q811" s="84"/>
      <c r="R811" s="84"/>
      <c r="S811" s="84"/>
      <c r="T811" s="85"/>
      <c r="U811" s="38"/>
      <c r="V811" s="38"/>
      <c r="W811" s="38"/>
      <c r="X811" s="38"/>
      <c r="Y811" s="38"/>
      <c r="Z811" s="38"/>
      <c r="AA811" s="38"/>
      <c r="AB811" s="38"/>
      <c r="AC811" s="38"/>
      <c r="AD811" s="38"/>
      <c r="AE811" s="38"/>
      <c r="AT811" s="17" t="s">
        <v>161</v>
      </c>
      <c r="AU811" s="17" t="s">
        <v>83</v>
      </c>
    </row>
    <row r="812" s="2" customFormat="1" ht="16.5" customHeight="1">
      <c r="A812" s="38"/>
      <c r="B812" s="39"/>
      <c r="C812" s="212" t="s">
        <v>1746</v>
      </c>
      <c r="D812" s="212" t="s">
        <v>153</v>
      </c>
      <c r="E812" s="213" t="s">
        <v>1747</v>
      </c>
      <c r="F812" s="214" t="s">
        <v>1748</v>
      </c>
      <c r="G812" s="215" t="s">
        <v>216</v>
      </c>
      <c r="H812" s="216">
        <v>312</v>
      </c>
      <c r="I812" s="217"/>
      <c r="J812" s="218">
        <f>ROUND(I812*H812,2)</f>
        <v>0</v>
      </c>
      <c r="K812" s="214" t="s">
        <v>157</v>
      </c>
      <c r="L812" s="44"/>
      <c r="M812" s="219" t="s">
        <v>19</v>
      </c>
      <c r="N812" s="220" t="s">
        <v>44</v>
      </c>
      <c r="O812" s="84"/>
      <c r="P812" s="221">
        <f>O812*H812</f>
        <v>0</v>
      </c>
      <c r="Q812" s="221">
        <v>0</v>
      </c>
      <c r="R812" s="221">
        <f>Q812*H812</f>
        <v>0</v>
      </c>
      <c r="S812" s="221">
        <v>0</v>
      </c>
      <c r="T812" s="222">
        <f>S812*H812</f>
        <v>0</v>
      </c>
      <c r="U812" s="38"/>
      <c r="V812" s="38"/>
      <c r="W812" s="38"/>
      <c r="X812" s="38"/>
      <c r="Y812" s="38"/>
      <c r="Z812" s="38"/>
      <c r="AA812" s="38"/>
      <c r="AB812" s="38"/>
      <c r="AC812" s="38"/>
      <c r="AD812" s="38"/>
      <c r="AE812" s="38"/>
      <c r="AR812" s="223" t="s">
        <v>383</v>
      </c>
      <c r="AT812" s="223" t="s">
        <v>153</v>
      </c>
      <c r="AU812" s="223" t="s">
        <v>83</v>
      </c>
      <c r="AY812" s="17" t="s">
        <v>150</v>
      </c>
      <c r="BE812" s="224">
        <f>IF(N812="základní",J812,0)</f>
        <v>0</v>
      </c>
      <c r="BF812" s="224">
        <f>IF(N812="snížená",J812,0)</f>
        <v>0</v>
      </c>
      <c r="BG812" s="224">
        <f>IF(N812="zákl. přenesená",J812,0)</f>
        <v>0</v>
      </c>
      <c r="BH812" s="224">
        <f>IF(N812="sníž. přenesená",J812,0)</f>
        <v>0</v>
      </c>
      <c r="BI812" s="224">
        <f>IF(N812="nulová",J812,0)</f>
        <v>0</v>
      </c>
      <c r="BJ812" s="17" t="s">
        <v>81</v>
      </c>
      <c r="BK812" s="224">
        <f>ROUND(I812*H812,2)</f>
        <v>0</v>
      </c>
      <c r="BL812" s="17" t="s">
        <v>383</v>
      </c>
      <c r="BM812" s="223" t="s">
        <v>1749</v>
      </c>
    </row>
    <row r="813" s="2" customFormat="1">
      <c r="A813" s="38"/>
      <c r="B813" s="39"/>
      <c r="C813" s="40"/>
      <c r="D813" s="225" t="s">
        <v>159</v>
      </c>
      <c r="E813" s="40"/>
      <c r="F813" s="226" t="s">
        <v>1750</v>
      </c>
      <c r="G813" s="40"/>
      <c r="H813" s="40"/>
      <c r="I813" s="227"/>
      <c r="J813" s="40"/>
      <c r="K813" s="40"/>
      <c r="L813" s="44"/>
      <c r="M813" s="228"/>
      <c r="N813" s="229"/>
      <c r="O813" s="84"/>
      <c r="P813" s="84"/>
      <c r="Q813" s="84"/>
      <c r="R813" s="84"/>
      <c r="S813" s="84"/>
      <c r="T813" s="85"/>
      <c r="U813" s="38"/>
      <c r="V813" s="38"/>
      <c r="W813" s="38"/>
      <c r="X813" s="38"/>
      <c r="Y813" s="38"/>
      <c r="Z813" s="38"/>
      <c r="AA813" s="38"/>
      <c r="AB813" s="38"/>
      <c r="AC813" s="38"/>
      <c r="AD813" s="38"/>
      <c r="AE813" s="38"/>
      <c r="AT813" s="17" t="s">
        <v>159</v>
      </c>
      <c r="AU813" s="17" t="s">
        <v>83</v>
      </c>
    </row>
    <row r="814" s="2" customFormat="1">
      <c r="A814" s="38"/>
      <c r="B814" s="39"/>
      <c r="C814" s="40"/>
      <c r="D814" s="230" t="s">
        <v>161</v>
      </c>
      <c r="E814" s="40"/>
      <c r="F814" s="231" t="s">
        <v>1751</v>
      </c>
      <c r="G814" s="40"/>
      <c r="H814" s="40"/>
      <c r="I814" s="227"/>
      <c r="J814" s="40"/>
      <c r="K814" s="40"/>
      <c r="L814" s="44"/>
      <c r="M814" s="228"/>
      <c r="N814" s="229"/>
      <c r="O814" s="84"/>
      <c r="P814" s="84"/>
      <c r="Q814" s="84"/>
      <c r="R814" s="84"/>
      <c r="S814" s="84"/>
      <c r="T814" s="85"/>
      <c r="U814" s="38"/>
      <c r="V814" s="38"/>
      <c r="W814" s="38"/>
      <c r="X814" s="38"/>
      <c r="Y814" s="38"/>
      <c r="Z814" s="38"/>
      <c r="AA814" s="38"/>
      <c r="AB814" s="38"/>
      <c r="AC814" s="38"/>
      <c r="AD814" s="38"/>
      <c r="AE814" s="38"/>
      <c r="AT814" s="17" t="s">
        <v>161</v>
      </c>
      <c r="AU814" s="17" t="s">
        <v>83</v>
      </c>
    </row>
    <row r="815" s="2" customFormat="1" ht="16.5" customHeight="1">
      <c r="A815" s="38"/>
      <c r="B815" s="39"/>
      <c r="C815" s="212" t="s">
        <v>1752</v>
      </c>
      <c r="D815" s="212" t="s">
        <v>153</v>
      </c>
      <c r="E815" s="213" t="s">
        <v>1753</v>
      </c>
      <c r="F815" s="214" t="s">
        <v>1754</v>
      </c>
      <c r="G815" s="215" t="s">
        <v>216</v>
      </c>
      <c r="H815" s="216">
        <v>457</v>
      </c>
      <c r="I815" s="217"/>
      <c r="J815" s="218">
        <f>ROUND(I815*H815,2)</f>
        <v>0</v>
      </c>
      <c r="K815" s="214" t="s">
        <v>157</v>
      </c>
      <c r="L815" s="44"/>
      <c r="M815" s="219" t="s">
        <v>19</v>
      </c>
      <c r="N815" s="220" t="s">
        <v>44</v>
      </c>
      <c r="O815" s="84"/>
      <c r="P815" s="221">
        <f>O815*H815</f>
        <v>0</v>
      </c>
      <c r="Q815" s="221">
        <v>0</v>
      </c>
      <c r="R815" s="221">
        <f>Q815*H815</f>
        <v>0</v>
      </c>
      <c r="S815" s="221">
        <v>0</v>
      </c>
      <c r="T815" s="222">
        <f>S815*H815</f>
        <v>0</v>
      </c>
      <c r="U815" s="38"/>
      <c r="V815" s="38"/>
      <c r="W815" s="38"/>
      <c r="X815" s="38"/>
      <c r="Y815" s="38"/>
      <c r="Z815" s="38"/>
      <c r="AA815" s="38"/>
      <c r="AB815" s="38"/>
      <c r="AC815" s="38"/>
      <c r="AD815" s="38"/>
      <c r="AE815" s="38"/>
      <c r="AR815" s="223" t="s">
        <v>383</v>
      </c>
      <c r="AT815" s="223" t="s">
        <v>153</v>
      </c>
      <c r="AU815" s="223" t="s">
        <v>83</v>
      </c>
      <c r="AY815" s="17" t="s">
        <v>150</v>
      </c>
      <c r="BE815" s="224">
        <f>IF(N815="základní",J815,0)</f>
        <v>0</v>
      </c>
      <c r="BF815" s="224">
        <f>IF(N815="snížená",J815,0)</f>
        <v>0</v>
      </c>
      <c r="BG815" s="224">
        <f>IF(N815="zákl. přenesená",J815,0)</f>
        <v>0</v>
      </c>
      <c r="BH815" s="224">
        <f>IF(N815="sníž. přenesená",J815,0)</f>
        <v>0</v>
      </c>
      <c r="BI815" s="224">
        <f>IF(N815="nulová",J815,0)</f>
        <v>0</v>
      </c>
      <c r="BJ815" s="17" t="s">
        <v>81</v>
      </c>
      <c r="BK815" s="224">
        <f>ROUND(I815*H815,2)</f>
        <v>0</v>
      </c>
      <c r="BL815" s="17" t="s">
        <v>383</v>
      </c>
      <c r="BM815" s="223" t="s">
        <v>1755</v>
      </c>
    </row>
    <row r="816" s="2" customFormat="1">
      <c r="A816" s="38"/>
      <c r="B816" s="39"/>
      <c r="C816" s="40"/>
      <c r="D816" s="225" t="s">
        <v>159</v>
      </c>
      <c r="E816" s="40"/>
      <c r="F816" s="226" t="s">
        <v>1756</v>
      </c>
      <c r="G816" s="40"/>
      <c r="H816" s="40"/>
      <c r="I816" s="227"/>
      <c r="J816" s="40"/>
      <c r="K816" s="40"/>
      <c r="L816" s="44"/>
      <c r="M816" s="228"/>
      <c r="N816" s="229"/>
      <c r="O816" s="84"/>
      <c r="P816" s="84"/>
      <c r="Q816" s="84"/>
      <c r="R816" s="84"/>
      <c r="S816" s="84"/>
      <c r="T816" s="85"/>
      <c r="U816" s="38"/>
      <c r="V816" s="38"/>
      <c r="W816" s="38"/>
      <c r="X816" s="38"/>
      <c r="Y816" s="38"/>
      <c r="Z816" s="38"/>
      <c r="AA816" s="38"/>
      <c r="AB816" s="38"/>
      <c r="AC816" s="38"/>
      <c r="AD816" s="38"/>
      <c r="AE816" s="38"/>
      <c r="AT816" s="17" t="s">
        <v>159</v>
      </c>
      <c r="AU816" s="17" t="s">
        <v>83</v>
      </c>
    </row>
    <row r="817" s="2" customFormat="1">
      <c r="A817" s="38"/>
      <c r="B817" s="39"/>
      <c r="C817" s="40"/>
      <c r="D817" s="230" t="s">
        <v>161</v>
      </c>
      <c r="E817" s="40"/>
      <c r="F817" s="231" t="s">
        <v>1757</v>
      </c>
      <c r="G817" s="40"/>
      <c r="H817" s="40"/>
      <c r="I817" s="227"/>
      <c r="J817" s="40"/>
      <c r="K817" s="40"/>
      <c r="L817" s="44"/>
      <c r="M817" s="228"/>
      <c r="N817" s="229"/>
      <c r="O817" s="84"/>
      <c r="P817" s="84"/>
      <c r="Q817" s="84"/>
      <c r="R817" s="84"/>
      <c r="S817" s="84"/>
      <c r="T817" s="85"/>
      <c r="U817" s="38"/>
      <c r="V817" s="38"/>
      <c r="W817" s="38"/>
      <c r="X817" s="38"/>
      <c r="Y817" s="38"/>
      <c r="Z817" s="38"/>
      <c r="AA817" s="38"/>
      <c r="AB817" s="38"/>
      <c r="AC817" s="38"/>
      <c r="AD817" s="38"/>
      <c r="AE817" s="38"/>
      <c r="AT817" s="17" t="s">
        <v>161</v>
      </c>
      <c r="AU817" s="17" t="s">
        <v>83</v>
      </c>
    </row>
    <row r="818" s="2" customFormat="1" ht="16.5" customHeight="1">
      <c r="A818" s="38"/>
      <c r="B818" s="39"/>
      <c r="C818" s="212" t="s">
        <v>1758</v>
      </c>
      <c r="D818" s="212" t="s">
        <v>153</v>
      </c>
      <c r="E818" s="213" t="s">
        <v>1759</v>
      </c>
      <c r="F818" s="214" t="s">
        <v>1760</v>
      </c>
      <c r="G818" s="215" t="s">
        <v>216</v>
      </c>
      <c r="H818" s="216">
        <v>95</v>
      </c>
      <c r="I818" s="217"/>
      <c r="J818" s="218">
        <f>ROUND(I818*H818,2)</f>
        <v>0</v>
      </c>
      <c r="K818" s="214" t="s">
        <v>157</v>
      </c>
      <c r="L818" s="44"/>
      <c r="M818" s="219" t="s">
        <v>19</v>
      </c>
      <c r="N818" s="220" t="s">
        <v>44</v>
      </c>
      <c r="O818" s="84"/>
      <c r="P818" s="221">
        <f>O818*H818</f>
        <v>0</v>
      </c>
      <c r="Q818" s="221">
        <v>0</v>
      </c>
      <c r="R818" s="221">
        <f>Q818*H818</f>
        <v>0</v>
      </c>
      <c r="S818" s="221">
        <v>0</v>
      </c>
      <c r="T818" s="222">
        <f>S818*H818</f>
        <v>0</v>
      </c>
      <c r="U818" s="38"/>
      <c r="V818" s="38"/>
      <c r="W818" s="38"/>
      <c r="X818" s="38"/>
      <c r="Y818" s="38"/>
      <c r="Z818" s="38"/>
      <c r="AA818" s="38"/>
      <c r="AB818" s="38"/>
      <c r="AC818" s="38"/>
      <c r="AD818" s="38"/>
      <c r="AE818" s="38"/>
      <c r="AR818" s="223" t="s">
        <v>383</v>
      </c>
      <c r="AT818" s="223" t="s">
        <v>153</v>
      </c>
      <c r="AU818" s="223" t="s">
        <v>83</v>
      </c>
      <c r="AY818" s="17" t="s">
        <v>150</v>
      </c>
      <c r="BE818" s="224">
        <f>IF(N818="základní",J818,0)</f>
        <v>0</v>
      </c>
      <c r="BF818" s="224">
        <f>IF(N818="snížená",J818,0)</f>
        <v>0</v>
      </c>
      <c r="BG818" s="224">
        <f>IF(N818="zákl. přenesená",J818,0)</f>
        <v>0</v>
      </c>
      <c r="BH818" s="224">
        <f>IF(N818="sníž. přenesená",J818,0)</f>
        <v>0</v>
      </c>
      <c r="BI818" s="224">
        <f>IF(N818="nulová",J818,0)</f>
        <v>0</v>
      </c>
      <c r="BJ818" s="17" t="s">
        <v>81</v>
      </c>
      <c r="BK818" s="224">
        <f>ROUND(I818*H818,2)</f>
        <v>0</v>
      </c>
      <c r="BL818" s="17" t="s">
        <v>383</v>
      </c>
      <c r="BM818" s="223" t="s">
        <v>1761</v>
      </c>
    </row>
    <row r="819" s="2" customFormat="1">
      <c r="A819" s="38"/>
      <c r="B819" s="39"/>
      <c r="C819" s="40"/>
      <c r="D819" s="225" t="s">
        <v>159</v>
      </c>
      <c r="E819" s="40"/>
      <c r="F819" s="226" t="s">
        <v>1762</v>
      </c>
      <c r="G819" s="40"/>
      <c r="H819" s="40"/>
      <c r="I819" s="227"/>
      <c r="J819" s="40"/>
      <c r="K819" s="40"/>
      <c r="L819" s="44"/>
      <c r="M819" s="228"/>
      <c r="N819" s="229"/>
      <c r="O819" s="84"/>
      <c r="P819" s="84"/>
      <c r="Q819" s="84"/>
      <c r="R819" s="84"/>
      <c r="S819" s="84"/>
      <c r="T819" s="85"/>
      <c r="U819" s="38"/>
      <c r="V819" s="38"/>
      <c r="W819" s="38"/>
      <c r="X819" s="38"/>
      <c r="Y819" s="38"/>
      <c r="Z819" s="38"/>
      <c r="AA819" s="38"/>
      <c r="AB819" s="38"/>
      <c r="AC819" s="38"/>
      <c r="AD819" s="38"/>
      <c r="AE819" s="38"/>
      <c r="AT819" s="17" t="s">
        <v>159</v>
      </c>
      <c r="AU819" s="17" t="s">
        <v>83</v>
      </c>
    </row>
    <row r="820" s="2" customFormat="1">
      <c r="A820" s="38"/>
      <c r="B820" s="39"/>
      <c r="C820" s="40"/>
      <c r="D820" s="230" t="s">
        <v>161</v>
      </c>
      <c r="E820" s="40"/>
      <c r="F820" s="231" t="s">
        <v>1763</v>
      </c>
      <c r="G820" s="40"/>
      <c r="H820" s="40"/>
      <c r="I820" s="227"/>
      <c r="J820" s="40"/>
      <c r="K820" s="40"/>
      <c r="L820" s="44"/>
      <c r="M820" s="228"/>
      <c r="N820" s="229"/>
      <c r="O820" s="84"/>
      <c r="P820" s="84"/>
      <c r="Q820" s="84"/>
      <c r="R820" s="84"/>
      <c r="S820" s="84"/>
      <c r="T820" s="85"/>
      <c r="U820" s="38"/>
      <c r="V820" s="38"/>
      <c r="W820" s="38"/>
      <c r="X820" s="38"/>
      <c r="Y820" s="38"/>
      <c r="Z820" s="38"/>
      <c r="AA820" s="38"/>
      <c r="AB820" s="38"/>
      <c r="AC820" s="38"/>
      <c r="AD820" s="38"/>
      <c r="AE820" s="38"/>
      <c r="AT820" s="17" t="s">
        <v>161</v>
      </c>
      <c r="AU820" s="17" t="s">
        <v>83</v>
      </c>
    </row>
    <row r="821" s="2" customFormat="1" ht="16.5" customHeight="1">
      <c r="A821" s="38"/>
      <c r="B821" s="39"/>
      <c r="C821" s="212" t="s">
        <v>1764</v>
      </c>
      <c r="D821" s="212" t="s">
        <v>153</v>
      </c>
      <c r="E821" s="213" t="s">
        <v>1765</v>
      </c>
      <c r="F821" s="214" t="s">
        <v>1766</v>
      </c>
      <c r="G821" s="215" t="s">
        <v>216</v>
      </c>
      <c r="H821" s="216">
        <v>370</v>
      </c>
      <c r="I821" s="217"/>
      <c r="J821" s="218">
        <f>ROUND(I821*H821,2)</f>
        <v>0</v>
      </c>
      <c r="K821" s="214" t="s">
        <v>157</v>
      </c>
      <c r="L821" s="44"/>
      <c r="M821" s="219" t="s">
        <v>19</v>
      </c>
      <c r="N821" s="220" t="s">
        <v>44</v>
      </c>
      <c r="O821" s="84"/>
      <c r="P821" s="221">
        <f>O821*H821</f>
        <v>0</v>
      </c>
      <c r="Q821" s="221">
        <v>0</v>
      </c>
      <c r="R821" s="221">
        <f>Q821*H821</f>
        <v>0</v>
      </c>
      <c r="S821" s="221">
        <v>0</v>
      </c>
      <c r="T821" s="222">
        <f>S821*H821</f>
        <v>0</v>
      </c>
      <c r="U821" s="38"/>
      <c r="V821" s="38"/>
      <c r="W821" s="38"/>
      <c r="X821" s="38"/>
      <c r="Y821" s="38"/>
      <c r="Z821" s="38"/>
      <c r="AA821" s="38"/>
      <c r="AB821" s="38"/>
      <c r="AC821" s="38"/>
      <c r="AD821" s="38"/>
      <c r="AE821" s="38"/>
      <c r="AR821" s="223" t="s">
        <v>383</v>
      </c>
      <c r="AT821" s="223" t="s">
        <v>153</v>
      </c>
      <c r="AU821" s="223" t="s">
        <v>83</v>
      </c>
      <c r="AY821" s="17" t="s">
        <v>150</v>
      </c>
      <c r="BE821" s="224">
        <f>IF(N821="základní",J821,0)</f>
        <v>0</v>
      </c>
      <c r="BF821" s="224">
        <f>IF(N821="snížená",J821,0)</f>
        <v>0</v>
      </c>
      <c r="BG821" s="224">
        <f>IF(N821="zákl. přenesená",J821,0)</f>
        <v>0</v>
      </c>
      <c r="BH821" s="224">
        <f>IF(N821="sníž. přenesená",J821,0)</f>
        <v>0</v>
      </c>
      <c r="BI821" s="224">
        <f>IF(N821="nulová",J821,0)</f>
        <v>0</v>
      </c>
      <c r="BJ821" s="17" t="s">
        <v>81</v>
      </c>
      <c r="BK821" s="224">
        <f>ROUND(I821*H821,2)</f>
        <v>0</v>
      </c>
      <c r="BL821" s="17" t="s">
        <v>383</v>
      </c>
      <c r="BM821" s="223" t="s">
        <v>1767</v>
      </c>
    </row>
    <row r="822" s="2" customFormat="1">
      <c r="A822" s="38"/>
      <c r="B822" s="39"/>
      <c r="C822" s="40"/>
      <c r="D822" s="225" t="s">
        <v>159</v>
      </c>
      <c r="E822" s="40"/>
      <c r="F822" s="226" t="s">
        <v>1768</v>
      </c>
      <c r="G822" s="40"/>
      <c r="H822" s="40"/>
      <c r="I822" s="227"/>
      <c r="J822" s="40"/>
      <c r="K822" s="40"/>
      <c r="L822" s="44"/>
      <c r="M822" s="228"/>
      <c r="N822" s="229"/>
      <c r="O822" s="84"/>
      <c r="P822" s="84"/>
      <c r="Q822" s="84"/>
      <c r="R822" s="84"/>
      <c r="S822" s="84"/>
      <c r="T822" s="85"/>
      <c r="U822" s="38"/>
      <c r="V822" s="38"/>
      <c r="W822" s="38"/>
      <c r="X822" s="38"/>
      <c r="Y822" s="38"/>
      <c r="Z822" s="38"/>
      <c r="AA822" s="38"/>
      <c r="AB822" s="38"/>
      <c r="AC822" s="38"/>
      <c r="AD822" s="38"/>
      <c r="AE822" s="38"/>
      <c r="AT822" s="17" t="s">
        <v>159</v>
      </c>
      <c r="AU822" s="17" t="s">
        <v>83</v>
      </c>
    </row>
    <row r="823" s="2" customFormat="1">
      <c r="A823" s="38"/>
      <c r="B823" s="39"/>
      <c r="C823" s="40"/>
      <c r="D823" s="230" t="s">
        <v>161</v>
      </c>
      <c r="E823" s="40"/>
      <c r="F823" s="231" t="s">
        <v>1769</v>
      </c>
      <c r="G823" s="40"/>
      <c r="H823" s="40"/>
      <c r="I823" s="227"/>
      <c r="J823" s="40"/>
      <c r="K823" s="40"/>
      <c r="L823" s="44"/>
      <c r="M823" s="228"/>
      <c r="N823" s="229"/>
      <c r="O823" s="84"/>
      <c r="P823" s="84"/>
      <c r="Q823" s="84"/>
      <c r="R823" s="84"/>
      <c r="S823" s="84"/>
      <c r="T823" s="85"/>
      <c r="U823" s="38"/>
      <c r="V823" s="38"/>
      <c r="W823" s="38"/>
      <c r="X823" s="38"/>
      <c r="Y823" s="38"/>
      <c r="Z823" s="38"/>
      <c r="AA823" s="38"/>
      <c r="AB823" s="38"/>
      <c r="AC823" s="38"/>
      <c r="AD823" s="38"/>
      <c r="AE823" s="38"/>
      <c r="AT823" s="17" t="s">
        <v>161</v>
      </c>
      <c r="AU823" s="17" t="s">
        <v>83</v>
      </c>
    </row>
    <row r="824" s="2" customFormat="1" ht="16.5" customHeight="1">
      <c r="A824" s="38"/>
      <c r="B824" s="39"/>
      <c r="C824" s="212" t="s">
        <v>1770</v>
      </c>
      <c r="D824" s="212" t="s">
        <v>153</v>
      </c>
      <c r="E824" s="213" t="s">
        <v>1771</v>
      </c>
      <c r="F824" s="214" t="s">
        <v>1772</v>
      </c>
      <c r="G824" s="215" t="s">
        <v>216</v>
      </c>
      <c r="H824" s="216">
        <v>100</v>
      </c>
      <c r="I824" s="217"/>
      <c r="J824" s="218">
        <f>ROUND(I824*H824,2)</f>
        <v>0</v>
      </c>
      <c r="K824" s="214" t="s">
        <v>157</v>
      </c>
      <c r="L824" s="44"/>
      <c r="M824" s="219" t="s">
        <v>19</v>
      </c>
      <c r="N824" s="220" t="s">
        <v>44</v>
      </c>
      <c r="O824" s="84"/>
      <c r="P824" s="221">
        <f>O824*H824</f>
        <v>0</v>
      </c>
      <c r="Q824" s="221">
        <v>0</v>
      </c>
      <c r="R824" s="221">
        <f>Q824*H824</f>
        <v>0</v>
      </c>
      <c r="S824" s="221">
        <v>0</v>
      </c>
      <c r="T824" s="222">
        <f>S824*H824</f>
        <v>0</v>
      </c>
      <c r="U824" s="38"/>
      <c r="V824" s="38"/>
      <c r="W824" s="38"/>
      <c r="X824" s="38"/>
      <c r="Y824" s="38"/>
      <c r="Z824" s="38"/>
      <c r="AA824" s="38"/>
      <c r="AB824" s="38"/>
      <c r="AC824" s="38"/>
      <c r="AD824" s="38"/>
      <c r="AE824" s="38"/>
      <c r="AR824" s="223" t="s">
        <v>383</v>
      </c>
      <c r="AT824" s="223" t="s">
        <v>153</v>
      </c>
      <c r="AU824" s="223" t="s">
        <v>83</v>
      </c>
      <c r="AY824" s="17" t="s">
        <v>150</v>
      </c>
      <c r="BE824" s="224">
        <f>IF(N824="základní",J824,0)</f>
        <v>0</v>
      </c>
      <c r="BF824" s="224">
        <f>IF(N824="snížená",J824,0)</f>
        <v>0</v>
      </c>
      <c r="BG824" s="224">
        <f>IF(N824="zákl. přenesená",J824,0)</f>
        <v>0</v>
      </c>
      <c r="BH824" s="224">
        <f>IF(N824="sníž. přenesená",J824,0)</f>
        <v>0</v>
      </c>
      <c r="BI824" s="224">
        <f>IF(N824="nulová",J824,0)</f>
        <v>0</v>
      </c>
      <c r="BJ824" s="17" t="s">
        <v>81</v>
      </c>
      <c r="BK824" s="224">
        <f>ROUND(I824*H824,2)</f>
        <v>0</v>
      </c>
      <c r="BL824" s="17" t="s">
        <v>383</v>
      </c>
      <c r="BM824" s="223" t="s">
        <v>1773</v>
      </c>
    </row>
    <row r="825" s="2" customFormat="1">
      <c r="A825" s="38"/>
      <c r="B825" s="39"/>
      <c r="C825" s="40"/>
      <c r="D825" s="225" t="s">
        <v>159</v>
      </c>
      <c r="E825" s="40"/>
      <c r="F825" s="226" t="s">
        <v>1774</v>
      </c>
      <c r="G825" s="40"/>
      <c r="H825" s="40"/>
      <c r="I825" s="227"/>
      <c r="J825" s="40"/>
      <c r="K825" s="40"/>
      <c r="L825" s="44"/>
      <c r="M825" s="228"/>
      <c r="N825" s="229"/>
      <c r="O825" s="84"/>
      <c r="P825" s="84"/>
      <c r="Q825" s="84"/>
      <c r="R825" s="84"/>
      <c r="S825" s="84"/>
      <c r="T825" s="85"/>
      <c r="U825" s="38"/>
      <c r="V825" s="38"/>
      <c r="W825" s="38"/>
      <c r="X825" s="38"/>
      <c r="Y825" s="38"/>
      <c r="Z825" s="38"/>
      <c r="AA825" s="38"/>
      <c r="AB825" s="38"/>
      <c r="AC825" s="38"/>
      <c r="AD825" s="38"/>
      <c r="AE825" s="38"/>
      <c r="AT825" s="17" t="s">
        <v>159</v>
      </c>
      <c r="AU825" s="17" t="s">
        <v>83</v>
      </c>
    </row>
    <row r="826" s="2" customFormat="1">
      <c r="A826" s="38"/>
      <c r="B826" s="39"/>
      <c r="C826" s="40"/>
      <c r="D826" s="230" t="s">
        <v>161</v>
      </c>
      <c r="E826" s="40"/>
      <c r="F826" s="231" t="s">
        <v>1775</v>
      </c>
      <c r="G826" s="40"/>
      <c r="H826" s="40"/>
      <c r="I826" s="227"/>
      <c r="J826" s="40"/>
      <c r="K826" s="40"/>
      <c r="L826" s="44"/>
      <c r="M826" s="228"/>
      <c r="N826" s="229"/>
      <c r="O826" s="84"/>
      <c r="P826" s="84"/>
      <c r="Q826" s="84"/>
      <c r="R826" s="84"/>
      <c r="S826" s="84"/>
      <c r="T826" s="85"/>
      <c r="U826" s="38"/>
      <c r="V826" s="38"/>
      <c r="W826" s="38"/>
      <c r="X826" s="38"/>
      <c r="Y826" s="38"/>
      <c r="Z826" s="38"/>
      <c r="AA826" s="38"/>
      <c r="AB826" s="38"/>
      <c r="AC826" s="38"/>
      <c r="AD826" s="38"/>
      <c r="AE826" s="38"/>
      <c r="AT826" s="17" t="s">
        <v>161</v>
      </c>
      <c r="AU826" s="17" t="s">
        <v>83</v>
      </c>
    </row>
    <row r="827" s="2" customFormat="1" ht="16.5" customHeight="1">
      <c r="A827" s="38"/>
      <c r="B827" s="39"/>
      <c r="C827" s="212" t="s">
        <v>1776</v>
      </c>
      <c r="D827" s="212" t="s">
        <v>153</v>
      </c>
      <c r="E827" s="213" t="s">
        <v>1777</v>
      </c>
      <c r="F827" s="214" t="s">
        <v>1778</v>
      </c>
      <c r="G827" s="215" t="s">
        <v>156</v>
      </c>
      <c r="H827" s="216">
        <v>128.69999999999999</v>
      </c>
      <c r="I827" s="217"/>
      <c r="J827" s="218">
        <f>ROUND(I827*H827,2)</f>
        <v>0</v>
      </c>
      <c r="K827" s="214" t="s">
        <v>157</v>
      </c>
      <c r="L827" s="44"/>
      <c r="M827" s="219" t="s">
        <v>19</v>
      </c>
      <c r="N827" s="220" t="s">
        <v>44</v>
      </c>
      <c r="O827" s="84"/>
      <c r="P827" s="221">
        <f>O827*H827</f>
        <v>0</v>
      </c>
      <c r="Q827" s="221">
        <v>0.00058</v>
      </c>
      <c r="R827" s="221">
        <f>Q827*H827</f>
        <v>0.07464599999999999</v>
      </c>
      <c r="S827" s="221">
        <v>0</v>
      </c>
      <c r="T827" s="222">
        <f>S827*H827</f>
        <v>0</v>
      </c>
      <c r="U827" s="38"/>
      <c r="V827" s="38"/>
      <c r="W827" s="38"/>
      <c r="X827" s="38"/>
      <c r="Y827" s="38"/>
      <c r="Z827" s="38"/>
      <c r="AA827" s="38"/>
      <c r="AB827" s="38"/>
      <c r="AC827" s="38"/>
      <c r="AD827" s="38"/>
      <c r="AE827" s="38"/>
      <c r="AR827" s="223" t="s">
        <v>383</v>
      </c>
      <c r="AT827" s="223" t="s">
        <v>153</v>
      </c>
      <c r="AU827" s="223" t="s">
        <v>83</v>
      </c>
      <c r="AY827" s="17" t="s">
        <v>150</v>
      </c>
      <c r="BE827" s="224">
        <f>IF(N827="základní",J827,0)</f>
        <v>0</v>
      </c>
      <c r="BF827" s="224">
        <f>IF(N827="snížená",J827,0)</f>
        <v>0</v>
      </c>
      <c r="BG827" s="224">
        <f>IF(N827="zákl. přenesená",J827,0)</f>
        <v>0</v>
      </c>
      <c r="BH827" s="224">
        <f>IF(N827="sníž. přenesená",J827,0)</f>
        <v>0</v>
      </c>
      <c r="BI827" s="224">
        <f>IF(N827="nulová",J827,0)</f>
        <v>0</v>
      </c>
      <c r="BJ827" s="17" t="s">
        <v>81</v>
      </c>
      <c r="BK827" s="224">
        <f>ROUND(I827*H827,2)</f>
        <v>0</v>
      </c>
      <c r="BL827" s="17" t="s">
        <v>383</v>
      </c>
      <c r="BM827" s="223" t="s">
        <v>1779</v>
      </c>
    </row>
    <row r="828" s="2" customFormat="1">
      <c r="A828" s="38"/>
      <c r="B828" s="39"/>
      <c r="C828" s="40"/>
      <c r="D828" s="225" t="s">
        <v>159</v>
      </c>
      <c r="E828" s="40"/>
      <c r="F828" s="226" t="s">
        <v>1780</v>
      </c>
      <c r="G828" s="40"/>
      <c r="H828" s="40"/>
      <c r="I828" s="227"/>
      <c r="J828" s="40"/>
      <c r="K828" s="40"/>
      <c r="L828" s="44"/>
      <c r="M828" s="228"/>
      <c r="N828" s="229"/>
      <c r="O828" s="84"/>
      <c r="P828" s="84"/>
      <c r="Q828" s="84"/>
      <c r="R828" s="84"/>
      <c r="S828" s="84"/>
      <c r="T828" s="85"/>
      <c r="U828" s="38"/>
      <c r="V828" s="38"/>
      <c r="W828" s="38"/>
      <c r="X828" s="38"/>
      <c r="Y828" s="38"/>
      <c r="Z828" s="38"/>
      <c r="AA828" s="38"/>
      <c r="AB828" s="38"/>
      <c r="AC828" s="38"/>
      <c r="AD828" s="38"/>
      <c r="AE828" s="38"/>
      <c r="AT828" s="17" t="s">
        <v>159</v>
      </c>
      <c r="AU828" s="17" t="s">
        <v>83</v>
      </c>
    </row>
    <row r="829" s="2" customFormat="1">
      <c r="A829" s="38"/>
      <c r="B829" s="39"/>
      <c r="C829" s="40"/>
      <c r="D829" s="230" t="s">
        <v>161</v>
      </c>
      <c r="E829" s="40"/>
      <c r="F829" s="231" t="s">
        <v>1781</v>
      </c>
      <c r="G829" s="40"/>
      <c r="H829" s="40"/>
      <c r="I829" s="227"/>
      <c r="J829" s="40"/>
      <c r="K829" s="40"/>
      <c r="L829" s="44"/>
      <c r="M829" s="228"/>
      <c r="N829" s="229"/>
      <c r="O829" s="84"/>
      <c r="P829" s="84"/>
      <c r="Q829" s="84"/>
      <c r="R829" s="84"/>
      <c r="S829" s="84"/>
      <c r="T829" s="85"/>
      <c r="U829" s="38"/>
      <c r="V829" s="38"/>
      <c r="W829" s="38"/>
      <c r="X829" s="38"/>
      <c r="Y829" s="38"/>
      <c r="Z829" s="38"/>
      <c r="AA829" s="38"/>
      <c r="AB829" s="38"/>
      <c r="AC829" s="38"/>
      <c r="AD829" s="38"/>
      <c r="AE829" s="38"/>
      <c r="AT829" s="17" t="s">
        <v>161</v>
      </c>
      <c r="AU829" s="17" t="s">
        <v>83</v>
      </c>
    </row>
    <row r="830" s="2" customFormat="1">
      <c r="A830" s="38"/>
      <c r="B830" s="39"/>
      <c r="C830" s="40"/>
      <c r="D830" s="225" t="s">
        <v>260</v>
      </c>
      <c r="E830" s="40"/>
      <c r="F830" s="253" t="s">
        <v>1782</v>
      </c>
      <c r="G830" s="40"/>
      <c r="H830" s="40"/>
      <c r="I830" s="227"/>
      <c r="J830" s="40"/>
      <c r="K830" s="40"/>
      <c r="L830" s="44"/>
      <c r="M830" s="228"/>
      <c r="N830" s="229"/>
      <c r="O830" s="84"/>
      <c r="P830" s="84"/>
      <c r="Q830" s="84"/>
      <c r="R830" s="84"/>
      <c r="S830" s="84"/>
      <c r="T830" s="85"/>
      <c r="U830" s="38"/>
      <c r="V830" s="38"/>
      <c r="W830" s="38"/>
      <c r="X830" s="38"/>
      <c r="Y830" s="38"/>
      <c r="Z830" s="38"/>
      <c r="AA830" s="38"/>
      <c r="AB830" s="38"/>
      <c r="AC830" s="38"/>
      <c r="AD830" s="38"/>
      <c r="AE830" s="38"/>
      <c r="AT830" s="17" t="s">
        <v>260</v>
      </c>
      <c r="AU830" s="17" t="s">
        <v>83</v>
      </c>
    </row>
    <row r="831" s="13" customFormat="1">
      <c r="A831" s="13"/>
      <c r="B831" s="232"/>
      <c r="C831" s="233"/>
      <c r="D831" s="225" t="s">
        <v>163</v>
      </c>
      <c r="E831" s="234" t="s">
        <v>19</v>
      </c>
      <c r="F831" s="235" t="s">
        <v>1783</v>
      </c>
      <c r="G831" s="233"/>
      <c r="H831" s="236">
        <v>128.69999999999999</v>
      </c>
      <c r="I831" s="237"/>
      <c r="J831" s="233"/>
      <c r="K831" s="233"/>
      <c r="L831" s="238"/>
      <c r="M831" s="239"/>
      <c r="N831" s="240"/>
      <c r="O831" s="240"/>
      <c r="P831" s="240"/>
      <c r="Q831" s="240"/>
      <c r="R831" s="240"/>
      <c r="S831" s="240"/>
      <c r="T831" s="241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T831" s="242" t="s">
        <v>163</v>
      </c>
      <c r="AU831" s="242" t="s">
        <v>83</v>
      </c>
      <c r="AV831" s="13" t="s">
        <v>83</v>
      </c>
      <c r="AW831" s="13" t="s">
        <v>35</v>
      </c>
      <c r="AX831" s="13" t="s">
        <v>81</v>
      </c>
      <c r="AY831" s="242" t="s">
        <v>150</v>
      </c>
    </row>
    <row r="832" s="2" customFormat="1" ht="16.5" customHeight="1">
      <c r="A832" s="38"/>
      <c r="B832" s="39"/>
      <c r="C832" s="243" t="s">
        <v>1784</v>
      </c>
      <c r="D832" s="243" t="s">
        <v>229</v>
      </c>
      <c r="E832" s="244" t="s">
        <v>1785</v>
      </c>
      <c r="F832" s="245" t="s">
        <v>1786</v>
      </c>
      <c r="G832" s="246" t="s">
        <v>281</v>
      </c>
      <c r="H832" s="247">
        <v>32</v>
      </c>
      <c r="I832" s="248"/>
      <c r="J832" s="249">
        <f>ROUND(I832*H832,2)</f>
        <v>0</v>
      </c>
      <c r="K832" s="245" t="s">
        <v>157</v>
      </c>
      <c r="L832" s="250"/>
      <c r="M832" s="251" t="s">
        <v>19</v>
      </c>
      <c r="N832" s="252" t="s">
        <v>44</v>
      </c>
      <c r="O832" s="84"/>
      <c r="P832" s="221">
        <f>O832*H832</f>
        <v>0</v>
      </c>
      <c r="Q832" s="221">
        <v>0.0075300000000000002</v>
      </c>
      <c r="R832" s="221">
        <f>Q832*H832</f>
        <v>0.24096000000000001</v>
      </c>
      <c r="S832" s="221">
        <v>0</v>
      </c>
      <c r="T832" s="222">
        <f>S832*H832</f>
        <v>0</v>
      </c>
      <c r="U832" s="38"/>
      <c r="V832" s="38"/>
      <c r="W832" s="38"/>
      <c r="X832" s="38"/>
      <c r="Y832" s="38"/>
      <c r="Z832" s="38"/>
      <c r="AA832" s="38"/>
      <c r="AB832" s="38"/>
      <c r="AC832" s="38"/>
      <c r="AD832" s="38"/>
      <c r="AE832" s="38"/>
      <c r="AR832" s="223" t="s">
        <v>390</v>
      </c>
      <c r="AT832" s="223" t="s">
        <v>229</v>
      </c>
      <c r="AU832" s="223" t="s">
        <v>83</v>
      </c>
      <c r="AY832" s="17" t="s">
        <v>150</v>
      </c>
      <c r="BE832" s="224">
        <f>IF(N832="základní",J832,0)</f>
        <v>0</v>
      </c>
      <c r="BF832" s="224">
        <f>IF(N832="snížená",J832,0)</f>
        <v>0</v>
      </c>
      <c r="BG832" s="224">
        <f>IF(N832="zákl. přenesená",J832,0)</f>
        <v>0</v>
      </c>
      <c r="BH832" s="224">
        <f>IF(N832="sníž. přenesená",J832,0)</f>
        <v>0</v>
      </c>
      <c r="BI832" s="224">
        <f>IF(N832="nulová",J832,0)</f>
        <v>0</v>
      </c>
      <c r="BJ832" s="17" t="s">
        <v>81</v>
      </c>
      <c r="BK832" s="224">
        <f>ROUND(I832*H832,2)</f>
        <v>0</v>
      </c>
      <c r="BL832" s="17" t="s">
        <v>390</v>
      </c>
      <c r="BM832" s="223" t="s">
        <v>1787</v>
      </c>
    </row>
    <row r="833" s="2" customFormat="1">
      <c r="A833" s="38"/>
      <c r="B833" s="39"/>
      <c r="C833" s="40"/>
      <c r="D833" s="225" t="s">
        <v>159</v>
      </c>
      <c r="E833" s="40"/>
      <c r="F833" s="226" t="s">
        <v>1786</v>
      </c>
      <c r="G833" s="40"/>
      <c r="H833" s="40"/>
      <c r="I833" s="227"/>
      <c r="J833" s="40"/>
      <c r="K833" s="40"/>
      <c r="L833" s="44"/>
      <c r="M833" s="228"/>
      <c r="N833" s="229"/>
      <c r="O833" s="84"/>
      <c r="P833" s="84"/>
      <c r="Q833" s="84"/>
      <c r="R833" s="84"/>
      <c r="S833" s="84"/>
      <c r="T833" s="85"/>
      <c r="U833" s="38"/>
      <c r="V833" s="38"/>
      <c r="W833" s="38"/>
      <c r="X833" s="38"/>
      <c r="Y833" s="38"/>
      <c r="Z833" s="38"/>
      <c r="AA833" s="38"/>
      <c r="AB833" s="38"/>
      <c r="AC833" s="38"/>
      <c r="AD833" s="38"/>
      <c r="AE833" s="38"/>
      <c r="AT833" s="17" t="s">
        <v>159</v>
      </c>
      <c r="AU833" s="17" t="s">
        <v>83</v>
      </c>
    </row>
    <row r="834" s="2" customFormat="1" ht="16.5" customHeight="1">
      <c r="A834" s="38"/>
      <c r="B834" s="39"/>
      <c r="C834" s="243" t="s">
        <v>1788</v>
      </c>
      <c r="D834" s="243" t="s">
        <v>229</v>
      </c>
      <c r="E834" s="244" t="s">
        <v>1789</v>
      </c>
      <c r="F834" s="245" t="s">
        <v>1790</v>
      </c>
      <c r="G834" s="246" t="s">
        <v>281</v>
      </c>
      <c r="H834" s="247">
        <v>27</v>
      </c>
      <c r="I834" s="248"/>
      <c r="J834" s="249">
        <f>ROUND(I834*H834,2)</f>
        <v>0</v>
      </c>
      <c r="K834" s="245" t="s">
        <v>19</v>
      </c>
      <c r="L834" s="250"/>
      <c r="M834" s="251" t="s">
        <v>19</v>
      </c>
      <c r="N834" s="252" t="s">
        <v>44</v>
      </c>
      <c r="O834" s="84"/>
      <c r="P834" s="221">
        <f>O834*H834</f>
        <v>0</v>
      </c>
      <c r="Q834" s="221">
        <v>0.0082000000000000007</v>
      </c>
      <c r="R834" s="221">
        <f>Q834*H834</f>
        <v>0.22140000000000001</v>
      </c>
      <c r="S834" s="221">
        <v>0</v>
      </c>
      <c r="T834" s="222">
        <f>S834*H834</f>
        <v>0</v>
      </c>
      <c r="U834" s="38"/>
      <c r="V834" s="38"/>
      <c r="W834" s="38"/>
      <c r="X834" s="38"/>
      <c r="Y834" s="38"/>
      <c r="Z834" s="38"/>
      <c r="AA834" s="38"/>
      <c r="AB834" s="38"/>
      <c r="AC834" s="38"/>
      <c r="AD834" s="38"/>
      <c r="AE834" s="38"/>
      <c r="AR834" s="223" t="s">
        <v>390</v>
      </c>
      <c r="AT834" s="223" t="s">
        <v>229</v>
      </c>
      <c r="AU834" s="223" t="s">
        <v>83</v>
      </c>
      <c r="AY834" s="17" t="s">
        <v>150</v>
      </c>
      <c r="BE834" s="224">
        <f>IF(N834="základní",J834,0)</f>
        <v>0</v>
      </c>
      <c r="BF834" s="224">
        <f>IF(N834="snížená",J834,0)</f>
        <v>0</v>
      </c>
      <c r="BG834" s="224">
        <f>IF(N834="zákl. přenesená",J834,0)</f>
        <v>0</v>
      </c>
      <c r="BH834" s="224">
        <f>IF(N834="sníž. přenesená",J834,0)</f>
        <v>0</v>
      </c>
      <c r="BI834" s="224">
        <f>IF(N834="nulová",J834,0)</f>
        <v>0</v>
      </c>
      <c r="BJ834" s="17" t="s">
        <v>81</v>
      </c>
      <c r="BK834" s="224">
        <f>ROUND(I834*H834,2)</f>
        <v>0</v>
      </c>
      <c r="BL834" s="17" t="s">
        <v>390</v>
      </c>
      <c r="BM834" s="223" t="s">
        <v>1791</v>
      </c>
    </row>
    <row r="835" s="2" customFormat="1">
      <c r="A835" s="38"/>
      <c r="B835" s="39"/>
      <c r="C835" s="40"/>
      <c r="D835" s="225" t="s">
        <v>159</v>
      </c>
      <c r="E835" s="40"/>
      <c r="F835" s="226" t="s">
        <v>1790</v>
      </c>
      <c r="G835" s="40"/>
      <c r="H835" s="40"/>
      <c r="I835" s="227"/>
      <c r="J835" s="40"/>
      <c r="K835" s="40"/>
      <c r="L835" s="44"/>
      <c r="M835" s="228"/>
      <c r="N835" s="229"/>
      <c r="O835" s="84"/>
      <c r="P835" s="84"/>
      <c r="Q835" s="84"/>
      <c r="R835" s="84"/>
      <c r="S835" s="84"/>
      <c r="T835" s="85"/>
      <c r="U835" s="38"/>
      <c r="V835" s="38"/>
      <c r="W835" s="38"/>
      <c r="X835" s="38"/>
      <c r="Y835" s="38"/>
      <c r="Z835" s="38"/>
      <c r="AA835" s="38"/>
      <c r="AB835" s="38"/>
      <c r="AC835" s="38"/>
      <c r="AD835" s="38"/>
      <c r="AE835" s="38"/>
      <c r="AT835" s="17" t="s">
        <v>159</v>
      </c>
      <c r="AU835" s="17" t="s">
        <v>83</v>
      </c>
    </row>
    <row r="836" s="2" customFormat="1" ht="16.5" customHeight="1">
      <c r="A836" s="38"/>
      <c r="B836" s="39"/>
      <c r="C836" s="243" t="s">
        <v>1792</v>
      </c>
      <c r="D836" s="243" t="s">
        <v>229</v>
      </c>
      <c r="E836" s="244" t="s">
        <v>1793</v>
      </c>
      <c r="F836" s="245" t="s">
        <v>1794</v>
      </c>
      <c r="G836" s="246" t="s">
        <v>281</v>
      </c>
      <c r="H836" s="247">
        <v>26</v>
      </c>
      <c r="I836" s="248"/>
      <c r="J836" s="249">
        <f>ROUND(I836*H836,2)</f>
        <v>0</v>
      </c>
      <c r="K836" s="245" t="s">
        <v>157</v>
      </c>
      <c r="L836" s="250"/>
      <c r="M836" s="251" t="s">
        <v>19</v>
      </c>
      <c r="N836" s="252" t="s">
        <v>44</v>
      </c>
      <c r="O836" s="84"/>
      <c r="P836" s="221">
        <f>O836*H836</f>
        <v>0</v>
      </c>
      <c r="Q836" s="221">
        <v>0.0085000000000000006</v>
      </c>
      <c r="R836" s="221">
        <f>Q836*H836</f>
        <v>0.22100000000000003</v>
      </c>
      <c r="S836" s="221">
        <v>0</v>
      </c>
      <c r="T836" s="222">
        <f>S836*H836</f>
        <v>0</v>
      </c>
      <c r="U836" s="38"/>
      <c r="V836" s="38"/>
      <c r="W836" s="38"/>
      <c r="X836" s="38"/>
      <c r="Y836" s="38"/>
      <c r="Z836" s="38"/>
      <c r="AA836" s="38"/>
      <c r="AB836" s="38"/>
      <c r="AC836" s="38"/>
      <c r="AD836" s="38"/>
      <c r="AE836" s="38"/>
      <c r="AR836" s="223" t="s">
        <v>390</v>
      </c>
      <c r="AT836" s="223" t="s">
        <v>229</v>
      </c>
      <c r="AU836" s="223" t="s">
        <v>83</v>
      </c>
      <c r="AY836" s="17" t="s">
        <v>150</v>
      </c>
      <c r="BE836" s="224">
        <f>IF(N836="základní",J836,0)</f>
        <v>0</v>
      </c>
      <c r="BF836" s="224">
        <f>IF(N836="snížená",J836,0)</f>
        <v>0</v>
      </c>
      <c r="BG836" s="224">
        <f>IF(N836="zákl. přenesená",J836,0)</f>
        <v>0</v>
      </c>
      <c r="BH836" s="224">
        <f>IF(N836="sníž. přenesená",J836,0)</f>
        <v>0</v>
      </c>
      <c r="BI836" s="224">
        <f>IF(N836="nulová",J836,0)</f>
        <v>0</v>
      </c>
      <c r="BJ836" s="17" t="s">
        <v>81</v>
      </c>
      <c r="BK836" s="224">
        <f>ROUND(I836*H836,2)</f>
        <v>0</v>
      </c>
      <c r="BL836" s="17" t="s">
        <v>390</v>
      </c>
      <c r="BM836" s="223" t="s">
        <v>1795</v>
      </c>
    </row>
    <row r="837" s="2" customFormat="1">
      <c r="A837" s="38"/>
      <c r="B837" s="39"/>
      <c r="C837" s="40"/>
      <c r="D837" s="225" t="s">
        <v>159</v>
      </c>
      <c r="E837" s="40"/>
      <c r="F837" s="226" t="s">
        <v>1794</v>
      </c>
      <c r="G837" s="40"/>
      <c r="H837" s="40"/>
      <c r="I837" s="227"/>
      <c r="J837" s="40"/>
      <c r="K837" s="40"/>
      <c r="L837" s="44"/>
      <c r="M837" s="228"/>
      <c r="N837" s="229"/>
      <c r="O837" s="84"/>
      <c r="P837" s="84"/>
      <c r="Q837" s="84"/>
      <c r="R837" s="84"/>
      <c r="S837" s="84"/>
      <c r="T837" s="85"/>
      <c r="U837" s="38"/>
      <c r="V837" s="38"/>
      <c r="W837" s="38"/>
      <c r="X837" s="38"/>
      <c r="Y837" s="38"/>
      <c r="Z837" s="38"/>
      <c r="AA837" s="38"/>
      <c r="AB837" s="38"/>
      <c r="AC837" s="38"/>
      <c r="AD837" s="38"/>
      <c r="AE837" s="38"/>
      <c r="AT837" s="17" t="s">
        <v>159</v>
      </c>
      <c r="AU837" s="17" t="s">
        <v>83</v>
      </c>
    </row>
    <row r="838" s="2" customFormat="1" ht="24.15" customHeight="1">
      <c r="A838" s="38"/>
      <c r="B838" s="39"/>
      <c r="C838" s="243" t="s">
        <v>1796</v>
      </c>
      <c r="D838" s="243" t="s">
        <v>229</v>
      </c>
      <c r="E838" s="244" t="s">
        <v>1797</v>
      </c>
      <c r="F838" s="245" t="s">
        <v>1798</v>
      </c>
      <c r="G838" s="246" t="s">
        <v>281</v>
      </c>
      <c r="H838" s="247">
        <v>2</v>
      </c>
      <c r="I838" s="248"/>
      <c r="J838" s="249">
        <f>ROUND(I838*H838,2)</f>
        <v>0</v>
      </c>
      <c r="K838" s="245" t="s">
        <v>19</v>
      </c>
      <c r="L838" s="250"/>
      <c r="M838" s="251" t="s">
        <v>19</v>
      </c>
      <c r="N838" s="252" t="s">
        <v>44</v>
      </c>
      <c r="O838" s="84"/>
      <c r="P838" s="221">
        <f>O838*H838</f>
        <v>0</v>
      </c>
      <c r="Q838" s="221">
        <v>0.00080000000000000004</v>
      </c>
      <c r="R838" s="221">
        <f>Q838*H838</f>
        <v>0.0016000000000000001</v>
      </c>
      <c r="S838" s="221">
        <v>0</v>
      </c>
      <c r="T838" s="222">
        <f>S838*H838</f>
        <v>0</v>
      </c>
      <c r="U838" s="38"/>
      <c r="V838" s="38"/>
      <c r="W838" s="38"/>
      <c r="X838" s="38"/>
      <c r="Y838" s="38"/>
      <c r="Z838" s="38"/>
      <c r="AA838" s="38"/>
      <c r="AB838" s="38"/>
      <c r="AC838" s="38"/>
      <c r="AD838" s="38"/>
      <c r="AE838" s="38"/>
      <c r="AR838" s="223" t="s">
        <v>390</v>
      </c>
      <c r="AT838" s="223" t="s">
        <v>229</v>
      </c>
      <c r="AU838" s="223" t="s">
        <v>83</v>
      </c>
      <c r="AY838" s="17" t="s">
        <v>150</v>
      </c>
      <c r="BE838" s="224">
        <f>IF(N838="základní",J838,0)</f>
        <v>0</v>
      </c>
      <c r="BF838" s="224">
        <f>IF(N838="snížená",J838,0)</f>
        <v>0</v>
      </c>
      <c r="BG838" s="224">
        <f>IF(N838="zákl. přenesená",J838,0)</f>
        <v>0</v>
      </c>
      <c r="BH838" s="224">
        <f>IF(N838="sníž. přenesená",J838,0)</f>
        <v>0</v>
      </c>
      <c r="BI838" s="224">
        <f>IF(N838="nulová",J838,0)</f>
        <v>0</v>
      </c>
      <c r="BJ838" s="17" t="s">
        <v>81</v>
      </c>
      <c r="BK838" s="224">
        <f>ROUND(I838*H838,2)</f>
        <v>0</v>
      </c>
      <c r="BL838" s="17" t="s">
        <v>390</v>
      </c>
      <c r="BM838" s="223" t="s">
        <v>1799</v>
      </c>
    </row>
    <row r="839" s="2" customFormat="1">
      <c r="A839" s="38"/>
      <c r="B839" s="39"/>
      <c r="C839" s="40"/>
      <c r="D839" s="225" t="s">
        <v>159</v>
      </c>
      <c r="E839" s="40"/>
      <c r="F839" s="226" t="s">
        <v>1798</v>
      </c>
      <c r="G839" s="40"/>
      <c r="H839" s="40"/>
      <c r="I839" s="227"/>
      <c r="J839" s="40"/>
      <c r="K839" s="40"/>
      <c r="L839" s="44"/>
      <c r="M839" s="228"/>
      <c r="N839" s="229"/>
      <c r="O839" s="84"/>
      <c r="P839" s="84"/>
      <c r="Q839" s="84"/>
      <c r="R839" s="84"/>
      <c r="S839" s="84"/>
      <c r="T839" s="85"/>
      <c r="U839" s="38"/>
      <c r="V839" s="38"/>
      <c r="W839" s="38"/>
      <c r="X839" s="38"/>
      <c r="Y839" s="38"/>
      <c r="Z839" s="38"/>
      <c r="AA839" s="38"/>
      <c r="AB839" s="38"/>
      <c r="AC839" s="38"/>
      <c r="AD839" s="38"/>
      <c r="AE839" s="38"/>
      <c r="AT839" s="17" t="s">
        <v>159</v>
      </c>
      <c r="AU839" s="17" t="s">
        <v>83</v>
      </c>
    </row>
    <row r="840" s="2" customFormat="1" ht="24.15" customHeight="1">
      <c r="A840" s="38"/>
      <c r="B840" s="39"/>
      <c r="C840" s="243" t="s">
        <v>1800</v>
      </c>
      <c r="D840" s="243" t="s">
        <v>229</v>
      </c>
      <c r="E840" s="244" t="s">
        <v>1801</v>
      </c>
      <c r="F840" s="245" t="s">
        <v>1802</v>
      </c>
      <c r="G840" s="246" t="s">
        <v>281</v>
      </c>
      <c r="H840" s="247">
        <v>2</v>
      </c>
      <c r="I840" s="248"/>
      <c r="J840" s="249">
        <f>ROUND(I840*H840,2)</f>
        <v>0</v>
      </c>
      <c r="K840" s="245" t="s">
        <v>19</v>
      </c>
      <c r="L840" s="250"/>
      <c r="M840" s="251" t="s">
        <v>19</v>
      </c>
      <c r="N840" s="252" t="s">
        <v>44</v>
      </c>
      <c r="O840" s="84"/>
      <c r="P840" s="221">
        <f>O840*H840</f>
        <v>0</v>
      </c>
      <c r="Q840" s="221">
        <v>0.001</v>
      </c>
      <c r="R840" s="221">
        <f>Q840*H840</f>
        <v>0.002</v>
      </c>
      <c r="S840" s="221">
        <v>0</v>
      </c>
      <c r="T840" s="222">
        <f>S840*H840</f>
        <v>0</v>
      </c>
      <c r="U840" s="38"/>
      <c r="V840" s="38"/>
      <c r="W840" s="38"/>
      <c r="X840" s="38"/>
      <c r="Y840" s="38"/>
      <c r="Z840" s="38"/>
      <c r="AA840" s="38"/>
      <c r="AB840" s="38"/>
      <c r="AC840" s="38"/>
      <c r="AD840" s="38"/>
      <c r="AE840" s="38"/>
      <c r="AR840" s="223" t="s">
        <v>390</v>
      </c>
      <c r="AT840" s="223" t="s">
        <v>229</v>
      </c>
      <c r="AU840" s="223" t="s">
        <v>83</v>
      </c>
      <c r="AY840" s="17" t="s">
        <v>150</v>
      </c>
      <c r="BE840" s="224">
        <f>IF(N840="základní",J840,0)</f>
        <v>0</v>
      </c>
      <c r="BF840" s="224">
        <f>IF(N840="snížená",J840,0)</f>
        <v>0</v>
      </c>
      <c r="BG840" s="224">
        <f>IF(N840="zákl. přenesená",J840,0)</f>
        <v>0</v>
      </c>
      <c r="BH840" s="224">
        <f>IF(N840="sníž. přenesená",J840,0)</f>
        <v>0</v>
      </c>
      <c r="BI840" s="224">
        <f>IF(N840="nulová",J840,0)</f>
        <v>0</v>
      </c>
      <c r="BJ840" s="17" t="s">
        <v>81</v>
      </c>
      <c r="BK840" s="224">
        <f>ROUND(I840*H840,2)</f>
        <v>0</v>
      </c>
      <c r="BL840" s="17" t="s">
        <v>390</v>
      </c>
      <c r="BM840" s="223" t="s">
        <v>1803</v>
      </c>
    </row>
    <row r="841" s="2" customFormat="1">
      <c r="A841" s="38"/>
      <c r="B841" s="39"/>
      <c r="C841" s="40"/>
      <c r="D841" s="225" t="s">
        <v>159</v>
      </c>
      <c r="E841" s="40"/>
      <c r="F841" s="226" t="s">
        <v>1802</v>
      </c>
      <c r="G841" s="40"/>
      <c r="H841" s="40"/>
      <c r="I841" s="227"/>
      <c r="J841" s="40"/>
      <c r="K841" s="40"/>
      <c r="L841" s="44"/>
      <c r="M841" s="228"/>
      <c r="N841" s="229"/>
      <c r="O841" s="84"/>
      <c r="P841" s="84"/>
      <c r="Q841" s="84"/>
      <c r="R841" s="84"/>
      <c r="S841" s="84"/>
      <c r="T841" s="85"/>
      <c r="U841" s="38"/>
      <c r="V841" s="38"/>
      <c r="W841" s="38"/>
      <c r="X841" s="38"/>
      <c r="Y841" s="38"/>
      <c r="Z841" s="38"/>
      <c r="AA841" s="38"/>
      <c r="AB841" s="38"/>
      <c r="AC841" s="38"/>
      <c r="AD841" s="38"/>
      <c r="AE841" s="38"/>
      <c r="AT841" s="17" t="s">
        <v>159</v>
      </c>
      <c r="AU841" s="17" t="s">
        <v>83</v>
      </c>
    </row>
    <row r="842" s="2" customFormat="1" ht="16.5" customHeight="1">
      <c r="A842" s="38"/>
      <c r="B842" s="39"/>
      <c r="C842" s="212" t="s">
        <v>1804</v>
      </c>
      <c r="D842" s="212" t="s">
        <v>153</v>
      </c>
      <c r="E842" s="213" t="s">
        <v>1805</v>
      </c>
      <c r="F842" s="214" t="s">
        <v>1806</v>
      </c>
      <c r="G842" s="215" t="s">
        <v>360</v>
      </c>
      <c r="H842" s="216">
        <v>4400</v>
      </c>
      <c r="I842" s="217"/>
      <c r="J842" s="218">
        <f>ROUND(I842*H842,2)</f>
        <v>0</v>
      </c>
      <c r="K842" s="214" t="s">
        <v>157</v>
      </c>
      <c r="L842" s="44"/>
      <c r="M842" s="219" t="s">
        <v>19</v>
      </c>
      <c r="N842" s="220" t="s">
        <v>44</v>
      </c>
      <c r="O842" s="84"/>
      <c r="P842" s="221">
        <f>O842*H842</f>
        <v>0</v>
      </c>
      <c r="Q842" s="221">
        <v>0</v>
      </c>
      <c r="R842" s="221">
        <f>Q842*H842</f>
        <v>0</v>
      </c>
      <c r="S842" s="221">
        <v>0</v>
      </c>
      <c r="T842" s="222">
        <f>S842*H842</f>
        <v>0</v>
      </c>
      <c r="U842" s="38"/>
      <c r="V842" s="38"/>
      <c r="W842" s="38"/>
      <c r="X842" s="38"/>
      <c r="Y842" s="38"/>
      <c r="Z842" s="38"/>
      <c r="AA842" s="38"/>
      <c r="AB842" s="38"/>
      <c r="AC842" s="38"/>
      <c r="AD842" s="38"/>
      <c r="AE842" s="38"/>
      <c r="AR842" s="223" t="s">
        <v>383</v>
      </c>
      <c r="AT842" s="223" t="s">
        <v>153</v>
      </c>
      <c r="AU842" s="223" t="s">
        <v>83</v>
      </c>
      <c r="AY842" s="17" t="s">
        <v>150</v>
      </c>
      <c r="BE842" s="224">
        <f>IF(N842="základní",J842,0)</f>
        <v>0</v>
      </c>
      <c r="BF842" s="224">
        <f>IF(N842="snížená",J842,0)</f>
        <v>0</v>
      </c>
      <c r="BG842" s="224">
        <f>IF(N842="zákl. přenesená",J842,0)</f>
        <v>0</v>
      </c>
      <c r="BH842" s="224">
        <f>IF(N842="sníž. přenesená",J842,0)</f>
        <v>0</v>
      </c>
      <c r="BI842" s="224">
        <f>IF(N842="nulová",J842,0)</f>
        <v>0</v>
      </c>
      <c r="BJ842" s="17" t="s">
        <v>81</v>
      </c>
      <c r="BK842" s="224">
        <f>ROUND(I842*H842,2)</f>
        <v>0</v>
      </c>
      <c r="BL842" s="17" t="s">
        <v>383</v>
      </c>
      <c r="BM842" s="223" t="s">
        <v>1807</v>
      </c>
    </row>
    <row r="843" s="2" customFormat="1">
      <c r="A843" s="38"/>
      <c r="B843" s="39"/>
      <c r="C843" s="40"/>
      <c r="D843" s="225" t="s">
        <v>159</v>
      </c>
      <c r="E843" s="40"/>
      <c r="F843" s="226" t="s">
        <v>1808</v>
      </c>
      <c r="G843" s="40"/>
      <c r="H843" s="40"/>
      <c r="I843" s="227"/>
      <c r="J843" s="40"/>
      <c r="K843" s="40"/>
      <c r="L843" s="44"/>
      <c r="M843" s="228"/>
      <c r="N843" s="229"/>
      <c r="O843" s="84"/>
      <c r="P843" s="84"/>
      <c r="Q843" s="84"/>
      <c r="R843" s="84"/>
      <c r="S843" s="84"/>
      <c r="T843" s="85"/>
      <c r="U843" s="38"/>
      <c r="V843" s="38"/>
      <c r="W843" s="38"/>
      <c r="X843" s="38"/>
      <c r="Y843" s="38"/>
      <c r="Z843" s="38"/>
      <c r="AA843" s="38"/>
      <c r="AB843" s="38"/>
      <c r="AC843" s="38"/>
      <c r="AD843" s="38"/>
      <c r="AE843" s="38"/>
      <c r="AT843" s="17" t="s">
        <v>159</v>
      </c>
      <c r="AU843" s="17" t="s">
        <v>83</v>
      </c>
    </row>
    <row r="844" s="2" customFormat="1">
      <c r="A844" s="38"/>
      <c r="B844" s="39"/>
      <c r="C844" s="40"/>
      <c r="D844" s="230" t="s">
        <v>161</v>
      </c>
      <c r="E844" s="40"/>
      <c r="F844" s="231" t="s">
        <v>1809</v>
      </c>
      <c r="G844" s="40"/>
      <c r="H844" s="40"/>
      <c r="I844" s="227"/>
      <c r="J844" s="40"/>
      <c r="K844" s="40"/>
      <c r="L844" s="44"/>
      <c r="M844" s="228"/>
      <c r="N844" s="229"/>
      <c r="O844" s="84"/>
      <c r="P844" s="84"/>
      <c r="Q844" s="84"/>
      <c r="R844" s="84"/>
      <c r="S844" s="84"/>
      <c r="T844" s="85"/>
      <c r="U844" s="38"/>
      <c r="V844" s="38"/>
      <c r="W844" s="38"/>
      <c r="X844" s="38"/>
      <c r="Y844" s="38"/>
      <c r="Z844" s="38"/>
      <c r="AA844" s="38"/>
      <c r="AB844" s="38"/>
      <c r="AC844" s="38"/>
      <c r="AD844" s="38"/>
      <c r="AE844" s="38"/>
      <c r="AT844" s="17" t="s">
        <v>161</v>
      </c>
      <c r="AU844" s="17" t="s">
        <v>83</v>
      </c>
    </row>
    <row r="845" s="2" customFormat="1" ht="16.5" customHeight="1">
      <c r="A845" s="38"/>
      <c r="B845" s="39"/>
      <c r="C845" s="243" t="s">
        <v>1810</v>
      </c>
      <c r="D845" s="243" t="s">
        <v>229</v>
      </c>
      <c r="E845" s="244" t="s">
        <v>465</v>
      </c>
      <c r="F845" s="245" t="s">
        <v>1811</v>
      </c>
      <c r="G845" s="246" t="s">
        <v>19</v>
      </c>
      <c r="H845" s="247">
        <v>4840</v>
      </c>
      <c r="I845" s="248"/>
      <c r="J845" s="249">
        <f>ROUND(I845*H845,2)</f>
        <v>0</v>
      </c>
      <c r="K845" s="245" t="s">
        <v>19</v>
      </c>
      <c r="L845" s="250"/>
      <c r="M845" s="251" t="s">
        <v>19</v>
      </c>
      <c r="N845" s="252" t="s">
        <v>44</v>
      </c>
      <c r="O845" s="84"/>
      <c r="P845" s="221">
        <f>O845*H845</f>
        <v>0</v>
      </c>
      <c r="Q845" s="221">
        <v>0</v>
      </c>
      <c r="R845" s="221">
        <f>Q845*H845</f>
        <v>0</v>
      </c>
      <c r="S845" s="221">
        <v>0</v>
      </c>
      <c r="T845" s="222">
        <f>S845*H845</f>
        <v>0</v>
      </c>
      <c r="U845" s="38"/>
      <c r="V845" s="38"/>
      <c r="W845" s="38"/>
      <c r="X845" s="38"/>
      <c r="Y845" s="38"/>
      <c r="Z845" s="38"/>
      <c r="AA845" s="38"/>
      <c r="AB845" s="38"/>
      <c r="AC845" s="38"/>
      <c r="AD845" s="38"/>
      <c r="AE845" s="38"/>
      <c r="AR845" s="223" t="s">
        <v>390</v>
      </c>
      <c r="AT845" s="223" t="s">
        <v>229</v>
      </c>
      <c r="AU845" s="223" t="s">
        <v>83</v>
      </c>
      <c r="AY845" s="17" t="s">
        <v>150</v>
      </c>
      <c r="BE845" s="224">
        <f>IF(N845="základní",J845,0)</f>
        <v>0</v>
      </c>
      <c r="BF845" s="224">
        <f>IF(N845="snížená",J845,0)</f>
        <v>0</v>
      </c>
      <c r="BG845" s="224">
        <f>IF(N845="zákl. přenesená",J845,0)</f>
        <v>0</v>
      </c>
      <c r="BH845" s="224">
        <f>IF(N845="sníž. přenesená",J845,0)</f>
        <v>0</v>
      </c>
      <c r="BI845" s="224">
        <f>IF(N845="nulová",J845,0)</f>
        <v>0</v>
      </c>
      <c r="BJ845" s="17" t="s">
        <v>81</v>
      </c>
      <c r="BK845" s="224">
        <f>ROUND(I845*H845,2)</f>
        <v>0</v>
      </c>
      <c r="BL845" s="17" t="s">
        <v>390</v>
      </c>
      <c r="BM845" s="223" t="s">
        <v>1812</v>
      </c>
    </row>
    <row r="846" s="2" customFormat="1">
      <c r="A846" s="38"/>
      <c r="B846" s="39"/>
      <c r="C846" s="40"/>
      <c r="D846" s="225" t="s">
        <v>159</v>
      </c>
      <c r="E846" s="40"/>
      <c r="F846" s="226" t="s">
        <v>1811</v>
      </c>
      <c r="G846" s="40"/>
      <c r="H846" s="40"/>
      <c r="I846" s="227"/>
      <c r="J846" s="40"/>
      <c r="K846" s="40"/>
      <c r="L846" s="44"/>
      <c r="M846" s="228"/>
      <c r="N846" s="229"/>
      <c r="O846" s="84"/>
      <c r="P846" s="84"/>
      <c r="Q846" s="84"/>
      <c r="R846" s="84"/>
      <c r="S846" s="84"/>
      <c r="T846" s="85"/>
      <c r="U846" s="38"/>
      <c r="V846" s="38"/>
      <c r="W846" s="38"/>
      <c r="X846" s="38"/>
      <c r="Y846" s="38"/>
      <c r="Z846" s="38"/>
      <c r="AA846" s="38"/>
      <c r="AB846" s="38"/>
      <c r="AC846" s="38"/>
      <c r="AD846" s="38"/>
      <c r="AE846" s="38"/>
      <c r="AT846" s="17" t="s">
        <v>159</v>
      </c>
      <c r="AU846" s="17" t="s">
        <v>83</v>
      </c>
    </row>
    <row r="847" s="13" customFormat="1">
      <c r="A847" s="13"/>
      <c r="B847" s="232"/>
      <c r="C847" s="233"/>
      <c r="D847" s="225" t="s">
        <v>163</v>
      </c>
      <c r="E847" s="234" t="s">
        <v>19</v>
      </c>
      <c r="F847" s="235" t="s">
        <v>1813</v>
      </c>
      <c r="G847" s="233"/>
      <c r="H847" s="236">
        <v>4400</v>
      </c>
      <c r="I847" s="237"/>
      <c r="J847" s="233"/>
      <c r="K847" s="233"/>
      <c r="L847" s="238"/>
      <c r="M847" s="239"/>
      <c r="N847" s="240"/>
      <c r="O847" s="240"/>
      <c r="P847" s="240"/>
      <c r="Q847" s="240"/>
      <c r="R847" s="240"/>
      <c r="S847" s="240"/>
      <c r="T847" s="241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T847" s="242" t="s">
        <v>163</v>
      </c>
      <c r="AU847" s="242" t="s">
        <v>83</v>
      </c>
      <c r="AV847" s="13" t="s">
        <v>83</v>
      </c>
      <c r="AW847" s="13" t="s">
        <v>35</v>
      </c>
      <c r="AX847" s="13" t="s">
        <v>81</v>
      </c>
      <c r="AY847" s="242" t="s">
        <v>150</v>
      </c>
    </row>
    <row r="848" s="13" customFormat="1">
      <c r="A848" s="13"/>
      <c r="B848" s="232"/>
      <c r="C848" s="233"/>
      <c r="D848" s="225" t="s">
        <v>163</v>
      </c>
      <c r="E848" s="233"/>
      <c r="F848" s="235" t="s">
        <v>1814</v>
      </c>
      <c r="G848" s="233"/>
      <c r="H848" s="236">
        <v>4840</v>
      </c>
      <c r="I848" s="237"/>
      <c r="J848" s="233"/>
      <c r="K848" s="233"/>
      <c r="L848" s="238"/>
      <c r="M848" s="239"/>
      <c r="N848" s="240"/>
      <c r="O848" s="240"/>
      <c r="P848" s="240"/>
      <c r="Q848" s="240"/>
      <c r="R848" s="240"/>
      <c r="S848" s="240"/>
      <c r="T848" s="241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T848" s="242" t="s">
        <v>163</v>
      </c>
      <c r="AU848" s="242" t="s">
        <v>83</v>
      </c>
      <c r="AV848" s="13" t="s">
        <v>83</v>
      </c>
      <c r="AW848" s="13" t="s">
        <v>4</v>
      </c>
      <c r="AX848" s="13" t="s">
        <v>81</v>
      </c>
      <c r="AY848" s="242" t="s">
        <v>150</v>
      </c>
    </row>
    <row r="849" s="2" customFormat="1" ht="16.5" customHeight="1">
      <c r="A849" s="38"/>
      <c r="B849" s="39"/>
      <c r="C849" s="212" t="s">
        <v>1815</v>
      </c>
      <c r="D849" s="212" t="s">
        <v>153</v>
      </c>
      <c r="E849" s="213" t="s">
        <v>1816</v>
      </c>
      <c r="F849" s="214" t="s">
        <v>1817</v>
      </c>
      <c r="G849" s="215" t="s">
        <v>360</v>
      </c>
      <c r="H849" s="216">
        <v>8700</v>
      </c>
      <c r="I849" s="217"/>
      <c r="J849" s="218">
        <f>ROUND(I849*H849,2)</f>
        <v>0</v>
      </c>
      <c r="K849" s="214" t="s">
        <v>157</v>
      </c>
      <c r="L849" s="44"/>
      <c r="M849" s="219" t="s">
        <v>19</v>
      </c>
      <c r="N849" s="220" t="s">
        <v>44</v>
      </c>
      <c r="O849" s="84"/>
      <c r="P849" s="221">
        <f>O849*H849</f>
        <v>0</v>
      </c>
      <c r="Q849" s="221">
        <v>8.0000000000000007E-05</v>
      </c>
      <c r="R849" s="221">
        <f>Q849*H849</f>
        <v>0.69600000000000006</v>
      </c>
      <c r="S849" s="221">
        <v>0</v>
      </c>
      <c r="T849" s="222">
        <f>S849*H849</f>
        <v>0</v>
      </c>
      <c r="U849" s="38"/>
      <c r="V849" s="38"/>
      <c r="W849" s="38"/>
      <c r="X849" s="38"/>
      <c r="Y849" s="38"/>
      <c r="Z849" s="38"/>
      <c r="AA849" s="38"/>
      <c r="AB849" s="38"/>
      <c r="AC849" s="38"/>
      <c r="AD849" s="38"/>
      <c r="AE849" s="38"/>
      <c r="AR849" s="223" t="s">
        <v>383</v>
      </c>
      <c r="AT849" s="223" t="s">
        <v>153</v>
      </c>
      <c r="AU849" s="223" t="s">
        <v>83</v>
      </c>
      <c r="AY849" s="17" t="s">
        <v>150</v>
      </c>
      <c r="BE849" s="224">
        <f>IF(N849="základní",J849,0)</f>
        <v>0</v>
      </c>
      <c r="BF849" s="224">
        <f>IF(N849="snížená",J849,0)</f>
        <v>0</v>
      </c>
      <c r="BG849" s="224">
        <f>IF(N849="zákl. přenesená",J849,0)</f>
        <v>0</v>
      </c>
      <c r="BH849" s="224">
        <f>IF(N849="sníž. přenesená",J849,0)</f>
        <v>0</v>
      </c>
      <c r="BI849" s="224">
        <f>IF(N849="nulová",J849,0)</f>
        <v>0</v>
      </c>
      <c r="BJ849" s="17" t="s">
        <v>81</v>
      </c>
      <c r="BK849" s="224">
        <f>ROUND(I849*H849,2)</f>
        <v>0</v>
      </c>
      <c r="BL849" s="17" t="s">
        <v>383</v>
      </c>
      <c r="BM849" s="223" t="s">
        <v>1818</v>
      </c>
    </row>
    <row r="850" s="2" customFormat="1">
      <c r="A850" s="38"/>
      <c r="B850" s="39"/>
      <c r="C850" s="40"/>
      <c r="D850" s="225" t="s">
        <v>159</v>
      </c>
      <c r="E850" s="40"/>
      <c r="F850" s="226" t="s">
        <v>1819</v>
      </c>
      <c r="G850" s="40"/>
      <c r="H850" s="40"/>
      <c r="I850" s="227"/>
      <c r="J850" s="40"/>
      <c r="K850" s="40"/>
      <c r="L850" s="44"/>
      <c r="M850" s="228"/>
      <c r="N850" s="229"/>
      <c r="O850" s="84"/>
      <c r="P850" s="84"/>
      <c r="Q850" s="84"/>
      <c r="R850" s="84"/>
      <c r="S850" s="84"/>
      <c r="T850" s="85"/>
      <c r="U850" s="38"/>
      <c r="V850" s="38"/>
      <c r="W850" s="38"/>
      <c r="X850" s="38"/>
      <c r="Y850" s="38"/>
      <c r="Z850" s="38"/>
      <c r="AA850" s="38"/>
      <c r="AB850" s="38"/>
      <c r="AC850" s="38"/>
      <c r="AD850" s="38"/>
      <c r="AE850" s="38"/>
      <c r="AT850" s="17" t="s">
        <v>159</v>
      </c>
      <c r="AU850" s="17" t="s">
        <v>83</v>
      </c>
    </row>
    <row r="851" s="2" customFormat="1">
      <c r="A851" s="38"/>
      <c r="B851" s="39"/>
      <c r="C851" s="40"/>
      <c r="D851" s="230" t="s">
        <v>161</v>
      </c>
      <c r="E851" s="40"/>
      <c r="F851" s="231" t="s">
        <v>1820</v>
      </c>
      <c r="G851" s="40"/>
      <c r="H851" s="40"/>
      <c r="I851" s="227"/>
      <c r="J851" s="40"/>
      <c r="K851" s="40"/>
      <c r="L851" s="44"/>
      <c r="M851" s="228"/>
      <c r="N851" s="229"/>
      <c r="O851" s="84"/>
      <c r="P851" s="84"/>
      <c r="Q851" s="84"/>
      <c r="R851" s="84"/>
      <c r="S851" s="84"/>
      <c r="T851" s="85"/>
      <c r="U851" s="38"/>
      <c r="V851" s="38"/>
      <c r="W851" s="38"/>
      <c r="X851" s="38"/>
      <c r="Y851" s="38"/>
      <c r="Z851" s="38"/>
      <c r="AA851" s="38"/>
      <c r="AB851" s="38"/>
      <c r="AC851" s="38"/>
      <c r="AD851" s="38"/>
      <c r="AE851" s="38"/>
      <c r="AT851" s="17" t="s">
        <v>161</v>
      </c>
      <c r="AU851" s="17" t="s">
        <v>83</v>
      </c>
    </row>
    <row r="852" s="2" customFormat="1" ht="16.5" customHeight="1">
      <c r="A852" s="38"/>
      <c r="B852" s="39"/>
      <c r="C852" s="243" t="s">
        <v>1821</v>
      </c>
      <c r="D852" s="243" t="s">
        <v>229</v>
      </c>
      <c r="E852" s="244" t="s">
        <v>420</v>
      </c>
      <c r="F852" s="245" t="s">
        <v>1822</v>
      </c>
      <c r="G852" s="246" t="s">
        <v>19</v>
      </c>
      <c r="H852" s="247">
        <v>9570</v>
      </c>
      <c r="I852" s="248"/>
      <c r="J852" s="249">
        <f>ROUND(I852*H852,2)</f>
        <v>0</v>
      </c>
      <c r="K852" s="245" t="s">
        <v>19</v>
      </c>
      <c r="L852" s="250"/>
      <c r="M852" s="251" t="s">
        <v>19</v>
      </c>
      <c r="N852" s="252" t="s">
        <v>44</v>
      </c>
      <c r="O852" s="84"/>
      <c r="P852" s="221">
        <f>O852*H852</f>
        <v>0</v>
      </c>
      <c r="Q852" s="221">
        <v>0</v>
      </c>
      <c r="R852" s="221">
        <f>Q852*H852</f>
        <v>0</v>
      </c>
      <c r="S852" s="221">
        <v>0</v>
      </c>
      <c r="T852" s="222">
        <f>S852*H852</f>
        <v>0</v>
      </c>
      <c r="U852" s="38"/>
      <c r="V852" s="38"/>
      <c r="W852" s="38"/>
      <c r="X852" s="38"/>
      <c r="Y852" s="38"/>
      <c r="Z852" s="38"/>
      <c r="AA852" s="38"/>
      <c r="AB852" s="38"/>
      <c r="AC852" s="38"/>
      <c r="AD852" s="38"/>
      <c r="AE852" s="38"/>
      <c r="AR852" s="223" t="s">
        <v>390</v>
      </c>
      <c r="AT852" s="223" t="s">
        <v>229</v>
      </c>
      <c r="AU852" s="223" t="s">
        <v>83</v>
      </c>
      <c r="AY852" s="17" t="s">
        <v>150</v>
      </c>
      <c r="BE852" s="224">
        <f>IF(N852="základní",J852,0)</f>
        <v>0</v>
      </c>
      <c r="BF852" s="224">
        <f>IF(N852="snížená",J852,0)</f>
        <v>0</v>
      </c>
      <c r="BG852" s="224">
        <f>IF(N852="zákl. přenesená",J852,0)</f>
        <v>0</v>
      </c>
      <c r="BH852" s="224">
        <f>IF(N852="sníž. přenesená",J852,0)</f>
        <v>0</v>
      </c>
      <c r="BI852" s="224">
        <f>IF(N852="nulová",J852,0)</f>
        <v>0</v>
      </c>
      <c r="BJ852" s="17" t="s">
        <v>81</v>
      </c>
      <c r="BK852" s="224">
        <f>ROUND(I852*H852,2)</f>
        <v>0</v>
      </c>
      <c r="BL852" s="17" t="s">
        <v>390</v>
      </c>
      <c r="BM852" s="223" t="s">
        <v>1823</v>
      </c>
    </row>
    <row r="853" s="2" customFormat="1">
      <c r="A853" s="38"/>
      <c r="B853" s="39"/>
      <c r="C853" s="40"/>
      <c r="D853" s="225" t="s">
        <v>159</v>
      </c>
      <c r="E853" s="40"/>
      <c r="F853" s="226" t="s">
        <v>1822</v>
      </c>
      <c r="G853" s="40"/>
      <c r="H853" s="40"/>
      <c r="I853" s="227"/>
      <c r="J853" s="40"/>
      <c r="K853" s="40"/>
      <c r="L853" s="44"/>
      <c r="M853" s="228"/>
      <c r="N853" s="229"/>
      <c r="O853" s="84"/>
      <c r="P853" s="84"/>
      <c r="Q853" s="84"/>
      <c r="R853" s="84"/>
      <c r="S853" s="84"/>
      <c r="T853" s="85"/>
      <c r="U853" s="38"/>
      <c r="V853" s="38"/>
      <c r="W853" s="38"/>
      <c r="X853" s="38"/>
      <c r="Y853" s="38"/>
      <c r="Z853" s="38"/>
      <c r="AA853" s="38"/>
      <c r="AB853" s="38"/>
      <c r="AC853" s="38"/>
      <c r="AD853" s="38"/>
      <c r="AE853" s="38"/>
      <c r="AT853" s="17" t="s">
        <v>159</v>
      </c>
      <c r="AU853" s="17" t="s">
        <v>83</v>
      </c>
    </row>
    <row r="854" s="13" customFormat="1">
      <c r="A854" s="13"/>
      <c r="B854" s="232"/>
      <c r="C854" s="233"/>
      <c r="D854" s="225" t="s">
        <v>163</v>
      </c>
      <c r="E854" s="234" t="s">
        <v>19</v>
      </c>
      <c r="F854" s="235" t="s">
        <v>1824</v>
      </c>
      <c r="G854" s="233"/>
      <c r="H854" s="236">
        <v>8700</v>
      </c>
      <c r="I854" s="237"/>
      <c r="J854" s="233"/>
      <c r="K854" s="233"/>
      <c r="L854" s="238"/>
      <c r="M854" s="239"/>
      <c r="N854" s="240"/>
      <c r="O854" s="240"/>
      <c r="P854" s="240"/>
      <c r="Q854" s="240"/>
      <c r="R854" s="240"/>
      <c r="S854" s="240"/>
      <c r="T854" s="241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T854" s="242" t="s">
        <v>163</v>
      </c>
      <c r="AU854" s="242" t="s">
        <v>83</v>
      </c>
      <c r="AV854" s="13" t="s">
        <v>83</v>
      </c>
      <c r="AW854" s="13" t="s">
        <v>35</v>
      </c>
      <c r="AX854" s="13" t="s">
        <v>81</v>
      </c>
      <c r="AY854" s="242" t="s">
        <v>150</v>
      </c>
    </row>
    <row r="855" s="13" customFormat="1">
      <c r="A855" s="13"/>
      <c r="B855" s="232"/>
      <c r="C855" s="233"/>
      <c r="D855" s="225" t="s">
        <v>163</v>
      </c>
      <c r="E855" s="233"/>
      <c r="F855" s="235" t="s">
        <v>1825</v>
      </c>
      <c r="G855" s="233"/>
      <c r="H855" s="236">
        <v>9570</v>
      </c>
      <c r="I855" s="237"/>
      <c r="J855" s="233"/>
      <c r="K855" s="233"/>
      <c r="L855" s="238"/>
      <c r="M855" s="239"/>
      <c r="N855" s="240"/>
      <c r="O855" s="240"/>
      <c r="P855" s="240"/>
      <c r="Q855" s="240"/>
      <c r="R855" s="240"/>
      <c r="S855" s="240"/>
      <c r="T855" s="241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T855" s="242" t="s">
        <v>163</v>
      </c>
      <c r="AU855" s="242" t="s">
        <v>83</v>
      </c>
      <c r="AV855" s="13" t="s">
        <v>83</v>
      </c>
      <c r="AW855" s="13" t="s">
        <v>4</v>
      </c>
      <c r="AX855" s="13" t="s">
        <v>81</v>
      </c>
      <c r="AY855" s="242" t="s">
        <v>150</v>
      </c>
    </row>
    <row r="856" s="12" customFormat="1" ht="22.8" customHeight="1">
      <c r="A856" s="12"/>
      <c r="B856" s="196"/>
      <c r="C856" s="197"/>
      <c r="D856" s="198" t="s">
        <v>72</v>
      </c>
      <c r="E856" s="210" t="s">
        <v>1826</v>
      </c>
      <c r="F856" s="210" t="s">
        <v>1827</v>
      </c>
      <c r="G856" s="197"/>
      <c r="H856" s="197"/>
      <c r="I856" s="200"/>
      <c r="J856" s="211">
        <f>BK856</f>
        <v>0</v>
      </c>
      <c r="K856" s="197"/>
      <c r="L856" s="202"/>
      <c r="M856" s="203"/>
      <c r="N856" s="204"/>
      <c r="O856" s="204"/>
      <c r="P856" s="205">
        <f>SUM(P857:P862)</f>
        <v>0</v>
      </c>
      <c r="Q856" s="204"/>
      <c r="R856" s="205">
        <f>SUM(R857:R862)</f>
        <v>0</v>
      </c>
      <c r="S856" s="204"/>
      <c r="T856" s="206">
        <f>SUM(T857:T862)</f>
        <v>0</v>
      </c>
      <c r="U856" s="12"/>
      <c r="V856" s="12"/>
      <c r="W856" s="12"/>
      <c r="X856" s="12"/>
      <c r="Y856" s="12"/>
      <c r="Z856" s="12"/>
      <c r="AA856" s="12"/>
      <c r="AB856" s="12"/>
      <c r="AC856" s="12"/>
      <c r="AD856" s="12"/>
      <c r="AE856" s="12"/>
      <c r="AR856" s="207" t="s">
        <v>171</v>
      </c>
      <c r="AT856" s="208" t="s">
        <v>72</v>
      </c>
      <c r="AU856" s="208" t="s">
        <v>81</v>
      </c>
      <c r="AY856" s="207" t="s">
        <v>150</v>
      </c>
      <c r="BK856" s="209">
        <f>SUM(BK857:BK862)</f>
        <v>0</v>
      </c>
    </row>
    <row r="857" s="2" customFormat="1" ht="16.5" customHeight="1">
      <c r="A857" s="38"/>
      <c r="B857" s="39"/>
      <c r="C857" s="212" t="s">
        <v>1828</v>
      </c>
      <c r="D857" s="212" t="s">
        <v>153</v>
      </c>
      <c r="E857" s="213" t="s">
        <v>1829</v>
      </c>
      <c r="F857" s="214" t="s">
        <v>1830</v>
      </c>
      <c r="G857" s="215" t="s">
        <v>281</v>
      </c>
      <c r="H857" s="216">
        <v>7</v>
      </c>
      <c r="I857" s="217"/>
      <c r="J857" s="218">
        <f>ROUND(I857*H857,2)</f>
        <v>0</v>
      </c>
      <c r="K857" s="214" t="s">
        <v>157</v>
      </c>
      <c r="L857" s="44"/>
      <c r="M857" s="219" t="s">
        <v>19</v>
      </c>
      <c r="N857" s="220" t="s">
        <v>44</v>
      </c>
      <c r="O857" s="84"/>
      <c r="P857" s="221">
        <f>O857*H857</f>
        <v>0</v>
      </c>
      <c r="Q857" s="221">
        <v>0</v>
      </c>
      <c r="R857" s="221">
        <f>Q857*H857</f>
        <v>0</v>
      </c>
      <c r="S857" s="221">
        <v>0</v>
      </c>
      <c r="T857" s="222">
        <f>S857*H857</f>
        <v>0</v>
      </c>
      <c r="U857" s="38"/>
      <c r="V857" s="38"/>
      <c r="W857" s="38"/>
      <c r="X857" s="38"/>
      <c r="Y857" s="38"/>
      <c r="Z857" s="38"/>
      <c r="AA857" s="38"/>
      <c r="AB857" s="38"/>
      <c r="AC857" s="38"/>
      <c r="AD857" s="38"/>
      <c r="AE857" s="38"/>
      <c r="AR857" s="223" t="s">
        <v>383</v>
      </c>
      <c r="AT857" s="223" t="s">
        <v>153</v>
      </c>
      <c r="AU857" s="223" t="s">
        <v>83</v>
      </c>
      <c r="AY857" s="17" t="s">
        <v>150</v>
      </c>
      <c r="BE857" s="224">
        <f>IF(N857="základní",J857,0)</f>
        <v>0</v>
      </c>
      <c r="BF857" s="224">
        <f>IF(N857="snížená",J857,0)</f>
        <v>0</v>
      </c>
      <c r="BG857" s="224">
        <f>IF(N857="zákl. přenesená",J857,0)</f>
        <v>0</v>
      </c>
      <c r="BH857" s="224">
        <f>IF(N857="sníž. přenesená",J857,0)</f>
        <v>0</v>
      </c>
      <c r="BI857" s="224">
        <f>IF(N857="nulová",J857,0)</f>
        <v>0</v>
      </c>
      <c r="BJ857" s="17" t="s">
        <v>81</v>
      </c>
      <c r="BK857" s="224">
        <f>ROUND(I857*H857,2)</f>
        <v>0</v>
      </c>
      <c r="BL857" s="17" t="s">
        <v>383</v>
      </c>
      <c r="BM857" s="223" t="s">
        <v>1831</v>
      </c>
    </row>
    <row r="858" s="2" customFormat="1">
      <c r="A858" s="38"/>
      <c r="B858" s="39"/>
      <c r="C858" s="40"/>
      <c r="D858" s="225" t="s">
        <v>159</v>
      </c>
      <c r="E858" s="40"/>
      <c r="F858" s="226" t="s">
        <v>1832</v>
      </c>
      <c r="G858" s="40"/>
      <c r="H858" s="40"/>
      <c r="I858" s="227"/>
      <c r="J858" s="40"/>
      <c r="K858" s="40"/>
      <c r="L858" s="44"/>
      <c r="M858" s="228"/>
      <c r="N858" s="229"/>
      <c r="O858" s="84"/>
      <c r="P858" s="84"/>
      <c r="Q858" s="84"/>
      <c r="R858" s="84"/>
      <c r="S858" s="84"/>
      <c r="T858" s="85"/>
      <c r="U858" s="38"/>
      <c r="V858" s="38"/>
      <c r="W858" s="38"/>
      <c r="X858" s="38"/>
      <c r="Y858" s="38"/>
      <c r="Z858" s="38"/>
      <c r="AA858" s="38"/>
      <c r="AB858" s="38"/>
      <c r="AC858" s="38"/>
      <c r="AD858" s="38"/>
      <c r="AE858" s="38"/>
      <c r="AT858" s="17" t="s">
        <v>159</v>
      </c>
      <c r="AU858" s="17" t="s">
        <v>83</v>
      </c>
    </row>
    <row r="859" s="2" customFormat="1">
      <c r="A859" s="38"/>
      <c r="B859" s="39"/>
      <c r="C859" s="40"/>
      <c r="D859" s="230" t="s">
        <v>161</v>
      </c>
      <c r="E859" s="40"/>
      <c r="F859" s="231" t="s">
        <v>1833</v>
      </c>
      <c r="G859" s="40"/>
      <c r="H859" s="40"/>
      <c r="I859" s="227"/>
      <c r="J859" s="40"/>
      <c r="K859" s="40"/>
      <c r="L859" s="44"/>
      <c r="M859" s="228"/>
      <c r="N859" s="229"/>
      <c r="O859" s="84"/>
      <c r="P859" s="84"/>
      <c r="Q859" s="84"/>
      <c r="R859" s="84"/>
      <c r="S859" s="84"/>
      <c r="T859" s="85"/>
      <c r="U859" s="38"/>
      <c r="V859" s="38"/>
      <c r="W859" s="38"/>
      <c r="X859" s="38"/>
      <c r="Y859" s="38"/>
      <c r="Z859" s="38"/>
      <c r="AA859" s="38"/>
      <c r="AB859" s="38"/>
      <c r="AC859" s="38"/>
      <c r="AD859" s="38"/>
      <c r="AE859" s="38"/>
      <c r="AT859" s="17" t="s">
        <v>161</v>
      </c>
      <c r="AU859" s="17" t="s">
        <v>83</v>
      </c>
    </row>
    <row r="860" s="2" customFormat="1" ht="16.5" customHeight="1">
      <c r="A860" s="38"/>
      <c r="B860" s="39"/>
      <c r="C860" s="212" t="s">
        <v>1834</v>
      </c>
      <c r="D860" s="212" t="s">
        <v>153</v>
      </c>
      <c r="E860" s="213" t="s">
        <v>1835</v>
      </c>
      <c r="F860" s="214" t="s">
        <v>1836</v>
      </c>
      <c r="G860" s="215" t="s">
        <v>281</v>
      </c>
      <c r="H860" s="216">
        <v>7</v>
      </c>
      <c r="I860" s="217"/>
      <c r="J860" s="218">
        <f>ROUND(I860*H860,2)</f>
        <v>0</v>
      </c>
      <c r="K860" s="214" t="s">
        <v>157</v>
      </c>
      <c r="L860" s="44"/>
      <c r="M860" s="219" t="s">
        <v>19</v>
      </c>
      <c r="N860" s="220" t="s">
        <v>44</v>
      </c>
      <c r="O860" s="84"/>
      <c r="P860" s="221">
        <f>O860*H860</f>
        <v>0</v>
      </c>
      <c r="Q860" s="221">
        <v>0</v>
      </c>
      <c r="R860" s="221">
        <f>Q860*H860</f>
        <v>0</v>
      </c>
      <c r="S860" s="221">
        <v>0</v>
      </c>
      <c r="T860" s="222">
        <f>S860*H860</f>
        <v>0</v>
      </c>
      <c r="U860" s="38"/>
      <c r="V860" s="38"/>
      <c r="W860" s="38"/>
      <c r="X860" s="38"/>
      <c r="Y860" s="38"/>
      <c r="Z860" s="38"/>
      <c r="AA860" s="38"/>
      <c r="AB860" s="38"/>
      <c r="AC860" s="38"/>
      <c r="AD860" s="38"/>
      <c r="AE860" s="38"/>
      <c r="AR860" s="223" t="s">
        <v>383</v>
      </c>
      <c r="AT860" s="223" t="s">
        <v>153</v>
      </c>
      <c r="AU860" s="223" t="s">
        <v>83</v>
      </c>
      <c r="AY860" s="17" t="s">
        <v>150</v>
      </c>
      <c r="BE860" s="224">
        <f>IF(N860="základní",J860,0)</f>
        <v>0</v>
      </c>
      <c r="BF860" s="224">
        <f>IF(N860="snížená",J860,0)</f>
        <v>0</v>
      </c>
      <c r="BG860" s="224">
        <f>IF(N860="zákl. přenesená",J860,0)</f>
        <v>0</v>
      </c>
      <c r="BH860" s="224">
        <f>IF(N860="sníž. přenesená",J860,0)</f>
        <v>0</v>
      </c>
      <c r="BI860" s="224">
        <f>IF(N860="nulová",J860,0)</f>
        <v>0</v>
      </c>
      <c r="BJ860" s="17" t="s">
        <v>81</v>
      </c>
      <c r="BK860" s="224">
        <f>ROUND(I860*H860,2)</f>
        <v>0</v>
      </c>
      <c r="BL860" s="17" t="s">
        <v>383</v>
      </c>
      <c r="BM860" s="223" t="s">
        <v>1837</v>
      </c>
    </row>
    <row r="861" s="2" customFormat="1">
      <c r="A861" s="38"/>
      <c r="B861" s="39"/>
      <c r="C861" s="40"/>
      <c r="D861" s="225" t="s">
        <v>159</v>
      </c>
      <c r="E861" s="40"/>
      <c r="F861" s="226" t="s">
        <v>1838</v>
      </c>
      <c r="G861" s="40"/>
      <c r="H861" s="40"/>
      <c r="I861" s="227"/>
      <c r="J861" s="40"/>
      <c r="K861" s="40"/>
      <c r="L861" s="44"/>
      <c r="M861" s="228"/>
      <c r="N861" s="229"/>
      <c r="O861" s="84"/>
      <c r="P861" s="84"/>
      <c r="Q861" s="84"/>
      <c r="R861" s="84"/>
      <c r="S861" s="84"/>
      <c r="T861" s="85"/>
      <c r="U861" s="38"/>
      <c r="V861" s="38"/>
      <c r="W861" s="38"/>
      <c r="X861" s="38"/>
      <c r="Y861" s="38"/>
      <c r="Z861" s="38"/>
      <c r="AA861" s="38"/>
      <c r="AB861" s="38"/>
      <c r="AC861" s="38"/>
      <c r="AD861" s="38"/>
      <c r="AE861" s="38"/>
      <c r="AT861" s="17" t="s">
        <v>159</v>
      </c>
      <c r="AU861" s="17" t="s">
        <v>83</v>
      </c>
    </row>
    <row r="862" s="2" customFormat="1">
      <c r="A862" s="38"/>
      <c r="B862" s="39"/>
      <c r="C862" s="40"/>
      <c r="D862" s="230" t="s">
        <v>161</v>
      </c>
      <c r="E862" s="40"/>
      <c r="F862" s="231" t="s">
        <v>1839</v>
      </c>
      <c r="G862" s="40"/>
      <c r="H862" s="40"/>
      <c r="I862" s="227"/>
      <c r="J862" s="40"/>
      <c r="K862" s="40"/>
      <c r="L862" s="44"/>
      <c r="M862" s="228"/>
      <c r="N862" s="229"/>
      <c r="O862" s="84"/>
      <c r="P862" s="84"/>
      <c r="Q862" s="84"/>
      <c r="R862" s="84"/>
      <c r="S862" s="84"/>
      <c r="T862" s="85"/>
      <c r="U862" s="38"/>
      <c r="V862" s="38"/>
      <c r="W862" s="38"/>
      <c r="X862" s="38"/>
      <c r="Y862" s="38"/>
      <c r="Z862" s="38"/>
      <c r="AA862" s="38"/>
      <c r="AB862" s="38"/>
      <c r="AC862" s="38"/>
      <c r="AD862" s="38"/>
      <c r="AE862" s="38"/>
      <c r="AT862" s="17" t="s">
        <v>161</v>
      </c>
      <c r="AU862" s="17" t="s">
        <v>83</v>
      </c>
    </row>
    <row r="863" s="12" customFormat="1" ht="25.92" customHeight="1">
      <c r="A863" s="12"/>
      <c r="B863" s="196"/>
      <c r="C863" s="197"/>
      <c r="D863" s="198" t="s">
        <v>72</v>
      </c>
      <c r="E863" s="199" t="s">
        <v>1840</v>
      </c>
      <c r="F863" s="199" t="s">
        <v>1841</v>
      </c>
      <c r="G863" s="197"/>
      <c r="H863" s="197"/>
      <c r="I863" s="200"/>
      <c r="J863" s="201">
        <f>BK863</f>
        <v>0</v>
      </c>
      <c r="K863" s="197"/>
      <c r="L863" s="202"/>
      <c r="M863" s="203"/>
      <c r="N863" s="204"/>
      <c r="O863" s="204"/>
      <c r="P863" s="205">
        <f>SUM(P864:P872)</f>
        <v>0</v>
      </c>
      <c r="Q863" s="204"/>
      <c r="R863" s="205">
        <f>SUM(R864:R872)</f>
        <v>0</v>
      </c>
      <c r="S863" s="204"/>
      <c r="T863" s="206">
        <f>SUM(T864:T872)</f>
        <v>0</v>
      </c>
      <c r="U863" s="12"/>
      <c r="V863" s="12"/>
      <c r="W863" s="12"/>
      <c r="X863" s="12"/>
      <c r="Y863" s="12"/>
      <c r="Z863" s="12"/>
      <c r="AA863" s="12"/>
      <c r="AB863" s="12"/>
      <c r="AC863" s="12"/>
      <c r="AD863" s="12"/>
      <c r="AE863" s="12"/>
      <c r="AR863" s="207" t="s">
        <v>179</v>
      </c>
      <c r="AT863" s="208" t="s">
        <v>72</v>
      </c>
      <c r="AU863" s="208" t="s">
        <v>73</v>
      </c>
      <c r="AY863" s="207" t="s">
        <v>150</v>
      </c>
      <c r="BK863" s="209">
        <f>SUM(BK864:BK872)</f>
        <v>0</v>
      </c>
    </row>
    <row r="864" s="2" customFormat="1" ht="16.5" customHeight="1">
      <c r="A864" s="38"/>
      <c r="B864" s="39"/>
      <c r="C864" s="212" t="s">
        <v>1842</v>
      </c>
      <c r="D864" s="212" t="s">
        <v>153</v>
      </c>
      <c r="E864" s="213" t="s">
        <v>1843</v>
      </c>
      <c r="F864" s="214" t="s">
        <v>1844</v>
      </c>
      <c r="G864" s="215" t="s">
        <v>1845</v>
      </c>
      <c r="H864" s="216">
        <v>60</v>
      </c>
      <c r="I864" s="217"/>
      <c r="J864" s="218">
        <f>ROUND(I864*H864,2)</f>
        <v>0</v>
      </c>
      <c r="K864" s="214" t="s">
        <v>157</v>
      </c>
      <c r="L864" s="44"/>
      <c r="M864" s="219" t="s">
        <v>19</v>
      </c>
      <c r="N864" s="220" t="s">
        <v>44</v>
      </c>
      <c r="O864" s="84"/>
      <c r="P864" s="221">
        <f>O864*H864</f>
        <v>0</v>
      </c>
      <c r="Q864" s="221">
        <v>0</v>
      </c>
      <c r="R864" s="221">
        <f>Q864*H864</f>
        <v>0</v>
      </c>
      <c r="S864" s="221">
        <v>0</v>
      </c>
      <c r="T864" s="222">
        <f>S864*H864</f>
        <v>0</v>
      </c>
      <c r="U864" s="38"/>
      <c r="V864" s="38"/>
      <c r="W864" s="38"/>
      <c r="X864" s="38"/>
      <c r="Y864" s="38"/>
      <c r="Z864" s="38"/>
      <c r="AA864" s="38"/>
      <c r="AB864" s="38"/>
      <c r="AC864" s="38"/>
      <c r="AD864" s="38"/>
      <c r="AE864" s="38"/>
      <c r="AR864" s="223" t="s">
        <v>179</v>
      </c>
      <c r="AT864" s="223" t="s">
        <v>153</v>
      </c>
      <c r="AU864" s="223" t="s">
        <v>81</v>
      </c>
      <c r="AY864" s="17" t="s">
        <v>150</v>
      </c>
      <c r="BE864" s="224">
        <f>IF(N864="základní",J864,0)</f>
        <v>0</v>
      </c>
      <c r="BF864" s="224">
        <f>IF(N864="snížená",J864,0)</f>
        <v>0</v>
      </c>
      <c r="BG864" s="224">
        <f>IF(N864="zákl. přenesená",J864,0)</f>
        <v>0</v>
      </c>
      <c r="BH864" s="224">
        <f>IF(N864="sníž. přenesená",J864,0)</f>
        <v>0</v>
      </c>
      <c r="BI864" s="224">
        <f>IF(N864="nulová",J864,0)</f>
        <v>0</v>
      </c>
      <c r="BJ864" s="17" t="s">
        <v>81</v>
      </c>
      <c r="BK864" s="224">
        <f>ROUND(I864*H864,2)</f>
        <v>0</v>
      </c>
      <c r="BL864" s="17" t="s">
        <v>179</v>
      </c>
      <c r="BM864" s="223" t="s">
        <v>1846</v>
      </c>
    </row>
    <row r="865" s="2" customFormat="1">
      <c r="A865" s="38"/>
      <c r="B865" s="39"/>
      <c r="C865" s="40"/>
      <c r="D865" s="225" t="s">
        <v>159</v>
      </c>
      <c r="E865" s="40"/>
      <c r="F865" s="226" t="s">
        <v>1847</v>
      </c>
      <c r="G865" s="40"/>
      <c r="H865" s="40"/>
      <c r="I865" s="227"/>
      <c r="J865" s="40"/>
      <c r="K865" s="40"/>
      <c r="L865" s="44"/>
      <c r="M865" s="228"/>
      <c r="N865" s="229"/>
      <c r="O865" s="84"/>
      <c r="P865" s="84"/>
      <c r="Q865" s="84"/>
      <c r="R865" s="84"/>
      <c r="S865" s="84"/>
      <c r="T865" s="85"/>
      <c r="U865" s="38"/>
      <c r="V865" s="38"/>
      <c r="W865" s="38"/>
      <c r="X865" s="38"/>
      <c r="Y865" s="38"/>
      <c r="Z865" s="38"/>
      <c r="AA865" s="38"/>
      <c r="AB865" s="38"/>
      <c r="AC865" s="38"/>
      <c r="AD865" s="38"/>
      <c r="AE865" s="38"/>
      <c r="AT865" s="17" t="s">
        <v>159</v>
      </c>
      <c r="AU865" s="17" t="s">
        <v>81</v>
      </c>
    </row>
    <row r="866" s="2" customFormat="1">
      <c r="A866" s="38"/>
      <c r="B866" s="39"/>
      <c r="C866" s="40"/>
      <c r="D866" s="230" t="s">
        <v>161</v>
      </c>
      <c r="E866" s="40"/>
      <c r="F866" s="231" t="s">
        <v>1848</v>
      </c>
      <c r="G866" s="40"/>
      <c r="H866" s="40"/>
      <c r="I866" s="227"/>
      <c r="J866" s="40"/>
      <c r="K866" s="40"/>
      <c r="L866" s="44"/>
      <c r="M866" s="228"/>
      <c r="N866" s="229"/>
      <c r="O866" s="84"/>
      <c r="P866" s="84"/>
      <c r="Q866" s="84"/>
      <c r="R866" s="84"/>
      <c r="S866" s="84"/>
      <c r="T866" s="85"/>
      <c r="U866" s="38"/>
      <c r="V866" s="38"/>
      <c r="W866" s="38"/>
      <c r="X866" s="38"/>
      <c r="Y866" s="38"/>
      <c r="Z866" s="38"/>
      <c r="AA866" s="38"/>
      <c r="AB866" s="38"/>
      <c r="AC866" s="38"/>
      <c r="AD866" s="38"/>
      <c r="AE866" s="38"/>
      <c r="AT866" s="17" t="s">
        <v>161</v>
      </c>
      <c r="AU866" s="17" t="s">
        <v>81</v>
      </c>
    </row>
    <row r="867" s="2" customFormat="1" ht="16.5" customHeight="1">
      <c r="A867" s="38"/>
      <c r="B867" s="39"/>
      <c r="C867" s="212" t="s">
        <v>1849</v>
      </c>
      <c r="D867" s="212" t="s">
        <v>153</v>
      </c>
      <c r="E867" s="213" t="s">
        <v>1850</v>
      </c>
      <c r="F867" s="214" t="s">
        <v>1851</v>
      </c>
      <c r="G867" s="215" t="s">
        <v>1845</v>
      </c>
      <c r="H867" s="216">
        <v>60</v>
      </c>
      <c r="I867" s="217"/>
      <c r="J867" s="218">
        <f>ROUND(I867*H867,2)</f>
        <v>0</v>
      </c>
      <c r="K867" s="214" t="s">
        <v>19</v>
      </c>
      <c r="L867" s="44"/>
      <c r="M867" s="219" t="s">
        <v>19</v>
      </c>
      <c r="N867" s="220" t="s">
        <v>44</v>
      </c>
      <c r="O867" s="84"/>
      <c r="P867" s="221">
        <f>O867*H867</f>
        <v>0</v>
      </c>
      <c r="Q867" s="221">
        <v>0</v>
      </c>
      <c r="R867" s="221">
        <f>Q867*H867</f>
        <v>0</v>
      </c>
      <c r="S867" s="221">
        <v>0</v>
      </c>
      <c r="T867" s="222">
        <f>S867*H867</f>
        <v>0</v>
      </c>
      <c r="U867" s="38"/>
      <c r="V867" s="38"/>
      <c r="W867" s="38"/>
      <c r="X867" s="38"/>
      <c r="Y867" s="38"/>
      <c r="Z867" s="38"/>
      <c r="AA867" s="38"/>
      <c r="AB867" s="38"/>
      <c r="AC867" s="38"/>
      <c r="AD867" s="38"/>
      <c r="AE867" s="38"/>
      <c r="AR867" s="223" t="s">
        <v>179</v>
      </c>
      <c r="AT867" s="223" t="s">
        <v>153</v>
      </c>
      <c r="AU867" s="223" t="s">
        <v>81</v>
      </c>
      <c r="AY867" s="17" t="s">
        <v>150</v>
      </c>
      <c r="BE867" s="224">
        <f>IF(N867="základní",J867,0)</f>
        <v>0</v>
      </c>
      <c r="BF867" s="224">
        <f>IF(N867="snížená",J867,0)</f>
        <v>0</v>
      </c>
      <c r="BG867" s="224">
        <f>IF(N867="zákl. přenesená",J867,0)</f>
        <v>0</v>
      </c>
      <c r="BH867" s="224">
        <f>IF(N867="sníž. přenesená",J867,0)</f>
        <v>0</v>
      </c>
      <c r="BI867" s="224">
        <f>IF(N867="nulová",J867,0)</f>
        <v>0</v>
      </c>
      <c r="BJ867" s="17" t="s">
        <v>81</v>
      </c>
      <c r="BK867" s="224">
        <f>ROUND(I867*H867,2)</f>
        <v>0</v>
      </c>
      <c r="BL867" s="17" t="s">
        <v>179</v>
      </c>
      <c r="BM867" s="223" t="s">
        <v>1852</v>
      </c>
    </row>
    <row r="868" s="2" customFormat="1">
      <c r="A868" s="38"/>
      <c r="B868" s="39"/>
      <c r="C868" s="40"/>
      <c r="D868" s="225" t="s">
        <v>159</v>
      </c>
      <c r="E868" s="40"/>
      <c r="F868" s="226" t="s">
        <v>1847</v>
      </c>
      <c r="G868" s="40"/>
      <c r="H868" s="40"/>
      <c r="I868" s="227"/>
      <c r="J868" s="40"/>
      <c r="K868" s="40"/>
      <c r="L868" s="44"/>
      <c r="M868" s="228"/>
      <c r="N868" s="229"/>
      <c r="O868" s="84"/>
      <c r="P868" s="84"/>
      <c r="Q868" s="84"/>
      <c r="R868" s="84"/>
      <c r="S868" s="84"/>
      <c r="T868" s="85"/>
      <c r="U868" s="38"/>
      <c r="V868" s="38"/>
      <c r="W868" s="38"/>
      <c r="X868" s="38"/>
      <c r="Y868" s="38"/>
      <c r="Z868" s="38"/>
      <c r="AA868" s="38"/>
      <c r="AB868" s="38"/>
      <c r="AC868" s="38"/>
      <c r="AD868" s="38"/>
      <c r="AE868" s="38"/>
      <c r="AT868" s="17" t="s">
        <v>159</v>
      </c>
      <c r="AU868" s="17" t="s">
        <v>81</v>
      </c>
    </row>
    <row r="869" s="2" customFormat="1" ht="16.5" customHeight="1">
      <c r="A869" s="38"/>
      <c r="B869" s="39"/>
      <c r="C869" s="212" t="s">
        <v>1853</v>
      </c>
      <c r="D869" s="212" t="s">
        <v>153</v>
      </c>
      <c r="E869" s="213" t="s">
        <v>1854</v>
      </c>
      <c r="F869" s="214" t="s">
        <v>1855</v>
      </c>
      <c r="G869" s="215" t="s">
        <v>1845</v>
      </c>
      <c r="H869" s="216">
        <v>350</v>
      </c>
      <c r="I869" s="217"/>
      <c r="J869" s="218">
        <f>ROUND(I869*H869,2)</f>
        <v>0</v>
      </c>
      <c r="K869" s="214" t="s">
        <v>157</v>
      </c>
      <c r="L869" s="44"/>
      <c r="M869" s="219" t="s">
        <v>19</v>
      </c>
      <c r="N869" s="220" t="s">
        <v>44</v>
      </c>
      <c r="O869" s="84"/>
      <c r="P869" s="221">
        <f>O869*H869</f>
        <v>0</v>
      </c>
      <c r="Q869" s="221">
        <v>0</v>
      </c>
      <c r="R869" s="221">
        <f>Q869*H869</f>
        <v>0</v>
      </c>
      <c r="S869" s="221">
        <v>0</v>
      </c>
      <c r="T869" s="222">
        <f>S869*H869</f>
        <v>0</v>
      </c>
      <c r="U869" s="38"/>
      <c r="V869" s="38"/>
      <c r="W869" s="38"/>
      <c r="X869" s="38"/>
      <c r="Y869" s="38"/>
      <c r="Z869" s="38"/>
      <c r="AA869" s="38"/>
      <c r="AB869" s="38"/>
      <c r="AC869" s="38"/>
      <c r="AD869" s="38"/>
      <c r="AE869" s="38"/>
      <c r="AR869" s="223" t="s">
        <v>1856</v>
      </c>
      <c r="AT869" s="223" t="s">
        <v>153</v>
      </c>
      <c r="AU869" s="223" t="s">
        <v>81</v>
      </c>
      <c r="AY869" s="17" t="s">
        <v>150</v>
      </c>
      <c r="BE869" s="224">
        <f>IF(N869="základní",J869,0)</f>
        <v>0</v>
      </c>
      <c r="BF869" s="224">
        <f>IF(N869="snížená",J869,0)</f>
        <v>0</v>
      </c>
      <c r="BG869" s="224">
        <f>IF(N869="zákl. přenesená",J869,0)</f>
        <v>0</v>
      </c>
      <c r="BH869" s="224">
        <f>IF(N869="sníž. přenesená",J869,0)</f>
        <v>0</v>
      </c>
      <c r="BI869" s="224">
        <f>IF(N869="nulová",J869,0)</f>
        <v>0</v>
      </c>
      <c r="BJ869" s="17" t="s">
        <v>81</v>
      </c>
      <c r="BK869" s="224">
        <f>ROUND(I869*H869,2)</f>
        <v>0</v>
      </c>
      <c r="BL869" s="17" t="s">
        <v>1856</v>
      </c>
      <c r="BM869" s="223" t="s">
        <v>1857</v>
      </c>
    </row>
    <row r="870" s="2" customFormat="1">
      <c r="A870" s="38"/>
      <c r="B870" s="39"/>
      <c r="C870" s="40"/>
      <c r="D870" s="225" t="s">
        <v>159</v>
      </c>
      <c r="E870" s="40"/>
      <c r="F870" s="226" t="s">
        <v>1858</v>
      </c>
      <c r="G870" s="40"/>
      <c r="H870" s="40"/>
      <c r="I870" s="227"/>
      <c r="J870" s="40"/>
      <c r="K870" s="40"/>
      <c r="L870" s="44"/>
      <c r="M870" s="228"/>
      <c r="N870" s="229"/>
      <c r="O870" s="84"/>
      <c r="P870" s="84"/>
      <c r="Q870" s="84"/>
      <c r="R870" s="84"/>
      <c r="S870" s="84"/>
      <c r="T870" s="85"/>
      <c r="U870" s="38"/>
      <c r="V870" s="38"/>
      <c r="W870" s="38"/>
      <c r="X870" s="38"/>
      <c r="Y870" s="38"/>
      <c r="Z870" s="38"/>
      <c r="AA870" s="38"/>
      <c r="AB870" s="38"/>
      <c r="AC870" s="38"/>
      <c r="AD870" s="38"/>
      <c r="AE870" s="38"/>
      <c r="AT870" s="17" t="s">
        <v>159</v>
      </c>
      <c r="AU870" s="17" t="s">
        <v>81</v>
      </c>
    </row>
    <row r="871" s="2" customFormat="1">
      <c r="A871" s="38"/>
      <c r="B871" s="39"/>
      <c r="C871" s="40"/>
      <c r="D871" s="230" t="s">
        <v>161</v>
      </c>
      <c r="E871" s="40"/>
      <c r="F871" s="231" t="s">
        <v>1859</v>
      </c>
      <c r="G871" s="40"/>
      <c r="H871" s="40"/>
      <c r="I871" s="227"/>
      <c r="J871" s="40"/>
      <c r="K871" s="40"/>
      <c r="L871" s="44"/>
      <c r="M871" s="228"/>
      <c r="N871" s="229"/>
      <c r="O871" s="84"/>
      <c r="P871" s="84"/>
      <c r="Q871" s="84"/>
      <c r="R871" s="84"/>
      <c r="S871" s="84"/>
      <c r="T871" s="85"/>
      <c r="U871" s="38"/>
      <c r="V871" s="38"/>
      <c r="W871" s="38"/>
      <c r="X871" s="38"/>
      <c r="Y871" s="38"/>
      <c r="Z871" s="38"/>
      <c r="AA871" s="38"/>
      <c r="AB871" s="38"/>
      <c r="AC871" s="38"/>
      <c r="AD871" s="38"/>
      <c r="AE871" s="38"/>
      <c r="AT871" s="17" t="s">
        <v>161</v>
      </c>
      <c r="AU871" s="17" t="s">
        <v>81</v>
      </c>
    </row>
    <row r="872" s="2" customFormat="1">
      <c r="A872" s="38"/>
      <c r="B872" s="39"/>
      <c r="C872" s="40"/>
      <c r="D872" s="225" t="s">
        <v>260</v>
      </c>
      <c r="E872" s="40"/>
      <c r="F872" s="253" t="s">
        <v>1860</v>
      </c>
      <c r="G872" s="40"/>
      <c r="H872" s="40"/>
      <c r="I872" s="227"/>
      <c r="J872" s="40"/>
      <c r="K872" s="40"/>
      <c r="L872" s="44"/>
      <c r="M872" s="228"/>
      <c r="N872" s="229"/>
      <c r="O872" s="84"/>
      <c r="P872" s="84"/>
      <c r="Q872" s="84"/>
      <c r="R872" s="84"/>
      <c r="S872" s="84"/>
      <c r="T872" s="85"/>
      <c r="U872" s="38"/>
      <c r="V872" s="38"/>
      <c r="W872" s="38"/>
      <c r="X872" s="38"/>
      <c r="Y872" s="38"/>
      <c r="Z872" s="38"/>
      <c r="AA872" s="38"/>
      <c r="AB872" s="38"/>
      <c r="AC872" s="38"/>
      <c r="AD872" s="38"/>
      <c r="AE872" s="38"/>
      <c r="AT872" s="17" t="s">
        <v>260</v>
      </c>
      <c r="AU872" s="17" t="s">
        <v>81</v>
      </c>
    </row>
    <row r="873" s="12" customFormat="1" ht="25.92" customHeight="1">
      <c r="A873" s="12"/>
      <c r="B873" s="196"/>
      <c r="C873" s="197"/>
      <c r="D873" s="198" t="s">
        <v>72</v>
      </c>
      <c r="E873" s="199" t="s">
        <v>113</v>
      </c>
      <c r="F873" s="199" t="s">
        <v>114</v>
      </c>
      <c r="G873" s="197"/>
      <c r="H873" s="197"/>
      <c r="I873" s="200"/>
      <c r="J873" s="201">
        <f>BK873</f>
        <v>0</v>
      </c>
      <c r="K873" s="197"/>
      <c r="L873" s="202"/>
      <c r="M873" s="203"/>
      <c r="N873" s="204"/>
      <c r="O873" s="204"/>
      <c r="P873" s="205">
        <f>P874</f>
        <v>0</v>
      </c>
      <c r="Q873" s="204"/>
      <c r="R873" s="205">
        <f>R874</f>
        <v>0</v>
      </c>
      <c r="S873" s="204"/>
      <c r="T873" s="206">
        <f>T874</f>
        <v>0</v>
      </c>
      <c r="U873" s="12"/>
      <c r="V873" s="12"/>
      <c r="W873" s="12"/>
      <c r="X873" s="12"/>
      <c r="Y873" s="12"/>
      <c r="Z873" s="12"/>
      <c r="AA873" s="12"/>
      <c r="AB873" s="12"/>
      <c r="AC873" s="12"/>
      <c r="AD873" s="12"/>
      <c r="AE873" s="12"/>
      <c r="AR873" s="207" t="s">
        <v>186</v>
      </c>
      <c r="AT873" s="208" t="s">
        <v>72</v>
      </c>
      <c r="AU873" s="208" t="s">
        <v>73</v>
      </c>
      <c r="AY873" s="207" t="s">
        <v>150</v>
      </c>
      <c r="BK873" s="209">
        <f>BK874</f>
        <v>0</v>
      </c>
    </row>
    <row r="874" s="12" customFormat="1" ht="22.8" customHeight="1">
      <c r="A874" s="12"/>
      <c r="B874" s="196"/>
      <c r="C874" s="197"/>
      <c r="D874" s="198" t="s">
        <v>72</v>
      </c>
      <c r="E874" s="210" t="s">
        <v>1861</v>
      </c>
      <c r="F874" s="210" t="s">
        <v>1862</v>
      </c>
      <c r="G874" s="197"/>
      <c r="H874" s="197"/>
      <c r="I874" s="200"/>
      <c r="J874" s="211">
        <f>BK874</f>
        <v>0</v>
      </c>
      <c r="K874" s="197"/>
      <c r="L874" s="202"/>
      <c r="M874" s="203"/>
      <c r="N874" s="204"/>
      <c r="O874" s="204"/>
      <c r="P874" s="205">
        <f>SUM(P875:P881)</f>
        <v>0</v>
      </c>
      <c r="Q874" s="204"/>
      <c r="R874" s="205">
        <f>SUM(R875:R881)</f>
        <v>0</v>
      </c>
      <c r="S874" s="204"/>
      <c r="T874" s="206">
        <f>SUM(T875:T881)</f>
        <v>0</v>
      </c>
      <c r="U874" s="12"/>
      <c r="V874" s="12"/>
      <c r="W874" s="12"/>
      <c r="X874" s="12"/>
      <c r="Y874" s="12"/>
      <c r="Z874" s="12"/>
      <c r="AA874" s="12"/>
      <c r="AB874" s="12"/>
      <c r="AC874" s="12"/>
      <c r="AD874" s="12"/>
      <c r="AE874" s="12"/>
      <c r="AR874" s="207" t="s">
        <v>186</v>
      </c>
      <c r="AT874" s="208" t="s">
        <v>72</v>
      </c>
      <c r="AU874" s="208" t="s">
        <v>81</v>
      </c>
      <c r="AY874" s="207" t="s">
        <v>150</v>
      </c>
      <c r="BK874" s="209">
        <f>SUM(BK875:BK881)</f>
        <v>0</v>
      </c>
    </row>
    <row r="875" s="2" customFormat="1" ht="16.5" customHeight="1">
      <c r="A875" s="38"/>
      <c r="B875" s="39"/>
      <c r="C875" s="212" t="s">
        <v>1863</v>
      </c>
      <c r="D875" s="212" t="s">
        <v>153</v>
      </c>
      <c r="E875" s="213" t="s">
        <v>1864</v>
      </c>
      <c r="F875" s="214" t="s">
        <v>1865</v>
      </c>
      <c r="G875" s="215" t="s">
        <v>1866</v>
      </c>
      <c r="H875" s="216">
        <v>150</v>
      </c>
      <c r="I875" s="217"/>
      <c r="J875" s="218">
        <f>ROUND(I875*H875,2)</f>
        <v>0</v>
      </c>
      <c r="K875" s="214" t="s">
        <v>157</v>
      </c>
      <c r="L875" s="44"/>
      <c r="M875" s="219" t="s">
        <v>19</v>
      </c>
      <c r="N875" s="220" t="s">
        <v>44</v>
      </c>
      <c r="O875" s="84"/>
      <c r="P875" s="221">
        <f>O875*H875</f>
        <v>0</v>
      </c>
      <c r="Q875" s="221">
        <v>0</v>
      </c>
      <c r="R875" s="221">
        <f>Q875*H875</f>
        <v>0</v>
      </c>
      <c r="S875" s="221">
        <v>0</v>
      </c>
      <c r="T875" s="222">
        <f>S875*H875</f>
        <v>0</v>
      </c>
      <c r="U875" s="38"/>
      <c r="V875" s="38"/>
      <c r="W875" s="38"/>
      <c r="X875" s="38"/>
      <c r="Y875" s="38"/>
      <c r="Z875" s="38"/>
      <c r="AA875" s="38"/>
      <c r="AB875" s="38"/>
      <c r="AC875" s="38"/>
      <c r="AD875" s="38"/>
      <c r="AE875" s="38"/>
      <c r="AR875" s="223" t="s">
        <v>1867</v>
      </c>
      <c r="AT875" s="223" t="s">
        <v>153</v>
      </c>
      <c r="AU875" s="223" t="s">
        <v>83</v>
      </c>
      <c r="AY875" s="17" t="s">
        <v>150</v>
      </c>
      <c r="BE875" s="224">
        <f>IF(N875="základní",J875,0)</f>
        <v>0</v>
      </c>
      <c r="BF875" s="224">
        <f>IF(N875="snížená",J875,0)</f>
        <v>0</v>
      </c>
      <c r="BG875" s="224">
        <f>IF(N875="zákl. přenesená",J875,0)</f>
        <v>0</v>
      </c>
      <c r="BH875" s="224">
        <f>IF(N875="sníž. přenesená",J875,0)</f>
        <v>0</v>
      </c>
      <c r="BI875" s="224">
        <f>IF(N875="nulová",J875,0)</f>
        <v>0</v>
      </c>
      <c r="BJ875" s="17" t="s">
        <v>81</v>
      </c>
      <c r="BK875" s="224">
        <f>ROUND(I875*H875,2)</f>
        <v>0</v>
      </c>
      <c r="BL875" s="17" t="s">
        <v>1867</v>
      </c>
      <c r="BM875" s="223" t="s">
        <v>1868</v>
      </c>
    </row>
    <row r="876" s="2" customFormat="1">
      <c r="A876" s="38"/>
      <c r="B876" s="39"/>
      <c r="C876" s="40"/>
      <c r="D876" s="225" t="s">
        <v>159</v>
      </c>
      <c r="E876" s="40"/>
      <c r="F876" s="226" t="s">
        <v>1865</v>
      </c>
      <c r="G876" s="40"/>
      <c r="H876" s="40"/>
      <c r="I876" s="227"/>
      <c r="J876" s="40"/>
      <c r="K876" s="40"/>
      <c r="L876" s="44"/>
      <c r="M876" s="228"/>
      <c r="N876" s="229"/>
      <c r="O876" s="84"/>
      <c r="P876" s="84"/>
      <c r="Q876" s="84"/>
      <c r="R876" s="84"/>
      <c r="S876" s="84"/>
      <c r="T876" s="85"/>
      <c r="U876" s="38"/>
      <c r="V876" s="38"/>
      <c r="W876" s="38"/>
      <c r="X876" s="38"/>
      <c r="Y876" s="38"/>
      <c r="Z876" s="38"/>
      <c r="AA876" s="38"/>
      <c r="AB876" s="38"/>
      <c r="AC876" s="38"/>
      <c r="AD876" s="38"/>
      <c r="AE876" s="38"/>
      <c r="AT876" s="17" t="s">
        <v>159</v>
      </c>
      <c r="AU876" s="17" t="s">
        <v>83</v>
      </c>
    </row>
    <row r="877" s="2" customFormat="1">
      <c r="A877" s="38"/>
      <c r="B877" s="39"/>
      <c r="C877" s="40"/>
      <c r="D877" s="230" t="s">
        <v>161</v>
      </c>
      <c r="E877" s="40"/>
      <c r="F877" s="231" t="s">
        <v>1869</v>
      </c>
      <c r="G877" s="40"/>
      <c r="H877" s="40"/>
      <c r="I877" s="227"/>
      <c r="J877" s="40"/>
      <c r="K877" s="40"/>
      <c r="L877" s="44"/>
      <c r="M877" s="228"/>
      <c r="N877" s="229"/>
      <c r="O877" s="84"/>
      <c r="P877" s="84"/>
      <c r="Q877" s="84"/>
      <c r="R877" s="84"/>
      <c r="S877" s="84"/>
      <c r="T877" s="85"/>
      <c r="U877" s="38"/>
      <c r="V877" s="38"/>
      <c r="W877" s="38"/>
      <c r="X877" s="38"/>
      <c r="Y877" s="38"/>
      <c r="Z877" s="38"/>
      <c r="AA877" s="38"/>
      <c r="AB877" s="38"/>
      <c r="AC877" s="38"/>
      <c r="AD877" s="38"/>
      <c r="AE877" s="38"/>
      <c r="AT877" s="17" t="s">
        <v>161</v>
      </c>
      <c r="AU877" s="17" t="s">
        <v>83</v>
      </c>
    </row>
    <row r="878" s="2" customFormat="1" ht="16.5" customHeight="1">
      <c r="A878" s="38"/>
      <c r="B878" s="39"/>
      <c r="C878" s="212" t="s">
        <v>1870</v>
      </c>
      <c r="D878" s="212" t="s">
        <v>153</v>
      </c>
      <c r="E878" s="213" t="s">
        <v>1871</v>
      </c>
      <c r="F878" s="214" t="s">
        <v>1872</v>
      </c>
      <c r="G878" s="215" t="s">
        <v>1845</v>
      </c>
      <c r="H878" s="216">
        <v>32</v>
      </c>
      <c r="I878" s="217"/>
      <c r="J878" s="218">
        <f>ROUND(I878*H878,2)</f>
        <v>0</v>
      </c>
      <c r="K878" s="214" t="s">
        <v>19</v>
      </c>
      <c r="L878" s="44"/>
      <c r="M878" s="219" t="s">
        <v>19</v>
      </c>
      <c r="N878" s="220" t="s">
        <v>44</v>
      </c>
      <c r="O878" s="84"/>
      <c r="P878" s="221">
        <f>O878*H878</f>
        <v>0</v>
      </c>
      <c r="Q878" s="221">
        <v>0</v>
      </c>
      <c r="R878" s="221">
        <f>Q878*H878</f>
        <v>0</v>
      </c>
      <c r="S878" s="221">
        <v>0</v>
      </c>
      <c r="T878" s="222">
        <f>S878*H878</f>
        <v>0</v>
      </c>
      <c r="U878" s="38"/>
      <c r="V878" s="38"/>
      <c r="W878" s="38"/>
      <c r="X878" s="38"/>
      <c r="Y878" s="38"/>
      <c r="Z878" s="38"/>
      <c r="AA878" s="38"/>
      <c r="AB878" s="38"/>
      <c r="AC878" s="38"/>
      <c r="AD878" s="38"/>
      <c r="AE878" s="38"/>
      <c r="AR878" s="223" t="s">
        <v>1867</v>
      </c>
      <c r="AT878" s="223" t="s">
        <v>153</v>
      </c>
      <c r="AU878" s="223" t="s">
        <v>83</v>
      </c>
      <c r="AY878" s="17" t="s">
        <v>150</v>
      </c>
      <c r="BE878" s="224">
        <f>IF(N878="základní",J878,0)</f>
        <v>0</v>
      </c>
      <c r="BF878" s="224">
        <f>IF(N878="snížená",J878,0)</f>
        <v>0</v>
      </c>
      <c r="BG878" s="224">
        <f>IF(N878="zákl. přenesená",J878,0)</f>
        <v>0</v>
      </c>
      <c r="BH878" s="224">
        <f>IF(N878="sníž. přenesená",J878,0)</f>
        <v>0</v>
      </c>
      <c r="BI878" s="224">
        <f>IF(N878="nulová",J878,0)</f>
        <v>0</v>
      </c>
      <c r="BJ878" s="17" t="s">
        <v>81</v>
      </c>
      <c r="BK878" s="224">
        <f>ROUND(I878*H878,2)</f>
        <v>0</v>
      </c>
      <c r="BL878" s="17" t="s">
        <v>1867</v>
      </c>
      <c r="BM878" s="223" t="s">
        <v>1873</v>
      </c>
    </row>
    <row r="879" s="2" customFormat="1">
      <c r="A879" s="38"/>
      <c r="B879" s="39"/>
      <c r="C879" s="40"/>
      <c r="D879" s="225" t="s">
        <v>159</v>
      </c>
      <c r="E879" s="40"/>
      <c r="F879" s="226" t="s">
        <v>1872</v>
      </c>
      <c r="G879" s="40"/>
      <c r="H879" s="40"/>
      <c r="I879" s="227"/>
      <c r="J879" s="40"/>
      <c r="K879" s="40"/>
      <c r="L879" s="44"/>
      <c r="M879" s="228"/>
      <c r="N879" s="229"/>
      <c r="O879" s="84"/>
      <c r="P879" s="84"/>
      <c r="Q879" s="84"/>
      <c r="R879" s="84"/>
      <c r="S879" s="84"/>
      <c r="T879" s="85"/>
      <c r="U879" s="38"/>
      <c r="V879" s="38"/>
      <c r="W879" s="38"/>
      <c r="X879" s="38"/>
      <c r="Y879" s="38"/>
      <c r="Z879" s="38"/>
      <c r="AA879" s="38"/>
      <c r="AB879" s="38"/>
      <c r="AC879" s="38"/>
      <c r="AD879" s="38"/>
      <c r="AE879" s="38"/>
      <c r="AT879" s="17" t="s">
        <v>159</v>
      </c>
      <c r="AU879" s="17" t="s">
        <v>83</v>
      </c>
    </row>
    <row r="880" s="2" customFormat="1">
      <c r="A880" s="38"/>
      <c r="B880" s="39"/>
      <c r="C880" s="40"/>
      <c r="D880" s="225" t="s">
        <v>260</v>
      </c>
      <c r="E880" s="40"/>
      <c r="F880" s="253" t="s">
        <v>1874</v>
      </c>
      <c r="G880" s="40"/>
      <c r="H880" s="40"/>
      <c r="I880" s="227"/>
      <c r="J880" s="40"/>
      <c r="K880" s="40"/>
      <c r="L880" s="44"/>
      <c r="M880" s="228"/>
      <c r="N880" s="229"/>
      <c r="O880" s="84"/>
      <c r="P880" s="84"/>
      <c r="Q880" s="84"/>
      <c r="R880" s="84"/>
      <c r="S880" s="84"/>
      <c r="T880" s="85"/>
      <c r="U880" s="38"/>
      <c r="V880" s="38"/>
      <c r="W880" s="38"/>
      <c r="X880" s="38"/>
      <c r="Y880" s="38"/>
      <c r="Z880" s="38"/>
      <c r="AA880" s="38"/>
      <c r="AB880" s="38"/>
      <c r="AC880" s="38"/>
      <c r="AD880" s="38"/>
      <c r="AE880" s="38"/>
      <c r="AT880" s="17" t="s">
        <v>260</v>
      </c>
      <c r="AU880" s="17" t="s">
        <v>83</v>
      </c>
    </row>
    <row r="881" s="13" customFormat="1">
      <c r="A881" s="13"/>
      <c r="B881" s="232"/>
      <c r="C881" s="233"/>
      <c r="D881" s="225" t="s">
        <v>163</v>
      </c>
      <c r="E881" s="234" t="s">
        <v>19</v>
      </c>
      <c r="F881" s="235" t="s">
        <v>1875</v>
      </c>
      <c r="G881" s="233"/>
      <c r="H881" s="236">
        <v>32</v>
      </c>
      <c r="I881" s="237"/>
      <c r="J881" s="233"/>
      <c r="K881" s="233"/>
      <c r="L881" s="238"/>
      <c r="M881" s="258"/>
      <c r="N881" s="259"/>
      <c r="O881" s="259"/>
      <c r="P881" s="259"/>
      <c r="Q881" s="259"/>
      <c r="R881" s="259"/>
      <c r="S881" s="259"/>
      <c r="T881" s="260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T881" s="242" t="s">
        <v>163</v>
      </c>
      <c r="AU881" s="242" t="s">
        <v>83</v>
      </c>
      <c r="AV881" s="13" t="s">
        <v>83</v>
      </c>
      <c r="AW881" s="13" t="s">
        <v>35</v>
      </c>
      <c r="AX881" s="13" t="s">
        <v>81</v>
      </c>
      <c r="AY881" s="242" t="s">
        <v>150</v>
      </c>
    </row>
    <row r="882" s="2" customFormat="1" ht="6.96" customHeight="1">
      <c r="A882" s="38"/>
      <c r="B882" s="59"/>
      <c r="C882" s="60"/>
      <c r="D882" s="60"/>
      <c r="E882" s="60"/>
      <c r="F882" s="60"/>
      <c r="G882" s="60"/>
      <c r="H882" s="60"/>
      <c r="I882" s="60"/>
      <c r="J882" s="60"/>
      <c r="K882" s="60"/>
      <c r="L882" s="44"/>
      <c r="M882" s="38"/>
      <c r="O882" s="38"/>
      <c r="P882" s="38"/>
      <c r="Q882" s="38"/>
      <c r="R882" s="38"/>
      <c r="S882" s="38"/>
      <c r="T882" s="38"/>
      <c r="U882" s="38"/>
      <c r="V882" s="38"/>
      <c r="W882" s="38"/>
      <c r="X882" s="38"/>
      <c r="Y882" s="38"/>
      <c r="Z882" s="38"/>
      <c r="AA882" s="38"/>
      <c r="AB882" s="38"/>
      <c r="AC882" s="38"/>
      <c r="AD882" s="38"/>
      <c r="AE882" s="38"/>
    </row>
  </sheetData>
  <sheetProtection sheet="1" autoFilter="0" formatColumns="0" formatRows="0" objects="1" scenarios="1" spinCount="100000" saltValue="OY731OwIXSz22IG2vT+IDSW6h1EzBvxT/T3q3GpqEg4/LA54tQKl6elcYm4j27xMF7IFongs8wXg1o09V96DMQ==" hashValue="zgwHGPa8xEegRJONXnkNJjF28GURnGjZt35KFx+/s6XTZZdmk2gOh5v4cprrP2lUl1yBAMQlyjkj++HAPs5Qvg==" algorithmName="SHA-512" password="CC35"/>
  <autoFilter ref="C100:K88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9:H89"/>
    <mergeCell ref="E91:H91"/>
    <mergeCell ref="E93:H93"/>
    <mergeCell ref="L2:V2"/>
  </mergeCells>
  <hyperlinks>
    <hyperlink ref="F106" r:id="rId1" display="https://podminky.urs.cz/item/CS_URS_2024_01/945412112"/>
    <hyperlink ref="F110" r:id="rId2" display="https://podminky.urs.cz/item/CS_URS_2024_01/997013814"/>
    <hyperlink ref="F115" r:id="rId3" display="https://podminky.urs.cz/item/CS_URS_2024_01/713351312"/>
    <hyperlink ref="F122" r:id="rId4" display="https://podminky.urs.cz/item/CS_URS_2024_01/713391112"/>
    <hyperlink ref="F128" r:id="rId5" display="https://podminky.urs.cz/item/CS_URS_2024_01/713491111"/>
    <hyperlink ref="F138" r:id="rId6" display="https://podminky.urs.cz/item/CS_URS_2024_01/713411112"/>
    <hyperlink ref="F166" r:id="rId7" display="https://podminky.urs.cz/item/CS_URS_2024_01/713420813"/>
    <hyperlink ref="F169" r:id="rId8" display="https://podminky.urs.cz/item/CS_URS_2024_01/713460813"/>
    <hyperlink ref="F172" r:id="rId9" display="https://podminky.urs.cz/item/CS_URS_2024_01/713463111"/>
    <hyperlink ref="F181" r:id="rId10" display="https://podminky.urs.cz/item/CS_URS_2024_01/713490811"/>
    <hyperlink ref="F184" r:id="rId11" display="https://podminky.urs.cz/item/CS_URS_2024_01/713471212"/>
    <hyperlink ref="F201" r:id="rId12" display="https://podminky.urs.cz/item/CS_URS_2024_01/998713123"/>
    <hyperlink ref="F207" r:id="rId13" display="https://podminky.urs.cz/item/CS_URS_2024_01/732420816"/>
    <hyperlink ref="F223" r:id="rId14" display="https://podminky.urs.cz/item/CS_URS_2024_01/732429229"/>
    <hyperlink ref="F246" r:id="rId15" display="https://podminky.urs.cz/item/CS_URS_2024_01/998732101"/>
    <hyperlink ref="F250" r:id="rId16" display="https://podminky.urs.cz/item/CS_URS_2024_01/733120832"/>
    <hyperlink ref="F254" r:id="rId17" display="https://podminky.urs.cz/item/CS_URS_2024_01/733120839"/>
    <hyperlink ref="F257" r:id="rId18" display="https://podminky.urs.cz/item/CS_URS_2024_01/733120842"/>
    <hyperlink ref="F260" r:id="rId19" display="https://podminky.urs.cz/item/CS_URS_2024_01/733120843"/>
    <hyperlink ref="F287" r:id="rId20" display="https://podminky.urs.cz/item/CS_URS_2024_01/733121244"/>
    <hyperlink ref="F319" r:id="rId21" display="https://podminky.urs.cz/item/CS_URS_2024_01/998733102"/>
    <hyperlink ref="F323" r:id="rId22" display="https://podminky.urs.cz/item/CS_URS_2024_01/734109213"/>
    <hyperlink ref="F328" r:id="rId23" display="https://podminky.urs.cz/item/CS_URS_2024_01/734109311"/>
    <hyperlink ref="F333" r:id="rId24" display="https://podminky.urs.cz/item/CS_URS_2024_01/734109316"/>
    <hyperlink ref="F340" r:id="rId25" display="https://podminky.urs.cz/item/CS_URS_2024_01/734109217"/>
    <hyperlink ref="F345" r:id="rId26" display="https://podminky.urs.cz/item/CS_URS_2024_01/734109219"/>
    <hyperlink ref="F350" r:id="rId27" display="https://podminky.urs.cz/item/CS_URS_2024_01/734109220"/>
    <hyperlink ref="F361" r:id="rId28" display="https://podminky.urs.cz/item/CS_URS_2024_01/734109222"/>
    <hyperlink ref="F370" r:id="rId29" display="https://podminky.urs.cz/item/CS_URS_2024_01/734109317"/>
    <hyperlink ref="F377" r:id="rId30" display="https://podminky.urs.cz/item/CS_URS_2024_01/734109319"/>
    <hyperlink ref="F384" r:id="rId31" display="https://podminky.urs.cz/item/CS_URS_2024_01/734109320"/>
    <hyperlink ref="F389" r:id="rId32" display="https://podminky.urs.cz/item/CS_URS_2024_01/734109221"/>
    <hyperlink ref="F404" r:id="rId33" display="https://podminky.urs.cz/item/CS_URS_2024_01/734190909"/>
    <hyperlink ref="F407" r:id="rId34" display="https://podminky.urs.cz/item/CS_URS_2024_01/734190914"/>
    <hyperlink ref="F410" r:id="rId35" display="https://podminky.urs.cz/item/CS_URS_2024_01/734190934"/>
    <hyperlink ref="F415" r:id="rId36" display="https://podminky.urs.cz/item/CS_URS_2024_01/734209111"/>
    <hyperlink ref="F420" r:id="rId37" display="https://podminky.urs.cz/item/CS_URS_2024_01/734292718"/>
    <hyperlink ref="F423" r:id="rId38" display="https://podminky.urs.cz/item/CS_URS_2024_01/734411127"/>
    <hyperlink ref="F426" r:id="rId39" display="https://podminky.urs.cz/item/CS_URS_2024_01/734411601"/>
    <hyperlink ref="F429" r:id="rId40" display="https://podminky.urs.cz/item/CS_URS_2024_01/734419111"/>
    <hyperlink ref="F432" r:id="rId41" display="https://podminky.urs.cz/item/CS_URS_2024_01/734494213"/>
    <hyperlink ref="F436" r:id="rId42" display="https://podminky.urs.cz/item/CS_URS_2024_01/734499211"/>
    <hyperlink ref="F439" r:id="rId43" display="https://podminky.urs.cz/item/CS_URS_2024_01/751614110"/>
    <hyperlink ref="F445" r:id="rId44" display="https://podminky.urs.cz/item/CS_URS_2024_01/998734102"/>
    <hyperlink ref="F449" r:id="rId45" display="https://podminky.urs.cz/item/CS_URS_2024_01/767996701"/>
    <hyperlink ref="F452" r:id="rId46" display="https://podminky.urs.cz/item/CS_URS_2024_01/998767101"/>
    <hyperlink ref="F456" r:id="rId47" display="https://podminky.urs.cz/item/CS_URS_2024_01/783314101"/>
    <hyperlink ref="F460" r:id="rId48" display="https://podminky.urs.cz/item/CS_URS_2024_01/783317101"/>
    <hyperlink ref="F464" r:id="rId49" display="https://podminky.urs.cz/item/CS_URS_2024_01/783647691"/>
    <hyperlink ref="F471" r:id="rId50" display="https://podminky.urs.cz/item/CS_URS_2024_01/230011101"/>
    <hyperlink ref="F477" r:id="rId51" display="https://podminky.urs.cz/item/CS_URS_2024_01/230011121"/>
    <hyperlink ref="F486" r:id="rId52" display="https://podminky.urs.cz/item/CS_URS_2024_01/230020627"/>
    <hyperlink ref="F489" r:id="rId53" display="https://podminky.urs.cz/item/CS_URS_2024_01/230020639"/>
    <hyperlink ref="F492" r:id="rId54" display="https://podminky.urs.cz/item/CS_URS_2024_01/230020649"/>
    <hyperlink ref="F495" r:id="rId55" display="https://podminky.urs.cz/item/CS_URS_2024_01/230020664"/>
    <hyperlink ref="F498" r:id="rId56" display="https://podminky.urs.cz/item/CS_URS_2024_01/230020674"/>
    <hyperlink ref="F501" r:id="rId57" display="https://podminky.urs.cz/item/CS_URS_2024_01/230020684"/>
    <hyperlink ref="F504" r:id="rId58" display="https://podminky.urs.cz/item/CS_URS_2024_01/230020718"/>
    <hyperlink ref="F507" r:id="rId59" display="https://podminky.urs.cz/item/CS_URS_2024_01/230020728"/>
    <hyperlink ref="F510" r:id="rId60" display="https://podminky.urs.cz/item/CS_URS_2024_01/230020738"/>
    <hyperlink ref="F513" r:id="rId61" display="https://podminky.urs.cz/item/CS_URS_2024_01/230020757"/>
    <hyperlink ref="F516" r:id="rId62" display="https://podminky.urs.cz/item/CS_URS_2024_01/230020765"/>
    <hyperlink ref="F519" r:id="rId63" display="https://podminky.urs.cz/item/CS_URS_2024_01/230021008"/>
    <hyperlink ref="F528" r:id="rId64" display="https://podminky.urs.cz/item/CS_URS_2024_01/230021048"/>
    <hyperlink ref="F535" r:id="rId65" display="https://podminky.urs.cz/item/CS_URS_2024_01/230022088"/>
    <hyperlink ref="F540" r:id="rId66" display="https://podminky.urs.cz/item/CS_URS_2024_01/230022031"/>
    <hyperlink ref="F549" r:id="rId67" display="https://podminky.urs.cz/item/CS_URS_2024_01/230022067"/>
    <hyperlink ref="F554" r:id="rId68" display="https://podminky.urs.cz/item/CS_URS_2024_01/230023008"/>
    <hyperlink ref="F563" r:id="rId69" display="https://podminky.urs.cz/item/CS_URS_2024_01/230023021"/>
    <hyperlink ref="F569" r:id="rId70" display="https://podminky.urs.cz/item/CS_URS_2024_01/230023037"/>
    <hyperlink ref="F574" r:id="rId71" display="https://podminky.urs.cz/item/CS_URS_2024_01/230023048"/>
    <hyperlink ref="F583" r:id="rId72" display="https://podminky.urs.cz/item/CS_URS_2024_01/230023057"/>
    <hyperlink ref="F596" r:id="rId73" display="https://podminky.urs.cz/item/CS_URS_2024_01/230023077"/>
    <hyperlink ref="F601" r:id="rId74" display="https://podminky.urs.cz/item/CS_URS_2024_01/230023101"/>
    <hyperlink ref="F608" r:id="rId75" display="https://podminky.urs.cz/item/CS_URS_2024_01/230024058"/>
    <hyperlink ref="F613" r:id="rId76" display="https://podminky.urs.cz/item/CS_URS_2024_01/230023067"/>
    <hyperlink ref="F624" r:id="rId77" display="https://podminky.urs.cz/item/CS_URS_2024_01/230024088"/>
    <hyperlink ref="F635" r:id="rId78" display="https://podminky.urs.cz/item/CS_URS_2024_01/230024101"/>
    <hyperlink ref="F648" r:id="rId79" display="https://podminky.urs.cz/item/CS_URS_2024_01/230023058"/>
    <hyperlink ref="F653" r:id="rId80" display="https://podminky.urs.cz/item/CS_URS_2024_01/230023113"/>
    <hyperlink ref="F662" r:id="rId81" display="https://podminky.urs.cz/item/CS_URS_2024_01/230024113"/>
    <hyperlink ref="F675" r:id="rId82" display="https://podminky.urs.cz/item/CS_URS_2024_01/230025113"/>
    <hyperlink ref="F684" r:id="rId83" display="https://podminky.urs.cz/item/CS_URS_2024_01/230025121"/>
    <hyperlink ref="F701" r:id="rId84" display="https://podminky.urs.cz/item/CS_URS_2024_01/230024123"/>
    <hyperlink ref="F708" r:id="rId85" display="https://podminky.urs.cz/item/CS_URS_2024_01/230024144"/>
    <hyperlink ref="F717" r:id="rId86" display="https://podminky.urs.cz/item/CS_URS_2024_01/230023122"/>
    <hyperlink ref="F724" r:id="rId87" display="https://podminky.urs.cz/item/CS_URS_2024_01/230024142"/>
    <hyperlink ref="F729" r:id="rId88" display="https://podminky.urs.cz/item/CS_URS_2024_01/230024165"/>
    <hyperlink ref="F736" r:id="rId89" display="https://podminky.urs.cz/item/CS_URS_2024_01/230024175"/>
    <hyperlink ref="F741" r:id="rId90" display="https://podminky.urs.cz/item/CS_URS_2024_01/230025144"/>
    <hyperlink ref="F748" r:id="rId91" display="https://podminky.urs.cz/item/CS_URS_2024_01/230026167"/>
    <hyperlink ref="F753" r:id="rId92" display="https://podminky.urs.cz/item/CS_URS_2024_01/230031028"/>
    <hyperlink ref="F756" r:id="rId93" display="https://podminky.urs.cz/item/CS_URS_2024_01/230031029"/>
    <hyperlink ref="F759" r:id="rId94" display="https://podminky.urs.cz/item/CS_URS_2024_01/230032026"/>
    <hyperlink ref="F762" r:id="rId95" display="https://podminky.urs.cz/item/CS_URS_2024_01/230032028"/>
    <hyperlink ref="F765" r:id="rId96" display="https://podminky.urs.cz/item/CS_URS_2024_01/230032029"/>
    <hyperlink ref="F768" r:id="rId97" display="https://podminky.urs.cz/item/CS_URS_2024_01/230032030"/>
    <hyperlink ref="F771" r:id="rId98" display="https://podminky.urs.cz/item/CS_URS_2024_01/230032031"/>
    <hyperlink ref="F774" r:id="rId99" display="https://podminky.urs.cz/item/CS_URS_2024_01/230032032"/>
    <hyperlink ref="F777" r:id="rId100" display="https://podminky.urs.cz/item/CS_URS_2024_01/230032033"/>
    <hyperlink ref="F780" r:id="rId101" display="https://podminky.urs.cz/item/CS_URS_2024_01/230032034"/>
    <hyperlink ref="F783" r:id="rId102" display="https://podminky.urs.cz/item/CS_URS_2024_01/230032035"/>
    <hyperlink ref="F786" r:id="rId103" display="https://podminky.urs.cz/item/CS_URS_2024_01/230032037"/>
    <hyperlink ref="F789" r:id="rId104" display="https://podminky.urs.cz/item/CS_URS_2024_01/230033022"/>
    <hyperlink ref="F792" r:id="rId105" display="https://podminky.urs.cz/item/CS_URS_2024_01/230033026"/>
    <hyperlink ref="F795" r:id="rId106" display="https://podminky.urs.cz/item/CS_URS_2024_01/230033029"/>
    <hyperlink ref="F798" r:id="rId107" display="https://podminky.urs.cz/item/CS_URS_2024_01/230033030"/>
    <hyperlink ref="F801" r:id="rId108" display="https://podminky.urs.cz/item/CS_URS_2024_01/230033032"/>
    <hyperlink ref="F804" r:id="rId109" display="https://podminky.urs.cz/item/CS_URS_2024_01/230033033"/>
    <hyperlink ref="F808" r:id="rId110" display="https://podminky.urs.cz/item/CS_URS_2024_01/230033034"/>
    <hyperlink ref="F811" r:id="rId111" display="https://podminky.urs.cz/item/CS_URS_2024_01/230170006"/>
    <hyperlink ref="F814" r:id="rId112" display="https://podminky.urs.cz/item/CS_URS_2024_01/230170012"/>
    <hyperlink ref="F817" r:id="rId113" display="https://podminky.urs.cz/item/CS_URS_2024_01/230170013"/>
    <hyperlink ref="F820" r:id="rId114" display="https://podminky.urs.cz/item/CS_URS_2024_01/230170014"/>
    <hyperlink ref="F823" r:id="rId115" display="https://podminky.urs.cz/item/CS_URS_2024_01/230170015"/>
    <hyperlink ref="F826" r:id="rId116" display="https://podminky.urs.cz/item/CS_URS_2024_01/230170016"/>
    <hyperlink ref="F829" r:id="rId117" display="https://podminky.urs.cz/item/CS_URS_2024_01/230210011"/>
    <hyperlink ref="F844" r:id="rId118" display="https://podminky.urs.cz/item/CS_URS_2024_01/230050004"/>
    <hyperlink ref="F851" r:id="rId119" display="https://podminky.urs.cz/item/CS_URS_2024_01/230050031"/>
    <hyperlink ref="F859" r:id="rId120" display="https://podminky.urs.cz/item/CS_URS_2024_01/580203005"/>
    <hyperlink ref="F862" r:id="rId121" display="https://podminky.urs.cz/item/CS_URS_2024_01/580204005"/>
    <hyperlink ref="F866" r:id="rId122" display="https://podminky.urs.cz/item/CS_URS_2024_01/HZS4132"/>
    <hyperlink ref="F871" r:id="rId123" display="https://podminky.urs.cz/item/CS_URS_2024_01/HZS4212"/>
    <hyperlink ref="F877" r:id="rId124" display="https://podminky.urs.cz/item/CS_URS_2024_01/043124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25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93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83</v>
      </c>
    </row>
    <row r="4" s="1" customFormat="1" ht="24.96" customHeight="1">
      <c r="B4" s="20"/>
      <c r="D4" s="140" t="s">
        <v>117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Revitalizace CZT Liberec - GreenNet III- D10 Úprava zdroje</v>
      </c>
      <c r="F7" s="142"/>
      <c r="G7" s="142"/>
      <c r="H7" s="142"/>
      <c r="L7" s="20"/>
    </row>
    <row r="8" s="1" customFormat="1" ht="12" customHeight="1">
      <c r="B8" s="20"/>
      <c r="D8" s="142" t="s">
        <v>118</v>
      </c>
      <c r="L8" s="20"/>
    </row>
    <row r="9" s="2" customFormat="1" ht="16.5" customHeight="1">
      <c r="A9" s="38"/>
      <c r="B9" s="44"/>
      <c r="C9" s="38"/>
      <c r="D9" s="38"/>
      <c r="E9" s="143" t="s">
        <v>483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2" t="s">
        <v>484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45" t="s">
        <v>1876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21</v>
      </c>
      <c r="E14" s="38"/>
      <c r="F14" s="133" t="s">
        <v>22</v>
      </c>
      <c r="G14" s="38"/>
      <c r="H14" s="38"/>
      <c r="I14" s="142" t="s">
        <v>23</v>
      </c>
      <c r="J14" s="146" t="str">
        <f>'Rekapitulace stavby'!AN8</f>
        <v>21. 6. 2024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">
        <v>27</v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">
        <v>28</v>
      </c>
      <c r="F17" s="38"/>
      <c r="G17" s="38"/>
      <c r="H17" s="38"/>
      <c r="I17" s="142" t="s">
        <v>29</v>
      </c>
      <c r="J17" s="133" t="s">
        <v>19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2" t="s">
        <v>30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29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2" t="s">
        <v>32</v>
      </c>
      <c r="E22" s="38"/>
      <c r="F22" s="38"/>
      <c r="G22" s="38"/>
      <c r="H22" s="38"/>
      <c r="I22" s="142" t="s">
        <v>26</v>
      </c>
      <c r="J22" s="133" t="s">
        <v>1877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">
        <v>1878</v>
      </c>
      <c r="F23" s="38"/>
      <c r="G23" s="38"/>
      <c r="H23" s="38"/>
      <c r="I23" s="142" t="s">
        <v>29</v>
      </c>
      <c r="J23" s="133" t="s">
        <v>19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2" t="s">
        <v>36</v>
      </c>
      <c r="E25" s="38"/>
      <c r="F25" s="38"/>
      <c r="G25" s="38"/>
      <c r="H25" s="38"/>
      <c r="I25" s="142" t="s">
        <v>26</v>
      </c>
      <c r="J25" s="133" t="s">
        <v>1877</v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">
        <v>1878</v>
      </c>
      <c r="F26" s="38"/>
      <c r="G26" s="38"/>
      <c r="H26" s="38"/>
      <c r="I26" s="142" t="s">
        <v>29</v>
      </c>
      <c r="J26" s="133" t="s">
        <v>19</v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2" t="s">
        <v>37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47"/>
      <c r="B29" s="148"/>
      <c r="C29" s="147"/>
      <c r="D29" s="147"/>
      <c r="E29" s="149" t="s">
        <v>19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39</v>
      </c>
      <c r="E32" s="38"/>
      <c r="F32" s="38"/>
      <c r="G32" s="38"/>
      <c r="H32" s="38"/>
      <c r="I32" s="38"/>
      <c r="J32" s="153">
        <f>ROUND(J96,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41</v>
      </c>
      <c r="G34" s="38"/>
      <c r="H34" s="38"/>
      <c r="I34" s="154" t="s">
        <v>40</v>
      </c>
      <c r="J34" s="154" t="s">
        <v>42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43</v>
      </c>
      <c r="E35" s="142" t="s">
        <v>44</v>
      </c>
      <c r="F35" s="156">
        <f>ROUND((SUM(BE96:BE621)),  2)</f>
        <v>0</v>
      </c>
      <c r="G35" s="38"/>
      <c r="H35" s="38"/>
      <c r="I35" s="157">
        <v>0.20999999999999999</v>
      </c>
      <c r="J35" s="156">
        <f>ROUND(((SUM(BE96:BE621))*I35),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2" t="s">
        <v>45</v>
      </c>
      <c r="F36" s="156">
        <f>ROUND((SUM(BF96:BF621)),  2)</f>
        <v>0</v>
      </c>
      <c r="G36" s="38"/>
      <c r="H36" s="38"/>
      <c r="I36" s="157">
        <v>0.12</v>
      </c>
      <c r="J36" s="156">
        <f>ROUND(((SUM(BF96:BF621))*I36),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46</v>
      </c>
      <c r="F37" s="156">
        <f>ROUND((SUM(BG96:BG621)),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47</v>
      </c>
      <c r="F38" s="156">
        <f>ROUND((SUM(BH96:BH621)),  2)</f>
        <v>0</v>
      </c>
      <c r="G38" s="38"/>
      <c r="H38" s="38"/>
      <c r="I38" s="157">
        <v>0.12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48</v>
      </c>
      <c r="F39" s="156">
        <f>ROUND((SUM(BI96:BI621)),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8"/>
      <c r="D41" s="159" t="s">
        <v>49</v>
      </c>
      <c r="E41" s="160"/>
      <c r="F41" s="160"/>
      <c r="G41" s="161" t="s">
        <v>50</v>
      </c>
      <c r="H41" s="162" t="s">
        <v>51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120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169" t="str">
        <f>E7</f>
        <v>Revitalizace CZT Liberec - GreenNet III- D10 Úprava zdroje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118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69" t="s">
        <v>483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484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6.5" customHeight="1">
      <c r="A54" s="38"/>
      <c r="B54" s="39"/>
      <c r="C54" s="40"/>
      <c r="D54" s="40"/>
      <c r="E54" s="69" t="str">
        <f>E11</f>
        <v>D10.2.1 - PS371 - PVS v OKP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40"/>
      <c r="E56" s="40"/>
      <c r="F56" s="27" t="str">
        <f>F14</f>
        <v>Liberec</v>
      </c>
      <c r="G56" s="40"/>
      <c r="H56" s="40"/>
      <c r="I56" s="32" t="s">
        <v>23</v>
      </c>
      <c r="J56" s="72" t="str">
        <f>IF(J14="","",J14)</f>
        <v>21. 6. 2024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25.65" customHeight="1">
      <c r="A58" s="38"/>
      <c r="B58" s="39"/>
      <c r="C58" s="32" t="s">
        <v>25</v>
      </c>
      <c r="D58" s="40"/>
      <c r="E58" s="40"/>
      <c r="F58" s="27" t="str">
        <f>E17</f>
        <v>Teplárna Liberec, a.s.</v>
      </c>
      <c r="G58" s="40"/>
      <c r="H58" s="40"/>
      <c r="I58" s="32" t="s">
        <v>32</v>
      </c>
      <c r="J58" s="36" t="str">
        <f>E23</f>
        <v xml:space="preserve">Process Automation Solutions s.r.o. 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5.65" customHeight="1">
      <c r="A59" s="38"/>
      <c r="B59" s="39"/>
      <c r="C59" s="32" t="s">
        <v>30</v>
      </c>
      <c r="D59" s="40"/>
      <c r="E59" s="40"/>
      <c r="F59" s="27" t="str">
        <f>IF(E20="","",E20)</f>
        <v>Vyplň údaj</v>
      </c>
      <c r="G59" s="40"/>
      <c r="H59" s="40"/>
      <c r="I59" s="32" t="s">
        <v>36</v>
      </c>
      <c r="J59" s="36" t="str">
        <f>E26</f>
        <v xml:space="preserve">Process Automation Solutions s.r.o. 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0" t="s">
        <v>121</v>
      </c>
      <c r="D61" s="171"/>
      <c r="E61" s="171"/>
      <c r="F61" s="171"/>
      <c r="G61" s="171"/>
      <c r="H61" s="171"/>
      <c r="I61" s="171"/>
      <c r="J61" s="172" t="s">
        <v>122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3" t="s">
        <v>71</v>
      </c>
      <c r="D63" s="40"/>
      <c r="E63" s="40"/>
      <c r="F63" s="40"/>
      <c r="G63" s="40"/>
      <c r="H63" s="40"/>
      <c r="I63" s="40"/>
      <c r="J63" s="102">
        <f>J96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123</v>
      </c>
    </row>
    <row r="64" s="9" customFormat="1" ht="24.96" customHeight="1">
      <c r="A64" s="9"/>
      <c r="B64" s="174"/>
      <c r="C64" s="175"/>
      <c r="D64" s="176" t="s">
        <v>127</v>
      </c>
      <c r="E64" s="177"/>
      <c r="F64" s="177"/>
      <c r="G64" s="177"/>
      <c r="H64" s="177"/>
      <c r="I64" s="177"/>
      <c r="J64" s="178">
        <f>J97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0"/>
      <c r="C65" s="125"/>
      <c r="D65" s="181" t="s">
        <v>128</v>
      </c>
      <c r="E65" s="182"/>
      <c r="F65" s="182"/>
      <c r="G65" s="182"/>
      <c r="H65" s="182"/>
      <c r="I65" s="182"/>
      <c r="J65" s="183">
        <f>J98</f>
        <v>0</v>
      </c>
      <c r="K65" s="125"/>
      <c r="L65" s="18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0"/>
      <c r="C66" s="125"/>
      <c r="D66" s="181" t="s">
        <v>486</v>
      </c>
      <c r="E66" s="182"/>
      <c r="F66" s="182"/>
      <c r="G66" s="182"/>
      <c r="H66" s="182"/>
      <c r="I66" s="182"/>
      <c r="J66" s="183">
        <f>J176</f>
        <v>0</v>
      </c>
      <c r="K66" s="125"/>
      <c r="L66" s="184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0"/>
      <c r="C67" s="125"/>
      <c r="D67" s="181" t="s">
        <v>129</v>
      </c>
      <c r="E67" s="182"/>
      <c r="F67" s="182"/>
      <c r="G67" s="182"/>
      <c r="H67" s="182"/>
      <c r="I67" s="182"/>
      <c r="J67" s="183">
        <f>J192</f>
        <v>0</v>
      </c>
      <c r="K67" s="125"/>
      <c r="L67" s="184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0"/>
      <c r="C68" s="125"/>
      <c r="D68" s="181" t="s">
        <v>130</v>
      </c>
      <c r="E68" s="182"/>
      <c r="F68" s="182"/>
      <c r="G68" s="182"/>
      <c r="H68" s="182"/>
      <c r="I68" s="182"/>
      <c r="J68" s="183">
        <f>J240</f>
        <v>0</v>
      </c>
      <c r="K68" s="125"/>
      <c r="L68" s="184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0"/>
      <c r="C69" s="125"/>
      <c r="D69" s="181" t="s">
        <v>1879</v>
      </c>
      <c r="E69" s="182"/>
      <c r="F69" s="182"/>
      <c r="G69" s="182"/>
      <c r="H69" s="182"/>
      <c r="I69" s="182"/>
      <c r="J69" s="183">
        <f>J495</f>
        <v>0</v>
      </c>
      <c r="K69" s="125"/>
      <c r="L69" s="184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0"/>
      <c r="C70" s="125"/>
      <c r="D70" s="181" t="s">
        <v>132</v>
      </c>
      <c r="E70" s="182"/>
      <c r="F70" s="182"/>
      <c r="G70" s="182"/>
      <c r="H70" s="182"/>
      <c r="I70" s="182"/>
      <c r="J70" s="183">
        <f>J504</f>
        <v>0</v>
      </c>
      <c r="K70" s="125"/>
      <c r="L70" s="184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74"/>
      <c r="C71" s="175"/>
      <c r="D71" s="176" t="s">
        <v>133</v>
      </c>
      <c r="E71" s="177"/>
      <c r="F71" s="177"/>
      <c r="G71" s="177"/>
      <c r="H71" s="177"/>
      <c r="I71" s="177"/>
      <c r="J71" s="178">
        <f>J517</f>
        <v>0</v>
      </c>
      <c r="K71" s="175"/>
      <c r="L71" s="17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80"/>
      <c r="C72" s="125"/>
      <c r="D72" s="181" t="s">
        <v>134</v>
      </c>
      <c r="E72" s="182"/>
      <c r="F72" s="182"/>
      <c r="G72" s="182"/>
      <c r="H72" s="182"/>
      <c r="I72" s="182"/>
      <c r="J72" s="183">
        <f>J518</f>
        <v>0</v>
      </c>
      <c r="K72" s="125"/>
      <c r="L72" s="184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9" customFormat="1" ht="24.96" customHeight="1">
      <c r="A73" s="9"/>
      <c r="B73" s="174"/>
      <c r="C73" s="175"/>
      <c r="D73" s="176" t="s">
        <v>491</v>
      </c>
      <c r="E73" s="177"/>
      <c r="F73" s="177"/>
      <c r="G73" s="177"/>
      <c r="H73" s="177"/>
      <c r="I73" s="177"/>
      <c r="J73" s="178">
        <f>J614</f>
        <v>0</v>
      </c>
      <c r="K73" s="175"/>
      <c r="L73" s="17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10" customFormat="1" ht="19.92" customHeight="1">
      <c r="A74" s="10"/>
      <c r="B74" s="180"/>
      <c r="C74" s="125"/>
      <c r="D74" s="181" t="s">
        <v>492</v>
      </c>
      <c r="E74" s="182"/>
      <c r="F74" s="182"/>
      <c r="G74" s="182"/>
      <c r="H74" s="182"/>
      <c r="I74" s="182"/>
      <c r="J74" s="183">
        <f>J615</f>
        <v>0</v>
      </c>
      <c r="K74" s="125"/>
      <c r="L74" s="184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2" customFormat="1" ht="21.84" customHeight="1">
      <c r="A75" s="38"/>
      <c r="B75" s="39"/>
      <c r="C75" s="40"/>
      <c r="D75" s="40"/>
      <c r="E75" s="40"/>
      <c r="F75" s="40"/>
      <c r="G75" s="40"/>
      <c r="H75" s="40"/>
      <c r="I75" s="40"/>
      <c r="J75" s="40"/>
      <c r="K75" s="40"/>
      <c r="L75" s="14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59"/>
      <c r="C76" s="60"/>
      <c r="D76" s="60"/>
      <c r="E76" s="60"/>
      <c r="F76" s="60"/>
      <c r="G76" s="60"/>
      <c r="H76" s="60"/>
      <c r="I76" s="60"/>
      <c r="J76" s="60"/>
      <c r="K76" s="60"/>
      <c r="L76" s="14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80" s="2" customFormat="1" ht="6.96" customHeight="1">
      <c r="A80" s="38"/>
      <c r="B80" s="61"/>
      <c r="C80" s="62"/>
      <c r="D80" s="62"/>
      <c r="E80" s="62"/>
      <c r="F80" s="62"/>
      <c r="G80" s="62"/>
      <c r="H80" s="62"/>
      <c r="I80" s="62"/>
      <c r="J80" s="62"/>
      <c r="K80" s="62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24.96" customHeight="1">
      <c r="A81" s="38"/>
      <c r="B81" s="39"/>
      <c r="C81" s="23" t="s">
        <v>135</v>
      </c>
      <c r="D81" s="40"/>
      <c r="E81" s="40"/>
      <c r="F81" s="40"/>
      <c r="G81" s="40"/>
      <c r="H81" s="40"/>
      <c r="I81" s="40"/>
      <c r="J81" s="40"/>
      <c r="K81" s="4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6.96" customHeight="1">
      <c r="A82" s="38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2" customHeight="1">
      <c r="A83" s="38"/>
      <c r="B83" s="39"/>
      <c r="C83" s="32" t="s">
        <v>16</v>
      </c>
      <c r="D83" s="40"/>
      <c r="E83" s="40"/>
      <c r="F83" s="40"/>
      <c r="G83" s="40"/>
      <c r="H83" s="40"/>
      <c r="I83" s="40"/>
      <c r="J83" s="40"/>
      <c r="K83" s="40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6.5" customHeight="1">
      <c r="A84" s="38"/>
      <c r="B84" s="39"/>
      <c r="C84" s="40"/>
      <c r="D84" s="40"/>
      <c r="E84" s="169" t="str">
        <f>E7</f>
        <v>Revitalizace CZT Liberec - GreenNet III- D10 Úprava zdroje</v>
      </c>
      <c r="F84" s="32"/>
      <c r="G84" s="32"/>
      <c r="H84" s="32"/>
      <c r="I84" s="40"/>
      <c r="J84" s="40"/>
      <c r="K84" s="40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1" customFormat="1" ht="12" customHeight="1">
      <c r="B85" s="21"/>
      <c r="C85" s="32" t="s">
        <v>118</v>
      </c>
      <c r="D85" s="22"/>
      <c r="E85" s="22"/>
      <c r="F85" s="22"/>
      <c r="G85" s="22"/>
      <c r="H85" s="22"/>
      <c r="I85" s="22"/>
      <c r="J85" s="22"/>
      <c r="K85" s="22"/>
      <c r="L85" s="20"/>
    </row>
    <row r="86" s="2" customFormat="1" ht="16.5" customHeight="1">
      <c r="A86" s="38"/>
      <c r="B86" s="39"/>
      <c r="C86" s="40"/>
      <c r="D86" s="40"/>
      <c r="E86" s="169" t="s">
        <v>483</v>
      </c>
      <c r="F86" s="40"/>
      <c r="G86" s="40"/>
      <c r="H86" s="40"/>
      <c r="I86" s="40"/>
      <c r="J86" s="40"/>
      <c r="K86" s="40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2" customHeight="1">
      <c r="A87" s="38"/>
      <c r="B87" s="39"/>
      <c r="C87" s="32" t="s">
        <v>484</v>
      </c>
      <c r="D87" s="40"/>
      <c r="E87" s="40"/>
      <c r="F87" s="40"/>
      <c r="G87" s="40"/>
      <c r="H87" s="40"/>
      <c r="I87" s="40"/>
      <c r="J87" s="40"/>
      <c r="K87" s="40"/>
      <c r="L87" s="14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6.5" customHeight="1">
      <c r="A88" s="38"/>
      <c r="B88" s="39"/>
      <c r="C88" s="40"/>
      <c r="D88" s="40"/>
      <c r="E88" s="69" t="str">
        <f>E11</f>
        <v>D10.2.1 - PS371 - PVS v OKP</v>
      </c>
      <c r="F88" s="40"/>
      <c r="G88" s="40"/>
      <c r="H88" s="40"/>
      <c r="I88" s="40"/>
      <c r="J88" s="40"/>
      <c r="K88" s="40"/>
      <c r="L88" s="14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6.96" customHeight="1">
      <c r="A89" s="38"/>
      <c r="B89" s="39"/>
      <c r="C89" s="40"/>
      <c r="D89" s="40"/>
      <c r="E89" s="40"/>
      <c r="F89" s="40"/>
      <c r="G89" s="40"/>
      <c r="H89" s="40"/>
      <c r="I89" s="40"/>
      <c r="J89" s="40"/>
      <c r="K89" s="40"/>
      <c r="L89" s="144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21</v>
      </c>
      <c r="D90" s="40"/>
      <c r="E90" s="40"/>
      <c r="F90" s="27" t="str">
        <f>F14</f>
        <v>Liberec</v>
      </c>
      <c r="G90" s="40"/>
      <c r="H90" s="40"/>
      <c r="I90" s="32" t="s">
        <v>23</v>
      </c>
      <c r="J90" s="72" t="str">
        <f>IF(J14="","",J14)</f>
        <v>21. 6. 2024</v>
      </c>
      <c r="K90" s="40"/>
      <c r="L90" s="144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6.96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144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25.65" customHeight="1">
      <c r="A92" s="38"/>
      <c r="B92" s="39"/>
      <c r="C92" s="32" t="s">
        <v>25</v>
      </c>
      <c r="D92" s="40"/>
      <c r="E92" s="40"/>
      <c r="F92" s="27" t="str">
        <f>E17</f>
        <v>Teplárna Liberec, a.s.</v>
      </c>
      <c r="G92" s="40"/>
      <c r="H92" s="40"/>
      <c r="I92" s="32" t="s">
        <v>32</v>
      </c>
      <c r="J92" s="36" t="str">
        <f>E23</f>
        <v xml:space="preserve">Process Automation Solutions s.r.o. </v>
      </c>
      <c r="K92" s="40"/>
      <c r="L92" s="144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25.65" customHeight="1">
      <c r="A93" s="38"/>
      <c r="B93" s="39"/>
      <c r="C93" s="32" t="s">
        <v>30</v>
      </c>
      <c r="D93" s="40"/>
      <c r="E93" s="40"/>
      <c r="F93" s="27" t="str">
        <f>IF(E20="","",E20)</f>
        <v>Vyplň údaj</v>
      </c>
      <c r="G93" s="40"/>
      <c r="H93" s="40"/>
      <c r="I93" s="32" t="s">
        <v>36</v>
      </c>
      <c r="J93" s="36" t="str">
        <f>E26</f>
        <v xml:space="preserve">Process Automation Solutions s.r.o. </v>
      </c>
      <c r="K93" s="40"/>
      <c r="L93" s="144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0.32" customHeight="1">
      <c r="A94" s="38"/>
      <c r="B94" s="39"/>
      <c r="C94" s="40"/>
      <c r="D94" s="40"/>
      <c r="E94" s="40"/>
      <c r="F94" s="40"/>
      <c r="G94" s="40"/>
      <c r="H94" s="40"/>
      <c r="I94" s="40"/>
      <c r="J94" s="40"/>
      <c r="K94" s="40"/>
      <c r="L94" s="144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11" customFormat="1" ht="29.28" customHeight="1">
      <c r="A95" s="185"/>
      <c r="B95" s="186"/>
      <c r="C95" s="187" t="s">
        <v>136</v>
      </c>
      <c r="D95" s="188" t="s">
        <v>58</v>
      </c>
      <c r="E95" s="188" t="s">
        <v>54</v>
      </c>
      <c r="F95" s="188" t="s">
        <v>55</v>
      </c>
      <c r="G95" s="188" t="s">
        <v>137</v>
      </c>
      <c r="H95" s="188" t="s">
        <v>138</v>
      </c>
      <c r="I95" s="188" t="s">
        <v>139</v>
      </c>
      <c r="J95" s="188" t="s">
        <v>122</v>
      </c>
      <c r="K95" s="189" t="s">
        <v>140</v>
      </c>
      <c r="L95" s="190"/>
      <c r="M95" s="92" t="s">
        <v>19</v>
      </c>
      <c r="N95" s="93" t="s">
        <v>43</v>
      </c>
      <c r="O95" s="93" t="s">
        <v>141</v>
      </c>
      <c r="P95" s="93" t="s">
        <v>142</v>
      </c>
      <c r="Q95" s="93" t="s">
        <v>143</v>
      </c>
      <c r="R95" s="93" t="s">
        <v>144</v>
      </c>
      <c r="S95" s="93" t="s">
        <v>145</v>
      </c>
      <c r="T95" s="94" t="s">
        <v>146</v>
      </c>
      <c r="U95" s="185"/>
      <c r="V95" s="185"/>
      <c r="W95" s="185"/>
      <c r="X95" s="185"/>
      <c r="Y95" s="185"/>
      <c r="Z95" s="185"/>
      <c r="AA95" s="185"/>
      <c r="AB95" s="185"/>
      <c r="AC95" s="185"/>
      <c r="AD95" s="185"/>
      <c r="AE95" s="185"/>
    </row>
    <row r="96" s="2" customFormat="1" ht="22.8" customHeight="1">
      <c r="A96" s="38"/>
      <c r="B96" s="39"/>
      <c r="C96" s="99" t="s">
        <v>147</v>
      </c>
      <c r="D96" s="40"/>
      <c r="E96" s="40"/>
      <c r="F96" s="40"/>
      <c r="G96" s="40"/>
      <c r="H96" s="40"/>
      <c r="I96" s="40"/>
      <c r="J96" s="191">
        <f>BK96</f>
        <v>0</v>
      </c>
      <c r="K96" s="40"/>
      <c r="L96" s="44"/>
      <c r="M96" s="95"/>
      <c r="N96" s="192"/>
      <c r="O96" s="96"/>
      <c r="P96" s="193">
        <f>P97+P517+P614</f>
        <v>0</v>
      </c>
      <c r="Q96" s="96"/>
      <c r="R96" s="193">
        <f>R97+R517+R614</f>
        <v>5.9687669999999997</v>
      </c>
      <c r="S96" s="96"/>
      <c r="T96" s="194">
        <f>T97+T517+T614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72</v>
      </c>
      <c r="AU96" s="17" t="s">
        <v>123</v>
      </c>
      <c r="BK96" s="195">
        <f>BK97+BK517+BK614</f>
        <v>0</v>
      </c>
    </row>
    <row r="97" s="12" customFormat="1" ht="25.92" customHeight="1">
      <c r="A97" s="12"/>
      <c r="B97" s="196"/>
      <c r="C97" s="197"/>
      <c r="D97" s="198" t="s">
        <v>72</v>
      </c>
      <c r="E97" s="199" t="s">
        <v>210</v>
      </c>
      <c r="F97" s="199" t="s">
        <v>211</v>
      </c>
      <c r="G97" s="197"/>
      <c r="H97" s="197"/>
      <c r="I97" s="200"/>
      <c r="J97" s="201">
        <f>BK97</f>
        <v>0</v>
      </c>
      <c r="K97" s="197"/>
      <c r="L97" s="202"/>
      <c r="M97" s="203"/>
      <c r="N97" s="204"/>
      <c r="O97" s="204"/>
      <c r="P97" s="205">
        <f>P98+P176+P192+P240+P495+P504</f>
        <v>0</v>
      </c>
      <c r="Q97" s="204"/>
      <c r="R97" s="205">
        <f>R98+R176+R192+R240+R495+R504</f>
        <v>5.6513969999999993</v>
      </c>
      <c r="S97" s="204"/>
      <c r="T97" s="206">
        <f>T98+T176+T192+T240+T495+T504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7" t="s">
        <v>83</v>
      </c>
      <c r="AT97" s="208" t="s">
        <v>72</v>
      </c>
      <c r="AU97" s="208" t="s">
        <v>73</v>
      </c>
      <c r="AY97" s="207" t="s">
        <v>150</v>
      </c>
      <c r="BK97" s="209">
        <f>BK98+BK176+BK192+BK240+BK495+BK504</f>
        <v>0</v>
      </c>
    </row>
    <row r="98" s="12" customFormat="1" ht="22.8" customHeight="1">
      <c r="A98" s="12"/>
      <c r="B98" s="196"/>
      <c r="C98" s="197"/>
      <c r="D98" s="198" t="s">
        <v>72</v>
      </c>
      <c r="E98" s="210" t="s">
        <v>212</v>
      </c>
      <c r="F98" s="210" t="s">
        <v>213</v>
      </c>
      <c r="G98" s="197"/>
      <c r="H98" s="197"/>
      <c r="I98" s="200"/>
      <c r="J98" s="211">
        <f>BK98</f>
        <v>0</v>
      </c>
      <c r="K98" s="197"/>
      <c r="L98" s="202"/>
      <c r="M98" s="203"/>
      <c r="N98" s="204"/>
      <c r="O98" s="204"/>
      <c r="P98" s="205">
        <f>SUM(P99:P175)</f>
        <v>0</v>
      </c>
      <c r="Q98" s="204"/>
      <c r="R98" s="205">
        <f>SUM(R99:R175)</f>
        <v>0.26866300000000004</v>
      </c>
      <c r="S98" s="204"/>
      <c r="T98" s="206">
        <f>SUM(T99:T175)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7" t="s">
        <v>83</v>
      </c>
      <c r="AT98" s="208" t="s">
        <v>72</v>
      </c>
      <c r="AU98" s="208" t="s">
        <v>81</v>
      </c>
      <c r="AY98" s="207" t="s">
        <v>150</v>
      </c>
      <c r="BK98" s="209">
        <f>SUM(BK99:BK175)</f>
        <v>0</v>
      </c>
    </row>
    <row r="99" s="2" customFormat="1" ht="16.5" customHeight="1">
      <c r="A99" s="38"/>
      <c r="B99" s="39"/>
      <c r="C99" s="212" t="s">
        <v>81</v>
      </c>
      <c r="D99" s="212" t="s">
        <v>153</v>
      </c>
      <c r="E99" s="213" t="s">
        <v>1880</v>
      </c>
      <c r="F99" s="214" t="s">
        <v>1881</v>
      </c>
      <c r="G99" s="215" t="s">
        <v>156</v>
      </c>
      <c r="H99" s="216">
        <v>9</v>
      </c>
      <c r="I99" s="217"/>
      <c r="J99" s="218">
        <f>ROUND(I99*H99,2)</f>
        <v>0</v>
      </c>
      <c r="K99" s="214" t="s">
        <v>157</v>
      </c>
      <c r="L99" s="44"/>
      <c r="M99" s="219" t="s">
        <v>19</v>
      </c>
      <c r="N99" s="220" t="s">
        <v>44</v>
      </c>
      <c r="O99" s="84"/>
      <c r="P99" s="221">
        <f>O99*H99</f>
        <v>0</v>
      </c>
      <c r="Q99" s="221">
        <v>0.0021099999999999999</v>
      </c>
      <c r="R99" s="221">
        <f>Q99*H99</f>
        <v>0.01899</v>
      </c>
      <c r="S99" s="221">
        <v>0</v>
      </c>
      <c r="T99" s="222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23" t="s">
        <v>217</v>
      </c>
      <c r="AT99" s="223" t="s">
        <v>153</v>
      </c>
      <c r="AU99" s="223" t="s">
        <v>83</v>
      </c>
      <c r="AY99" s="17" t="s">
        <v>150</v>
      </c>
      <c r="BE99" s="224">
        <f>IF(N99="základní",J99,0)</f>
        <v>0</v>
      </c>
      <c r="BF99" s="224">
        <f>IF(N99="snížená",J99,0)</f>
        <v>0</v>
      </c>
      <c r="BG99" s="224">
        <f>IF(N99="zákl. přenesená",J99,0)</f>
        <v>0</v>
      </c>
      <c r="BH99" s="224">
        <f>IF(N99="sníž. přenesená",J99,0)</f>
        <v>0</v>
      </c>
      <c r="BI99" s="224">
        <f>IF(N99="nulová",J99,0)</f>
        <v>0</v>
      </c>
      <c r="BJ99" s="17" t="s">
        <v>81</v>
      </c>
      <c r="BK99" s="224">
        <f>ROUND(I99*H99,2)</f>
        <v>0</v>
      </c>
      <c r="BL99" s="17" t="s">
        <v>217</v>
      </c>
      <c r="BM99" s="223" t="s">
        <v>1882</v>
      </c>
    </row>
    <row r="100" s="2" customFormat="1">
      <c r="A100" s="38"/>
      <c r="B100" s="39"/>
      <c r="C100" s="40"/>
      <c r="D100" s="225" t="s">
        <v>159</v>
      </c>
      <c r="E100" s="40"/>
      <c r="F100" s="226" t="s">
        <v>1883</v>
      </c>
      <c r="G100" s="40"/>
      <c r="H100" s="40"/>
      <c r="I100" s="227"/>
      <c r="J100" s="40"/>
      <c r="K100" s="40"/>
      <c r="L100" s="44"/>
      <c r="M100" s="228"/>
      <c r="N100" s="229"/>
      <c r="O100" s="84"/>
      <c r="P100" s="84"/>
      <c r="Q100" s="84"/>
      <c r="R100" s="84"/>
      <c r="S100" s="84"/>
      <c r="T100" s="85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7" t="s">
        <v>159</v>
      </c>
      <c r="AU100" s="17" t="s">
        <v>83</v>
      </c>
    </row>
    <row r="101" s="2" customFormat="1">
      <c r="A101" s="38"/>
      <c r="B101" s="39"/>
      <c r="C101" s="40"/>
      <c r="D101" s="230" t="s">
        <v>161</v>
      </c>
      <c r="E101" s="40"/>
      <c r="F101" s="231" t="s">
        <v>1884</v>
      </c>
      <c r="G101" s="40"/>
      <c r="H101" s="40"/>
      <c r="I101" s="227"/>
      <c r="J101" s="40"/>
      <c r="K101" s="40"/>
      <c r="L101" s="44"/>
      <c r="M101" s="228"/>
      <c r="N101" s="229"/>
      <c r="O101" s="84"/>
      <c r="P101" s="84"/>
      <c r="Q101" s="84"/>
      <c r="R101" s="84"/>
      <c r="S101" s="84"/>
      <c r="T101" s="85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7" t="s">
        <v>161</v>
      </c>
      <c r="AU101" s="17" t="s">
        <v>83</v>
      </c>
    </row>
    <row r="102" s="2" customFormat="1" ht="16.5" customHeight="1">
      <c r="A102" s="38"/>
      <c r="B102" s="39"/>
      <c r="C102" s="212" t="s">
        <v>83</v>
      </c>
      <c r="D102" s="212" t="s">
        <v>153</v>
      </c>
      <c r="E102" s="213" t="s">
        <v>1885</v>
      </c>
      <c r="F102" s="214" t="s">
        <v>1886</v>
      </c>
      <c r="G102" s="215" t="s">
        <v>156</v>
      </c>
      <c r="H102" s="216">
        <v>9.4499999999999993</v>
      </c>
      <c r="I102" s="217"/>
      <c r="J102" s="218">
        <f>ROUND(I102*H102,2)</f>
        <v>0</v>
      </c>
      <c r="K102" s="214" t="s">
        <v>19</v>
      </c>
      <c r="L102" s="44"/>
      <c r="M102" s="219" t="s">
        <v>19</v>
      </c>
      <c r="N102" s="220" t="s">
        <v>44</v>
      </c>
      <c r="O102" s="84"/>
      <c r="P102" s="221">
        <f>O102*H102</f>
        <v>0</v>
      </c>
      <c r="Q102" s="221">
        <v>0.0050000000000000001</v>
      </c>
      <c r="R102" s="221">
        <f>Q102*H102</f>
        <v>0.04725</v>
      </c>
      <c r="S102" s="221">
        <v>0</v>
      </c>
      <c r="T102" s="222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23" t="s">
        <v>383</v>
      </c>
      <c r="AT102" s="223" t="s">
        <v>153</v>
      </c>
      <c r="AU102" s="223" t="s">
        <v>83</v>
      </c>
      <c r="AY102" s="17" t="s">
        <v>150</v>
      </c>
      <c r="BE102" s="224">
        <f>IF(N102="základní",J102,0)</f>
        <v>0</v>
      </c>
      <c r="BF102" s="224">
        <f>IF(N102="snížená",J102,0)</f>
        <v>0</v>
      </c>
      <c r="BG102" s="224">
        <f>IF(N102="zákl. přenesená",J102,0)</f>
        <v>0</v>
      </c>
      <c r="BH102" s="224">
        <f>IF(N102="sníž. přenesená",J102,0)</f>
        <v>0</v>
      </c>
      <c r="BI102" s="224">
        <f>IF(N102="nulová",J102,0)</f>
        <v>0</v>
      </c>
      <c r="BJ102" s="17" t="s">
        <v>81</v>
      </c>
      <c r="BK102" s="224">
        <f>ROUND(I102*H102,2)</f>
        <v>0</v>
      </c>
      <c r="BL102" s="17" t="s">
        <v>383</v>
      </c>
      <c r="BM102" s="223" t="s">
        <v>1887</v>
      </c>
    </row>
    <row r="103" s="2" customFormat="1">
      <c r="A103" s="38"/>
      <c r="B103" s="39"/>
      <c r="C103" s="40"/>
      <c r="D103" s="225" t="s">
        <v>159</v>
      </c>
      <c r="E103" s="40"/>
      <c r="F103" s="226" t="s">
        <v>1886</v>
      </c>
      <c r="G103" s="40"/>
      <c r="H103" s="40"/>
      <c r="I103" s="227"/>
      <c r="J103" s="40"/>
      <c r="K103" s="40"/>
      <c r="L103" s="44"/>
      <c r="M103" s="228"/>
      <c r="N103" s="229"/>
      <c r="O103" s="84"/>
      <c r="P103" s="84"/>
      <c r="Q103" s="84"/>
      <c r="R103" s="84"/>
      <c r="S103" s="84"/>
      <c r="T103" s="85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159</v>
      </c>
      <c r="AU103" s="17" t="s">
        <v>83</v>
      </c>
    </row>
    <row r="104" s="13" customFormat="1">
      <c r="A104" s="13"/>
      <c r="B104" s="232"/>
      <c r="C104" s="233"/>
      <c r="D104" s="225" t="s">
        <v>163</v>
      </c>
      <c r="E104" s="233"/>
      <c r="F104" s="235" t="s">
        <v>1888</v>
      </c>
      <c r="G104" s="233"/>
      <c r="H104" s="236">
        <v>9.4499999999999993</v>
      </c>
      <c r="I104" s="237"/>
      <c r="J104" s="233"/>
      <c r="K104" s="233"/>
      <c r="L104" s="238"/>
      <c r="M104" s="239"/>
      <c r="N104" s="240"/>
      <c r="O104" s="240"/>
      <c r="P104" s="240"/>
      <c r="Q104" s="240"/>
      <c r="R104" s="240"/>
      <c r="S104" s="240"/>
      <c r="T104" s="241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2" t="s">
        <v>163</v>
      </c>
      <c r="AU104" s="242" t="s">
        <v>83</v>
      </c>
      <c r="AV104" s="13" t="s">
        <v>83</v>
      </c>
      <c r="AW104" s="13" t="s">
        <v>4</v>
      </c>
      <c r="AX104" s="13" t="s">
        <v>81</v>
      </c>
      <c r="AY104" s="242" t="s">
        <v>150</v>
      </c>
    </row>
    <row r="105" s="2" customFormat="1" ht="16.5" customHeight="1">
      <c r="A105" s="38"/>
      <c r="B105" s="39"/>
      <c r="C105" s="212" t="s">
        <v>171</v>
      </c>
      <c r="D105" s="212" t="s">
        <v>153</v>
      </c>
      <c r="E105" s="213" t="s">
        <v>1889</v>
      </c>
      <c r="F105" s="214" t="s">
        <v>1890</v>
      </c>
      <c r="G105" s="215" t="s">
        <v>156</v>
      </c>
      <c r="H105" s="216">
        <v>9.5</v>
      </c>
      <c r="I105" s="217"/>
      <c r="J105" s="218">
        <f>ROUND(I105*H105,2)</f>
        <v>0</v>
      </c>
      <c r="K105" s="214" t="s">
        <v>157</v>
      </c>
      <c r="L105" s="44"/>
      <c r="M105" s="219" t="s">
        <v>19</v>
      </c>
      <c r="N105" s="220" t="s">
        <v>44</v>
      </c>
      <c r="O105" s="84"/>
      <c r="P105" s="221">
        <f>O105*H105</f>
        <v>0</v>
      </c>
      <c r="Q105" s="221">
        <v>0.0015900000000000001</v>
      </c>
      <c r="R105" s="221">
        <f>Q105*H105</f>
        <v>0.015105</v>
      </c>
      <c r="S105" s="221">
        <v>0</v>
      </c>
      <c r="T105" s="222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23" t="s">
        <v>217</v>
      </c>
      <c r="AT105" s="223" t="s">
        <v>153</v>
      </c>
      <c r="AU105" s="223" t="s">
        <v>83</v>
      </c>
      <c r="AY105" s="17" t="s">
        <v>150</v>
      </c>
      <c r="BE105" s="224">
        <f>IF(N105="základní",J105,0)</f>
        <v>0</v>
      </c>
      <c r="BF105" s="224">
        <f>IF(N105="snížená",J105,0)</f>
        <v>0</v>
      </c>
      <c r="BG105" s="224">
        <f>IF(N105="zákl. přenesená",J105,0)</f>
        <v>0</v>
      </c>
      <c r="BH105" s="224">
        <f>IF(N105="sníž. přenesená",J105,0)</f>
        <v>0</v>
      </c>
      <c r="BI105" s="224">
        <f>IF(N105="nulová",J105,0)</f>
        <v>0</v>
      </c>
      <c r="BJ105" s="17" t="s">
        <v>81</v>
      </c>
      <c r="BK105" s="224">
        <f>ROUND(I105*H105,2)</f>
        <v>0</v>
      </c>
      <c r="BL105" s="17" t="s">
        <v>217</v>
      </c>
      <c r="BM105" s="223" t="s">
        <v>1891</v>
      </c>
    </row>
    <row r="106" s="2" customFormat="1">
      <c r="A106" s="38"/>
      <c r="B106" s="39"/>
      <c r="C106" s="40"/>
      <c r="D106" s="225" t="s">
        <v>159</v>
      </c>
      <c r="E106" s="40"/>
      <c r="F106" s="226" t="s">
        <v>1892</v>
      </c>
      <c r="G106" s="40"/>
      <c r="H106" s="40"/>
      <c r="I106" s="227"/>
      <c r="J106" s="40"/>
      <c r="K106" s="40"/>
      <c r="L106" s="44"/>
      <c r="M106" s="228"/>
      <c r="N106" s="229"/>
      <c r="O106" s="84"/>
      <c r="P106" s="84"/>
      <c r="Q106" s="84"/>
      <c r="R106" s="84"/>
      <c r="S106" s="84"/>
      <c r="T106" s="85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17" t="s">
        <v>159</v>
      </c>
      <c r="AU106" s="17" t="s">
        <v>83</v>
      </c>
    </row>
    <row r="107" s="2" customFormat="1">
      <c r="A107" s="38"/>
      <c r="B107" s="39"/>
      <c r="C107" s="40"/>
      <c r="D107" s="230" t="s">
        <v>161</v>
      </c>
      <c r="E107" s="40"/>
      <c r="F107" s="231" t="s">
        <v>1893</v>
      </c>
      <c r="G107" s="40"/>
      <c r="H107" s="40"/>
      <c r="I107" s="227"/>
      <c r="J107" s="40"/>
      <c r="K107" s="40"/>
      <c r="L107" s="44"/>
      <c r="M107" s="228"/>
      <c r="N107" s="229"/>
      <c r="O107" s="84"/>
      <c r="P107" s="84"/>
      <c r="Q107" s="84"/>
      <c r="R107" s="84"/>
      <c r="S107" s="84"/>
      <c r="T107" s="85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17" t="s">
        <v>161</v>
      </c>
      <c r="AU107" s="17" t="s">
        <v>83</v>
      </c>
    </row>
    <row r="108" s="13" customFormat="1">
      <c r="A108" s="13"/>
      <c r="B108" s="232"/>
      <c r="C108" s="233"/>
      <c r="D108" s="225" t="s">
        <v>163</v>
      </c>
      <c r="E108" s="233"/>
      <c r="F108" s="235" t="s">
        <v>1894</v>
      </c>
      <c r="G108" s="233"/>
      <c r="H108" s="236">
        <v>9.5</v>
      </c>
      <c r="I108" s="237"/>
      <c r="J108" s="233"/>
      <c r="K108" s="233"/>
      <c r="L108" s="238"/>
      <c r="M108" s="239"/>
      <c r="N108" s="240"/>
      <c r="O108" s="240"/>
      <c r="P108" s="240"/>
      <c r="Q108" s="240"/>
      <c r="R108" s="240"/>
      <c r="S108" s="240"/>
      <c r="T108" s="241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2" t="s">
        <v>163</v>
      </c>
      <c r="AU108" s="242" t="s">
        <v>83</v>
      </c>
      <c r="AV108" s="13" t="s">
        <v>83</v>
      </c>
      <c r="AW108" s="13" t="s">
        <v>4</v>
      </c>
      <c r="AX108" s="13" t="s">
        <v>81</v>
      </c>
      <c r="AY108" s="242" t="s">
        <v>150</v>
      </c>
    </row>
    <row r="109" s="2" customFormat="1" ht="16.5" customHeight="1">
      <c r="A109" s="38"/>
      <c r="B109" s="39"/>
      <c r="C109" s="212" t="s">
        <v>179</v>
      </c>
      <c r="D109" s="212" t="s">
        <v>153</v>
      </c>
      <c r="E109" s="213" t="s">
        <v>1895</v>
      </c>
      <c r="F109" s="214" t="s">
        <v>1896</v>
      </c>
      <c r="G109" s="215" t="s">
        <v>156</v>
      </c>
      <c r="H109" s="216">
        <v>15.960000000000001</v>
      </c>
      <c r="I109" s="217"/>
      <c r="J109" s="218">
        <f>ROUND(I109*H109,2)</f>
        <v>0</v>
      </c>
      <c r="K109" s="214" t="s">
        <v>19</v>
      </c>
      <c r="L109" s="44"/>
      <c r="M109" s="219" t="s">
        <v>19</v>
      </c>
      <c r="N109" s="220" t="s">
        <v>44</v>
      </c>
      <c r="O109" s="84"/>
      <c r="P109" s="221">
        <f>O109*H109</f>
        <v>0</v>
      </c>
      <c r="Q109" s="221">
        <v>0.0040000000000000001</v>
      </c>
      <c r="R109" s="221">
        <f>Q109*H109</f>
        <v>0.063840000000000008</v>
      </c>
      <c r="S109" s="221">
        <v>0</v>
      </c>
      <c r="T109" s="222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23" t="s">
        <v>383</v>
      </c>
      <c r="AT109" s="223" t="s">
        <v>153</v>
      </c>
      <c r="AU109" s="223" t="s">
        <v>83</v>
      </c>
      <c r="AY109" s="17" t="s">
        <v>150</v>
      </c>
      <c r="BE109" s="224">
        <f>IF(N109="základní",J109,0)</f>
        <v>0</v>
      </c>
      <c r="BF109" s="224">
        <f>IF(N109="snížená",J109,0)</f>
        <v>0</v>
      </c>
      <c r="BG109" s="224">
        <f>IF(N109="zákl. přenesená",J109,0)</f>
        <v>0</v>
      </c>
      <c r="BH109" s="224">
        <f>IF(N109="sníž. přenesená",J109,0)</f>
        <v>0</v>
      </c>
      <c r="BI109" s="224">
        <f>IF(N109="nulová",J109,0)</f>
        <v>0</v>
      </c>
      <c r="BJ109" s="17" t="s">
        <v>81</v>
      </c>
      <c r="BK109" s="224">
        <f>ROUND(I109*H109,2)</f>
        <v>0</v>
      </c>
      <c r="BL109" s="17" t="s">
        <v>383</v>
      </c>
      <c r="BM109" s="223" t="s">
        <v>1897</v>
      </c>
    </row>
    <row r="110" s="2" customFormat="1">
      <c r="A110" s="38"/>
      <c r="B110" s="39"/>
      <c r="C110" s="40"/>
      <c r="D110" s="225" t="s">
        <v>159</v>
      </c>
      <c r="E110" s="40"/>
      <c r="F110" s="226" t="s">
        <v>1896</v>
      </c>
      <c r="G110" s="40"/>
      <c r="H110" s="40"/>
      <c r="I110" s="227"/>
      <c r="J110" s="40"/>
      <c r="K110" s="40"/>
      <c r="L110" s="44"/>
      <c r="M110" s="228"/>
      <c r="N110" s="229"/>
      <c r="O110" s="84"/>
      <c r="P110" s="84"/>
      <c r="Q110" s="84"/>
      <c r="R110" s="84"/>
      <c r="S110" s="84"/>
      <c r="T110" s="85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T110" s="17" t="s">
        <v>159</v>
      </c>
      <c r="AU110" s="17" t="s">
        <v>83</v>
      </c>
    </row>
    <row r="111" s="13" customFormat="1">
      <c r="A111" s="13"/>
      <c r="B111" s="232"/>
      <c r="C111" s="233"/>
      <c r="D111" s="225" t="s">
        <v>163</v>
      </c>
      <c r="E111" s="233"/>
      <c r="F111" s="235" t="s">
        <v>1898</v>
      </c>
      <c r="G111" s="233"/>
      <c r="H111" s="236">
        <v>15.960000000000001</v>
      </c>
      <c r="I111" s="237"/>
      <c r="J111" s="233"/>
      <c r="K111" s="233"/>
      <c r="L111" s="238"/>
      <c r="M111" s="239"/>
      <c r="N111" s="240"/>
      <c r="O111" s="240"/>
      <c r="P111" s="240"/>
      <c r="Q111" s="240"/>
      <c r="R111" s="240"/>
      <c r="S111" s="240"/>
      <c r="T111" s="241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2" t="s">
        <v>163</v>
      </c>
      <c r="AU111" s="242" t="s">
        <v>83</v>
      </c>
      <c r="AV111" s="13" t="s">
        <v>83</v>
      </c>
      <c r="AW111" s="13" t="s">
        <v>4</v>
      </c>
      <c r="AX111" s="13" t="s">
        <v>81</v>
      </c>
      <c r="AY111" s="242" t="s">
        <v>150</v>
      </c>
    </row>
    <row r="112" s="2" customFormat="1" ht="21.75" customHeight="1">
      <c r="A112" s="38"/>
      <c r="B112" s="39"/>
      <c r="C112" s="212" t="s">
        <v>186</v>
      </c>
      <c r="D112" s="212" t="s">
        <v>153</v>
      </c>
      <c r="E112" s="213" t="s">
        <v>1899</v>
      </c>
      <c r="F112" s="214" t="s">
        <v>1900</v>
      </c>
      <c r="G112" s="215" t="s">
        <v>216</v>
      </c>
      <c r="H112" s="216">
        <v>25</v>
      </c>
      <c r="I112" s="217"/>
      <c r="J112" s="218">
        <f>ROUND(I112*H112,2)</f>
        <v>0</v>
      </c>
      <c r="K112" s="214" t="s">
        <v>157</v>
      </c>
      <c r="L112" s="44"/>
      <c r="M112" s="219" t="s">
        <v>19</v>
      </c>
      <c r="N112" s="220" t="s">
        <v>44</v>
      </c>
      <c r="O112" s="84"/>
      <c r="P112" s="221">
        <f>O112*H112</f>
        <v>0</v>
      </c>
      <c r="Q112" s="221">
        <v>0.00027</v>
      </c>
      <c r="R112" s="221">
        <f>Q112*H112</f>
        <v>0.0067499999999999999</v>
      </c>
      <c r="S112" s="221">
        <v>0</v>
      </c>
      <c r="T112" s="222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23" t="s">
        <v>217</v>
      </c>
      <c r="AT112" s="223" t="s">
        <v>153</v>
      </c>
      <c r="AU112" s="223" t="s">
        <v>83</v>
      </c>
      <c r="AY112" s="17" t="s">
        <v>150</v>
      </c>
      <c r="BE112" s="224">
        <f>IF(N112="základní",J112,0)</f>
        <v>0</v>
      </c>
      <c r="BF112" s="224">
        <f>IF(N112="snížená",J112,0)</f>
        <v>0</v>
      </c>
      <c r="BG112" s="224">
        <f>IF(N112="zákl. přenesená",J112,0)</f>
        <v>0</v>
      </c>
      <c r="BH112" s="224">
        <f>IF(N112="sníž. přenesená",J112,0)</f>
        <v>0</v>
      </c>
      <c r="BI112" s="224">
        <f>IF(N112="nulová",J112,0)</f>
        <v>0</v>
      </c>
      <c r="BJ112" s="17" t="s">
        <v>81</v>
      </c>
      <c r="BK112" s="224">
        <f>ROUND(I112*H112,2)</f>
        <v>0</v>
      </c>
      <c r="BL112" s="17" t="s">
        <v>217</v>
      </c>
      <c r="BM112" s="223" t="s">
        <v>1901</v>
      </c>
    </row>
    <row r="113" s="2" customFormat="1">
      <c r="A113" s="38"/>
      <c r="B113" s="39"/>
      <c r="C113" s="40"/>
      <c r="D113" s="225" t="s">
        <v>159</v>
      </c>
      <c r="E113" s="40"/>
      <c r="F113" s="226" t="s">
        <v>1902</v>
      </c>
      <c r="G113" s="40"/>
      <c r="H113" s="40"/>
      <c r="I113" s="227"/>
      <c r="J113" s="40"/>
      <c r="K113" s="40"/>
      <c r="L113" s="44"/>
      <c r="M113" s="228"/>
      <c r="N113" s="229"/>
      <c r="O113" s="84"/>
      <c r="P113" s="84"/>
      <c r="Q113" s="84"/>
      <c r="R113" s="84"/>
      <c r="S113" s="84"/>
      <c r="T113" s="85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7" t="s">
        <v>159</v>
      </c>
      <c r="AU113" s="17" t="s">
        <v>83</v>
      </c>
    </row>
    <row r="114" s="2" customFormat="1">
      <c r="A114" s="38"/>
      <c r="B114" s="39"/>
      <c r="C114" s="40"/>
      <c r="D114" s="230" t="s">
        <v>161</v>
      </c>
      <c r="E114" s="40"/>
      <c r="F114" s="231" t="s">
        <v>1903</v>
      </c>
      <c r="G114" s="40"/>
      <c r="H114" s="40"/>
      <c r="I114" s="227"/>
      <c r="J114" s="40"/>
      <c r="K114" s="40"/>
      <c r="L114" s="44"/>
      <c r="M114" s="228"/>
      <c r="N114" s="229"/>
      <c r="O114" s="84"/>
      <c r="P114" s="84"/>
      <c r="Q114" s="84"/>
      <c r="R114" s="84"/>
      <c r="S114" s="84"/>
      <c r="T114" s="85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T114" s="17" t="s">
        <v>161</v>
      </c>
      <c r="AU114" s="17" t="s">
        <v>83</v>
      </c>
    </row>
    <row r="115" s="2" customFormat="1" ht="16.5" customHeight="1">
      <c r="A115" s="38"/>
      <c r="B115" s="39"/>
      <c r="C115" s="212" t="s">
        <v>192</v>
      </c>
      <c r="D115" s="212" t="s">
        <v>153</v>
      </c>
      <c r="E115" s="213" t="s">
        <v>1904</v>
      </c>
      <c r="F115" s="214" t="s">
        <v>1905</v>
      </c>
      <c r="G115" s="215" t="s">
        <v>216</v>
      </c>
      <c r="H115" s="216">
        <v>4.2000000000000002</v>
      </c>
      <c r="I115" s="217"/>
      <c r="J115" s="218">
        <f>ROUND(I115*H115,2)</f>
        <v>0</v>
      </c>
      <c r="K115" s="214" t="s">
        <v>19</v>
      </c>
      <c r="L115" s="44"/>
      <c r="M115" s="219" t="s">
        <v>19</v>
      </c>
      <c r="N115" s="220" t="s">
        <v>44</v>
      </c>
      <c r="O115" s="84"/>
      <c r="P115" s="221">
        <f>O115*H115</f>
        <v>0</v>
      </c>
      <c r="Q115" s="221">
        <v>0.0010100000000000001</v>
      </c>
      <c r="R115" s="221">
        <f>Q115*H115</f>
        <v>0.0042420000000000001</v>
      </c>
      <c r="S115" s="221">
        <v>0</v>
      </c>
      <c r="T115" s="222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23" t="s">
        <v>383</v>
      </c>
      <c r="AT115" s="223" t="s">
        <v>153</v>
      </c>
      <c r="AU115" s="223" t="s">
        <v>83</v>
      </c>
      <c r="AY115" s="17" t="s">
        <v>150</v>
      </c>
      <c r="BE115" s="224">
        <f>IF(N115="základní",J115,0)</f>
        <v>0</v>
      </c>
      <c r="BF115" s="224">
        <f>IF(N115="snížená",J115,0)</f>
        <v>0</v>
      </c>
      <c r="BG115" s="224">
        <f>IF(N115="zákl. přenesená",J115,0)</f>
        <v>0</v>
      </c>
      <c r="BH115" s="224">
        <f>IF(N115="sníž. přenesená",J115,0)</f>
        <v>0</v>
      </c>
      <c r="BI115" s="224">
        <f>IF(N115="nulová",J115,0)</f>
        <v>0</v>
      </c>
      <c r="BJ115" s="17" t="s">
        <v>81</v>
      </c>
      <c r="BK115" s="224">
        <f>ROUND(I115*H115,2)</f>
        <v>0</v>
      </c>
      <c r="BL115" s="17" t="s">
        <v>383</v>
      </c>
      <c r="BM115" s="223" t="s">
        <v>1906</v>
      </c>
    </row>
    <row r="116" s="2" customFormat="1">
      <c r="A116" s="38"/>
      <c r="B116" s="39"/>
      <c r="C116" s="40"/>
      <c r="D116" s="225" t="s">
        <v>159</v>
      </c>
      <c r="E116" s="40"/>
      <c r="F116" s="226" t="s">
        <v>1905</v>
      </c>
      <c r="G116" s="40"/>
      <c r="H116" s="40"/>
      <c r="I116" s="227"/>
      <c r="J116" s="40"/>
      <c r="K116" s="40"/>
      <c r="L116" s="44"/>
      <c r="M116" s="228"/>
      <c r="N116" s="229"/>
      <c r="O116" s="84"/>
      <c r="P116" s="84"/>
      <c r="Q116" s="84"/>
      <c r="R116" s="84"/>
      <c r="S116" s="84"/>
      <c r="T116" s="85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T116" s="17" t="s">
        <v>159</v>
      </c>
      <c r="AU116" s="17" t="s">
        <v>83</v>
      </c>
    </row>
    <row r="117" s="13" customFormat="1">
      <c r="A117" s="13"/>
      <c r="B117" s="232"/>
      <c r="C117" s="233"/>
      <c r="D117" s="225" t="s">
        <v>163</v>
      </c>
      <c r="E117" s="233"/>
      <c r="F117" s="235" t="s">
        <v>1907</v>
      </c>
      <c r="G117" s="233"/>
      <c r="H117" s="236">
        <v>4.2000000000000002</v>
      </c>
      <c r="I117" s="237"/>
      <c r="J117" s="233"/>
      <c r="K117" s="233"/>
      <c r="L117" s="238"/>
      <c r="M117" s="239"/>
      <c r="N117" s="240"/>
      <c r="O117" s="240"/>
      <c r="P117" s="240"/>
      <c r="Q117" s="240"/>
      <c r="R117" s="240"/>
      <c r="S117" s="240"/>
      <c r="T117" s="241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2" t="s">
        <v>163</v>
      </c>
      <c r="AU117" s="242" t="s">
        <v>83</v>
      </c>
      <c r="AV117" s="13" t="s">
        <v>83</v>
      </c>
      <c r="AW117" s="13" t="s">
        <v>4</v>
      </c>
      <c r="AX117" s="13" t="s">
        <v>81</v>
      </c>
      <c r="AY117" s="242" t="s">
        <v>150</v>
      </c>
    </row>
    <row r="118" s="2" customFormat="1" ht="16.5" customHeight="1">
      <c r="A118" s="38"/>
      <c r="B118" s="39"/>
      <c r="C118" s="212" t="s">
        <v>198</v>
      </c>
      <c r="D118" s="212" t="s">
        <v>153</v>
      </c>
      <c r="E118" s="213" t="s">
        <v>1908</v>
      </c>
      <c r="F118" s="214" t="s">
        <v>1909</v>
      </c>
      <c r="G118" s="215" t="s">
        <v>216</v>
      </c>
      <c r="H118" s="216">
        <v>5.25</v>
      </c>
      <c r="I118" s="217"/>
      <c r="J118" s="218">
        <f>ROUND(I118*H118,2)</f>
        <v>0</v>
      </c>
      <c r="K118" s="214" t="s">
        <v>19</v>
      </c>
      <c r="L118" s="44"/>
      <c r="M118" s="219" t="s">
        <v>19</v>
      </c>
      <c r="N118" s="220" t="s">
        <v>44</v>
      </c>
      <c r="O118" s="84"/>
      <c r="P118" s="221">
        <f>O118*H118</f>
        <v>0</v>
      </c>
      <c r="Q118" s="221">
        <v>0.0012099999999999999</v>
      </c>
      <c r="R118" s="221">
        <f>Q118*H118</f>
        <v>0.0063524999999999996</v>
      </c>
      <c r="S118" s="221">
        <v>0</v>
      </c>
      <c r="T118" s="222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23" t="s">
        <v>383</v>
      </c>
      <c r="AT118" s="223" t="s">
        <v>153</v>
      </c>
      <c r="AU118" s="223" t="s">
        <v>83</v>
      </c>
      <c r="AY118" s="17" t="s">
        <v>150</v>
      </c>
      <c r="BE118" s="224">
        <f>IF(N118="základní",J118,0)</f>
        <v>0</v>
      </c>
      <c r="BF118" s="224">
        <f>IF(N118="snížená",J118,0)</f>
        <v>0</v>
      </c>
      <c r="BG118" s="224">
        <f>IF(N118="zákl. přenesená",J118,0)</f>
        <v>0</v>
      </c>
      <c r="BH118" s="224">
        <f>IF(N118="sníž. přenesená",J118,0)</f>
        <v>0</v>
      </c>
      <c r="BI118" s="224">
        <f>IF(N118="nulová",J118,0)</f>
        <v>0</v>
      </c>
      <c r="BJ118" s="17" t="s">
        <v>81</v>
      </c>
      <c r="BK118" s="224">
        <f>ROUND(I118*H118,2)</f>
        <v>0</v>
      </c>
      <c r="BL118" s="17" t="s">
        <v>383</v>
      </c>
      <c r="BM118" s="223" t="s">
        <v>1910</v>
      </c>
    </row>
    <row r="119" s="2" customFormat="1">
      <c r="A119" s="38"/>
      <c r="B119" s="39"/>
      <c r="C119" s="40"/>
      <c r="D119" s="225" t="s">
        <v>159</v>
      </c>
      <c r="E119" s="40"/>
      <c r="F119" s="226" t="s">
        <v>1909</v>
      </c>
      <c r="G119" s="40"/>
      <c r="H119" s="40"/>
      <c r="I119" s="227"/>
      <c r="J119" s="40"/>
      <c r="K119" s="40"/>
      <c r="L119" s="44"/>
      <c r="M119" s="228"/>
      <c r="N119" s="229"/>
      <c r="O119" s="84"/>
      <c r="P119" s="84"/>
      <c r="Q119" s="84"/>
      <c r="R119" s="84"/>
      <c r="S119" s="84"/>
      <c r="T119" s="85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7" t="s">
        <v>159</v>
      </c>
      <c r="AU119" s="17" t="s">
        <v>83</v>
      </c>
    </row>
    <row r="120" s="13" customFormat="1">
      <c r="A120" s="13"/>
      <c r="B120" s="232"/>
      <c r="C120" s="233"/>
      <c r="D120" s="225" t="s">
        <v>163</v>
      </c>
      <c r="E120" s="233"/>
      <c r="F120" s="235" t="s">
        <v>1911</v>
      </c>
      <c r="G120" s="233"/>
      <c r="H120" s="236">
        <v>5.25</v>
      </c>
      <c r="I120" s="237"/>
      <c r="J120" s="233"/>
      <c r="K120" s="233"/>
      <c r="L120" s="238"/>
      <c r="M120" s="239"/>
      <c r="N120" s="240"/>
      <c r="O120" s="240"/>
      <c r="P120" s="240"/>
      <c r="Q120" s="240"/>
      <c r="R120" s="240"/>
      <c r="S120" s="240"/>
      <c r="T120" s="241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2" t="s">
        <v>163</v>
      </c>
      <c r="AU120" s="242" t="s">
        <v>83</v>
      </c>
      <c r="AV120" s="13" t="s">
        <v>83</v>
      </c>
      <c r="AW120" s="13" t="s">
        <v>4</v>
      </c>
      <c r="AX120" s="13" t="s">
        <v>81</v>
      </c>
      <c r="AY120" s="242" t="s">
        <v>150</v>
      </c>
    </row>
    <row r="121" s="2" customFormat="1" ht="16.5" customHeight="1">
      <c r="A121" s="38"/>
      <c r="B121" s="39"/>
      <c r="C121" s="212" t="s">
        <v>204</v>
      </c>
      <c r="D121" s="212" t="s">
        <v>153</v>
      </c>
      <c r="E121" s="213" t="s">
        <v>1912</v>
      </c>
      <c r="F121" s="214" t="s">
        <v>1913</v>
      </c>
      <c r="G121" s="215" t="s">
        <v>216</v>
      </c>
      <c r="H121" s="216">
        <v>8.4000000000000004</v>
      </c>
      <c r="I121" s="217"/>
      <c r="J121" s="218">
        <f>ROUND(I121*H121,2)</f>
        <v>0</v>
      </c>
      <c r="K121" s="214" t="s">
        <v>19</v>
      </c>
      <c r="L121" s="44"/>
      <c r="M121" s="219" t="s">
        <v>19</v>
      </c>
      <c r="N121" s="220" t="s">
        <v>44</v>
      </c>
      <c r="O121" s="84"/>
      <c r="P121" s="221">
        <f>O121*H121</f>
        <v>0</v>
      </c>
      <c r="Q121" s="221">
        <v>0.00139</v>
      </c>
      <c r="R121" s="221">
        <f>Q121*H121</f>
        <v>0.011676000000000001</v>
      </c>
      <c r="S121" s="221">
        <v>0</v>
      </c>
      <c r="T121" s="222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23" t="s">
        <v>383</v>
      </c>
      <c r="AT121" s="223" t="s">
        <v>153</v>
      </c>
      <c r="AU121" s="223" t="s">
        <v>83</v>
      </c>
      <c r="AY121" s="17" t="s">
        <v>150</v>
      </c>
      <c r="BE121" s="224">
        <f>IF(N121="základní",J121,0)</f>
        <v>0</v>
      </c>
      <c r="BF121" s="224">
        <f>IF(N121="snížená",J121,0)</f>
        <v>0</v>
      </c>
      <c r="BG121" s="224">
        <f>IF(N121="zákl. přenesená",J121,0)</f>
        <v>0</v>
      </c>
      <c r="BH121" s="224">
        <f>IF(N121="sníž. přenesená",J121,0)</f>
        <v>0</v>
      </c>
      <c r="BI121" s="224">
        <f>IF(N121="nulová",J121,0)</f>
        <v>0</v>
      </c>
      <c r="BJ121" s="17" t="s">
        <v>81</v>
      </c>
      <c r="BK121" s="224">
        <f>ROUND(I121*H121,2)</f>
        <v>0</v>
      </c>
      <c r="BL121" s="17" t="s">
        <v>383</v>
      </c>
      <c r="BM121" s="223" t="s">
        <v>1914</v>
      </c>
    </row>
    <row r="122" s="2" customFormat="1">
      <c r="A122" s="38"/>
      <c r="B122" s="39"/>
      <c r="C122" s="40"/>
      <c r="D122" s="225" t="s">
        <v>159</v>
      </c>
      <c r="E122" s="40"/>
      <c r="F122" s="226" t="s">
        <v>1913</v>
      </c>
      <c r="G122" s="40"/>
      <c r="H122" s="40"/>
      <c r="I122" s="227"/>
      <c r="J122" s="40"/>
      <c r="K122" s="40"/>
      <c r="L122" s="44"/>
      <c r="M122" s="228"/>
      <c r="N122" s="229"/>
      <c r="O122" s="84"/>
      <c r="P122" s="84"/>
      <c r="Q122" s="84"/>
      <c r="R122" s="84"/>
      <c r="S122" s="84"/>
      <c r="T122" s="85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159</v>
      </c>
      <c r="AU122" s="17" t="s">
        <v>83</v>
      </c>
    </row>
    <row r="123" s="13" customFormat="1">
      <c r="A123" s="13"/>
      <c r="B123" s="232"/>
      <c r="C123" s="233"/>
      <c r="D123" s="225" t="s">
        <v>163</v>
      </c>
      <c r="E123" s="233"/>
      <c r="F123" s="235" t="s">
        <v>1915</v>
      </c>
      <c r="G123" s="233"/>
      <c r="H123" s="236">
        <v>8.4000000000000004</v>
      </c>
      <c r="I123" s="237"/>
      <c r="J123" s="233"/>
      <c r="K123" s="233"/>
      <c r="L123" s="238"/>
      <c r="M123" s="239"/>
      <c r="N123" s="240"/>
      <c r="O123" s="240"/>
      <c r="P123" s="240"/>
      <c r="Q123" s="240"/>
      <c r="R123" s="240"/>
      <c r="S123" s="240"/>
      <c r="T123" s="241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2" t="s">
        <v>163</v>
      </c>
      <c r="AU123" s="242" t="s">
        <v>83</v>
      </c>
      <c r="AV123" s="13" t="s">
        <v>83</v>
      </c>
      <c r="AW123" s="13" t="s">
        <v>4</v>
      </c>
      <c r="AX123" s="13" t="s">
        <v>81</v>
      </c>
      <c r="AY123" s="242" t="s">
        <v>150</v>
      </c>
    </row>
    <row r="124" s="2" customFormat="1" ht="16.5" customHeight="1">
      <c r="A124" s="38"/>
      <c r="B124" s="39"/>
      <c r="C124" s="212" t="s">
        <v>151</v>
      </c>
      <c r="D124" s="212" t="s">
        <v>153</v>
      </c>
      <c r="E124" s="213" t="s">
        <v>1916</v>
      </c>
      <c r="F124" s="214" t="s">
        <v>1917</v>
      </c>
      <c r="G124" s="215" t="s">
        <v>216</v>
      </c>
      <c r="H124" s="216">
        <v>8.4000000000000004</v>
      </c>
      <c r="I124" s="217"/>
      <c r="J124" s="218">
        <f>ROUND(I124*H124,2)</f>
        <v>0</v>
      </c>
      <c r="K124" s="214" t="s">
        <v>19</v>
      </c>
      <c r="L124" s="44"/>
      <c r="M124" s="219" t="s">
        <v>19</v>
      </c>
      <c r="N124" s="220" t="s">
        <v>44</v>
      </c>
      <c r="O124" s="84"/>
      <c r="P124" s="221">
        <f>O124*H124</f>
        <v>0</v>
      </c>
      <c r="Q124" s="221">
        <v>0.0015100000000000001</v>
      </c>
      <c r="R124" s="221">
        <f>Q124*H124</f>
        <v>0.012684000000000001</v>
      </c>
      <c r="S124" s="221">
        <v>0</v>
      </c>
      <c r="T124" s="222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23" t="s">
        <v>383</v>
      </c>
      <c r="AT124" s="223" t="s">
        <v>153</v>
      </c>
      <c r="AU124" s="223" t="s">
        <v>83</v>
      </c>
      <c r="AY124" s="17" t="s">
        <v>150</v>
      </c>
      <c r="BE124" s="224">
        <f>IF(N124="základní",J124,0)</f>
        <v>0</v>
      </c>
      <c r="BF124" s="224">
        <f>IF(N124="snížená",J124,0)</f>
        <v>0</v>
      </c>
      <c r="BG124" s="224">
        <f>IF(N124="zákl. přenesená",J124,0)</f>
        <v>0</v>
      </c>
      <c r="BH124" s="224">
        <f>IF(N124="sníž. přenesená",J124,0)</f>
        <v>0</v>
      </c>
      <c r="BI124" s="224">
        <f>IF(N124="nulová",J124,0)</f>
        <v>0</v>
      </c>
      <c r="BJ124" s="17" t="s">
        <v>81</v>
      </c>
      <c r="BK124" s="224">
        <f>ROUND(I124*H124,2)</f>
        <v>0</v>
      </c>
      <c r="BL124" s="17" t="s">
        <v>383</v>
      </c>
      <c r="BM124" s="223" t="s">
        <v>1918</v>
      </c>
    </row>
    <row r="125" s="2" customFormat="1">
      <c r="A125" s="38"/>
      <c r="B125" s="39"/>
      <c r="C125" s="40"/>
      <c r="D125" s="225" t="s">
        <v>159</v>
      </c>
      <c r="E125" s="40"/>
      <c r="F125" s="226" t="s">
        <v>1917</v>
      </c>
      <c r="G125" s="40"/>
      <c r="H125" s="40"/>
      <c r="I125" s="227"/>
      <c r="J125" s="40"/>
      <c r="K125" s="40"/>
      <c r="L125" s="44"/>
      <c r="M125" s="228"/>
      <c r="N125" s="229"/>
      <c r="O125" s="84"/>
      <c r="P125" s="84"/>
      <c r="Q125" s="84"/>
      <c r="R125" s="84"/>
      <c r="S125" s="84"/>
      <c r="T125" s="85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159</v>
      </c>
      <c r="AU125" s="17" t="s">
        <v>83</v>
      </c>
    </row>
    <row r="126" s="13" customFormat="1">
      <c r="A126" s="13"/>
      <c r="B126" s="232"/>
      <c r="C126" s="233"/>
      <c r="D126" s="225" t="s">
        <v>163</v>
      </c>
      <c r="E126" s="233"/>
      <c r="F126" s="235" t="s">
        <v>1915</v>
      </c>
      <c r="G126" s="233"/>
      <c r="H126" s="236">
        <v>8.4000000000000004</v>
      </c>
      <c r="I126" s="237"/>
      <c r="J126" s="233"/>
      <c r="K126" s="233"/>
      <c r="L126" s="238"/>
      <c r="M126" s="239"/>
      <c r="N126" s="240"/>
      <c r="O126" s="240"/>
      <c r="P126" s="240"/>
      <c r="Q126" s="240"/>
      <c r="R126" s="240"/>
      <c r="S126" s="240"/>
      <c r="T126" s="241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2" t="s">
        <v>163</v>
      </c>
      <c r="AU126" s="242" t="s">
        <v>83</v>
      </c>
      <c r="AV126" s="13" t="s">
        <v>83</v>
      </c>
      <c r="AW126" s="13" t="s">
        <v>4</v>
      </c>
      <c r="AX126" s="13" t="s">
        <v>81</v>
      </c>
      <c r="AY126" s="242" t="s">
        <v>150</v>
      </c>
    </row>
    <row r="127" s="2" customFormat="1" ht="21.75" customHeight="1">
      <c r="A127" s="38"/>
      <c r="B127" s="39"/>
      <c r="C127" s="212" t="s">
        <v>222</v>
      </c>
      <c r="D127" s="212" t="s">
        <v>153</v>
      </c>
      <c r="E127" s="213" t="s">
        <v>1919</v>
      </c>
      <c r="F127" s="214" t="s">
        <v>1920</v>
      </c>
      <c r="G127" s="215" t="s">
        <v>216</v>
      </c>
      <c r="H127" s="216">
        <v>11</v>
      </c>
      <c r="I127" s="217"/>
      <c r="J127" s="218">
        <f>ROUND(I127*H127,2)</f>
        <v>0</v>
      </c>
      <c r="K127" s="214" t="s">
        <v>157</v>
      </c>
      <c r="L127" s="44"/>
      <c r="M127" s="219" t="s">
        <v>19</v>
      </c>
      <c r="N127" s="220" t="s">
        <v>44</v>
      </c>
      <c r="O127" s="84"/>
      <c r="P127" s="221">
        <f>O127*H127</f>
        <v>0</v>
      </c>
      <c r="Q127" s="221">
        <v>9.0000000000000006E-05</v>
      </c>
      <c r="R127" s="221">
        <f>Q127*H127</f>
        <v>0.00098999999999999999</v>
      </c>
      <c r="S127" s="221">
        <v>0</v>
      </c>
      <c r="T127" s="222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23" t="s">
        <v>217</v>
      </c>
      <c r="AT127" s="223" t="s">
        <v>153</v>
      </c>
      <c r="AU127" s="223" t="s">
        <v>83</v>
      </c>
      <c r="AY127" s="17" t="s">
        <v>150</v>
      </c>
      <c r="BE127" s="224">
        <f>IF(N127="základní",J127,0)</f>
        <v>0</v>
      </c>
      <c r="BF127" s="224">
        <f>IF(N127="snížená",J127,0)</f>
        <v>0</v>
      </c>
      <c r="BG127" s="224">
        <f>IF(N127="zákl. přenesená",J127,0)</f>
        <v>0</v>
      </c>
      <c r="BH127" s="224">
        <f>IF(N127="sníž. přenesená",J127,0)</f>
        <v>0</v>
      </c>
      <c r="BI127" s="224">
        <f>IF(N127="nulová",J127,0)</f>
        <v>0</v>
      </c>
      <c r="BJ127" s="17" t="s">
        <v>81</v>
      </c>
      <c r="BK127" s="224">
        <f>ROUND(I127*H127,2)</f>
        <v>0</v>
      </c>
      <c r="BL127" s="17" t="s">
        <v>217</v>
      </c>
      <c r="BM127" s="223" t="s">
        <v>1921</v>
      </c>
    </row>
    <row r="128" s="2" customFormat="1">
      <c r="A128" s="38"/>
      <c r="B128" s="39"/>
      <c r="C128" s="40"/>
      <c r="D128" s="225" t="s">
        <v>159</v>
      </c>
      <c r="E128" s="40"/>
      <c r="F128" s="226" t="s">
        <v>1922</v>
      </c>
      <c r="G128" s="40"/>
      <c r="H128" s="40"/>
      <c r="I128" s="227"/>
      <c r="J128" s="40"/>
      <c r="K128" s="40"/>
      <c r="L128" s="44"/>
      <c r="M128" s="228"/>
      <c r="N128" s="229"/>
      <c r="O128" s="84"/>
      <c r="P128" s="84"/>
      <c r="Q128" s="84"/>
      <c r="R128" s="84"/>
      <c r="S128" s="84"/>
      <c r="T128" s="85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159</v>
      </c>
      <c r="AU128" s="17" t="s">
        <v>83</v>
      </c>
    </row>
    <row r="129" s="2" customFormat="1">
      <c r="A129" s="38"/>
      <c r="B129" s="39"/>
      <c r="C129" s="40"/>
      <c r="D129" s="230" t="s">
        <v>161</v>
      </c>
      <c r="E129" s="40"/>
      <c r="F129" s="231" t="s">
        <v>1923</v>
      </c>
      <c r="G129" s="40"/>
      <c r="H129" s="40"/>
      <c r="I129" s="227"/>
      <c r="J129" s="40"/>
      <c r="K129" s="40"/>
      <c r="L129" s="44"/>
      <c r="M129" s="228"/>
      <c r="N129" s="229"/>
      <c r="O129" s="84"/>
      <c r="P129" s="84"/>
      <c r="Q129" s="84"/>
      <c r="R129" s="84"/>
      <c r="S129" s="84"/>
      <c r="T129" s="85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161</v>
      </c>
      <c r="AU129" s="17" t="s">
        <v>83</v>
      </c>
    </row>
    <row r="130" s="2" customFormat="1" ht="16.5" customHeight="1">
      <c r="A130" s="38"/>
      <c r="B130" s="39"/>
      <c r="C130" s="212" t="s">
        <v>228</v>
      </c>
      <c r="D130" s="212" t="s">
        <v>153</v>
      </c>
      <c r="E130" s="213" t="s">
        <v>1924</v>
      </c>
      <c r="F130" s="214" t="s">
        <v>1925</v>
      </c>
      <c r="G130" s="215" t="s">
        <v>216</v>
      </c>
      <c r="H130" s="216">
        <v>7.3499999999999996</v>
      </c>
      <c r="I130" s="217"/>
      <c r="J130" s="218">
        <f>ROUND(I130*H130,2)</f>
        <v>0</v>
      </c>
      <c r="K130" s="214" t="s">
        <v>19</v>
      </c>
      <c r="L130" s="44"/>
      <c r="M130" s="219" t="s">
        <v>19</v>
      </c>
      <c r="N130" s="220" t="s">
        <v>44</v>
      </c>
      <c r="O130" s="84"/>
      <c r="P130" s="221">
        <f>O130*H130</f>
        <v>0</v>
      </c>
      <c r="Q130" s="221">
        <v>0.00064999999999999997</v>
      </c>
      <c r="R130" s="221">
        <f>Q130*H130</f>
        <v>0.0047774999999999996</v>
      </c>
      <c r="S130" s="221">
        <v>0</v>
      </c>
      <c r="T130" s="22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3" t="s">
        <v>383</v>
      </c>
      <c r="AT130" s="223" t="s">
        <v>153</v>
      </c>
      <c r="AU130" s="223" t="s">
        <v>83</v>
      </c>
      <c r="AY130" s="17" t="s">
        <v>150</v>
      </c>
      <c r="BE130" s="224">
        <f>IF(N130="základní",J130,0)</f>
        <v>0</v>
      </c>
      <c r="BF130" s="224">
        <f>IF(N130="snížená",J130,0)</f>
        <v>0</v>
      </c>
      <c r="BG130" s="224">
        <f>IF(N130="zákl. přenesená",J130,0)</f>
        <v>0</v>
      </c>
      <c r="BH130" s="224">
        <f>IF(N130="sníž. přenesená",J130,0)</f>
        <v>0</v>
      </c>
      <c r="BI130" s="224">
        <f>IF(N130="nulová",J130,0)</f>
        <v>0</v>
      </c>
      <c r="BJ130" s="17" t="s">
        <v>81</v>
      </c>
      <c r="BK130" s="224">
        <f>ROUND(I130*H130,2)</f>
        <v>0</v>
      </c>
      <c r="BL130" s="17" t="s">
        <v>383</v>
      </c>
      <c r="BM130" s="223" t="s">
        <v>1926</v>
      </c>
    </row>
    <row r="131" s="2" customFormat="1">
      <c r="A131" s="38"/>
      <c r="B131" s="39"/>
      <c r="C131" s="40"/>
      <c r="D131" s="225" t="s">
        <v>159</v>
      </c>
      <c r="E131" s="40"/>
      <c r="F131" s="226" t="s">
        <v>1925</v>
      </c>
      <c r="G131" s="40"/>
      <c r="H131" s="40"/>
      <c r="I131" s="227"/>
      <c r="J131" s="40"/>
      <c r="K131" s="40"/>
      <c r="L131" s="44"/>
      <c r="M131" s="228"/>
      <c r="N131" s="229"/>
      <c r="O131" s="84"/>
      <c r="P131" s="84"/>
      <c r="Q131" s="84"/>
      <c r="R131" s="84"/>
      <c r="S131" s="84"/>
      <c r="T131" s="85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159</v>
      </c>
      <c r="AU131" s="17" t="s">
        <v>83</v>
      </c>
    </row>
    <row r="132" s="13" customFormat="1">
      <c r="A132" s="13"/>
      <c r="B132" s="232"/>
      <c r="C132" s="233"/>
      <c r="D132" s="225" t="s">
        <v>163</v>
      </c>
      <c r="E132" s="233"/>
      <c r="F132" s="235" t="s">
        <v>1927</v>
      </c>
      <c r="G132" s="233"/>
      <c r="H132" s="236">
        <v>7.3499999999999996</v>
      </c>
      <c r="I132" s="237"/>
      <c r="J132" s="233"/>
      <c r="K132" s="233"/>
      <c r="L132" s="238"/>
      <c r="M132" s="239"/>
      <c r="N132" s="240"/>
      <c r="O132" s="240"/>
      <c r="P132" s="240"/>
      <c r="Q132" s="240"/>
      <c r="R132" s="240"/>
      <c r="S132" s="240"/>
      <c r="T132" s="241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2" t="s">
        <v>163</v>
      </c>
      <c r="AU132" s="242" t="s">
        <v>83</v>
      </c>
      <c r="AV132" s="13" t="s">
        <v>83</v>
      </c>
      <c r="AW132" s="13" t="s">
        <v>4</v>
      </c>
      <c r="AX132" s="13" t="s">
        <v>81</v>
      </c>
      <c r="AY132" s="242" t="s">
        <v>150</v>
      </c>
    </row>
    <row r="133" s="2" customFormat="1" ht="16.5" customHeight="1">
      <c r="A133" s="38"/>
      <c r="B133" s="39"/>
      <c r="C133" s="212" t="s">
        <v>8</v>
      </c>
      <c r="D133" s="212" t="s">
        <v>153</v>
      </c>
      <c r="E133" s="213" t="s">
        <v>1928</v>
      </c>
      <c r="F133" s="214" t="s">
        <v>1929</v>
      </c>
      <c r="G133" s="215" t="s">
        <v>216</v>
      </c>
      <c r="H133" s="216">
        <v>2.1000000000000001</v>
      </c>
      <c r="I133" s="217"/>
      <c r="J133" s="218">
        <f>ROUND(I133*H133,2)</f>
        <v>0</v>
      </c>
      <c r="K133" s="214" t="s">
        <v>19</v>
      </c>
      <c r="L133" s="44"/>
      <c r="M133" s="219" t="s">
        <v>19</v>
      </c>
      <c r="N133" s="220" t="s">
        <v>44</v>
      </c>
      <c r="O133" s="84"/>
      <c r="P133" s="221">
        <f>O133*H133</f>
        <v>0</v>
      </c>
      <c r="Q133" s="221">
        <v>0.00059000000000000003</v>
      </c>
      <c r="R133" s="221">
        <f>Q133*H133</f>
        <v>0.0012390000000000001</v>
      </c>
      <c r="S133" s="221">
        <v>0</v>
      </c>
      <c r="T133" s="222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3" t="s">
        <v>383</v>
      </c>
      <c r="AT133" s="223" t="s">
        <v>153</v>
      </c>
      <c r="AU133" s="223" t="s">
        <v>83</v>
      </c>
      <c r="AY133" s="17" t="s">
        <v>150</v>
      </c>
      <c r="BE133" s="224">
        <f>IF(N133="základní",J133,0)</f>
        <v>0</v>
      </c>
      <c r="BF133" s="224">
        <f>IF(N133="snížená",J133,0)</f>
        <v>0</v>
      </c>
      <c r="BG133" s="224">
        <f>IF(N133="zákl. přenesená",J133,0)</f>
        <v>0</v>
      </c>
      <c r="BH133" s="224">
        <f>IF(N133="sníž. přenesená",J133,0)</f>
        <v>0</v>
      </c>
      <c r="BI133" s="224">
        <f>IF(N133="nulová",J133,0)</f>
        <v>0</v>
      </c>
      <c r="BJ133" s="17" t="s">
        <v>81</v>
      </c>
      <c r="BK133" s="224">
        <f>ROUND(I133*H133,2)</f>
        <v>0</v>
      </c>
      <c r="BL133" s="17" t="s">
        <v>383</v>
      </c>
      <c r="BM133" s="223" t="s">
        <v>1930</v>
      </c>
    </row>
    <row r="134" s="2" customFormat="1">
      <c r="A134" s="38"/>
      <c r="B134" s="39"/>
      <c r="C134" s="40"/>
      <c r="D134" s="225" t="s">
        <v>159</v>
      </c>
      <c r="E134" s="40"/>
      <c r="F134" s="226" t="s">
        <v>1929</v>
      </c>
      <c r="G134" s="40"/>
      <c r="H134" s="40"/>
      <c r="I134" s="227"/>
      <c r="J134" s="40"/>
      <c r="K134" s="40"/>
      <c r="L134" s="44"/>
      <c r="M134" s="228"/>
      <c r="N134" s="229"/>
      <c r="O134" s="84"/>
      <c r="P134" s="84"/>
      <c r="Q134" s="84"/>
      <c r="R134" s="84"/>
      <c r="S134" s="84"/>
      <c r="T134" s="85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159</v>
      </c>
      <c r="AU134" s="17" t="s">
        <v>83</v>
      </c>
    </row>
    <row r="135" s="13" customFormat="1">
      <c r="A135" s="13"/>
      <c r="B135" s="232"/>
      <c r="C135" s="233"/>
      <c r="D135" s="225" t="s">
        <v>163</v>
      </c>
      <c r="E135" s="233"/>
      <c r="F135" s="235" t="s">
        <v>1931</v>
      </c>
      <c r="G135" s="233"/>
      <c r="H135" s="236">
        <v>2.1000000000000001</v>
      </c>
      <c r="I135" s="237"/>
      <c r="J135" s="233"/>
      <c r="K135" s="233"/>
      <c r="L135" s="238"/>
      <c r="M135" s="239"/>
      <c r="N135" s="240"/>
      <c r="O135" s="240"/>
      <c r="P135" s="240"/>
      <c r="Q135" s="240"/>
      <c r="R135" s="240"/>
      <c r="S135" s="240"/>
      <c r="T135" s="241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2" t="s">
        <v>163</v>
      </c>
      <c r="AU135" s="242" t="s">
        <v>83</v>
      </c>
      <c r="AV135" s="13" t="s">
        <v>83</v>
      </c>
      <c r="AW135" s="13" t="s">
        <v>4</v>
      </c>
      <c r="AX135" s="13" t="s">
        <v>81</v>
      </c>
      <c r="AY135" s="242" t="s">
        <v>150</v>
      </c>
    </row>
    <row r="136" s="2" customFormat="1" ht="16.5" customHeight="1">
      <c r="A136" s="38"/>
      <c r="B136" s="39"/>
      <c r="C136" s="212" t="s">
        <v>241</v>
      </c>
      <c r="D136" s="212" t="s">
        <v>153</v>
      </c>
      <c r="E136" s="213" t="s">
        <v>1932</v>
      </c>
      <c r="F136" s="214" t="s">
        <v>1933</v>
      </c>
      <c r="G136" s="215" t="s">
        <v>216</v>
      </c>
      <c r="H136" s="216">
        <v>2.1000000000000001</v>
      </c>
      <c r="I136" s="217"/>
      <c r="J136" s="218">
        <f>ROUND(I136*H136,2)</f>
        <v>0</v>
      </c>
      <c r="K136" s="214" t="s">
        <v>19</v>
      </c>
      <c r="L136" s="44"/>
      <c r="M136" s="219" t="s">
        <v>19</v>
      </c>
      <c r="N136" s="220" t="s">
        <v>44</v>
      </c>
      <c r="O136" s="84"/>
      <c r="P136" s="221">
        <f>O136*H136</f>
        <v>0</v>
      </c>
      <c r="Q136" s="221">
        <v>0.00054000000000000001</v>
      </c>
      <c r="R136" s="221">
        <f>Q136*H136</f>
        <v>0.001134</v>
      </c>
      <c r="S136" s="221">
        <v>0</v>
      </c>
      <c r="T136" s="22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3" t="s">
        <v>383</v>
      </c>
      <c r="AT136" s="223" t="s">
        <v>153</v>
      </c>
      <c r="AU136" s="223" t="s">
        <v>83</v>
      </c>
      <c r="AY136" s="17" t="s">
        <v>150</v>
      </c>
      <c r="BE136" s="224">
        <f>IF(N136="základní",J136,0)</f>
        <v>0</v>
      </c>
      <c r="BF136" s="224">
        <f>IF(N136="snížená",J136,0)</f>
        <v>0</v>
      </c>
      <c r="BG136" s="224">
        <f>IF(N136="zákl. přenesená",J136,0)</f>
        <v>0</v>
      </c>
      <c r="BH136" s="224">
        <f>IF(N136="sníž. přenesená",J136,0)</f>
        <v>0</v>
      </c>
      <c r="BI136" s="224">
        <f>IF(N136="nulová",J136,0)</f>
        <v>0</v>
      </c>
      <c r="BJ136" s="17" t="s">
        <v>81</v>
      </c>
      <c r="BK136" s="224">
        <f>ROUND(I136*H136,2)</f>
        <v>0</v>
      </c>
      <c r="BL136" s="17" t="s">
        <v>383</v>
      </c>
      <c r="BM136" s="223" t="s">
        <v>1934</v>
      </c>
    </row>
    <row r="137" s="2" customFormat="1">
      <c r="A137" s="38"/>
      <c r="B137" s="39"/>
      <c r="C137" s="40"/>
      <c r="D137" s="225" t="s">
        <v>159</v>
      </c>
      <c r="E137" s="40"/>
      <c r="F137" s="226" t="s">
        <v>1933</v>
      </c>
      <c r="G137" s="40"/>
      <c r="H137" s="40"/>
      <c r="I137" s="227"/>
      <c r="J137" s="40"/>
      <c r="K137" s="40"/>
      <c r="L137" s="44"/>
      <c r="M137" s="228"/>
      <c r="N137" s="229"/>
      <c r="O137" s="84"/>
      <c r="P137" s="84"/>
      <c r="Q137" s="84"/>
      <c r="R137" s="84"/>
      <c r="S137" s="84"/>
      <c r="T137" s="85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159</v>
      </c>
      <c r="AU137" s="17" t="s">
        <v>83</v>
      </c>
    </row>
    <row r="138" s="13" customFormat="1">
      <c r="A138" s="13"/>
      <c r="B138" s="232"/>
      <c r="C138" s="233"/>
      <c r="D138" s="225" t="s">
        <v>163</v>
      </c>
      <c r="E138" s="233"/>
      <c r="F138" s="235" t="s">
        <v>1931</v>
      </c>
      <c r="G138" s="233"/>
      <c r="H138" s="236">
        <v>2.1000000000000001</v>
      </c>
      <c r="I138" s="237"/>
      <c r="J138" s="233"/>
      <c r="K138" s="233"/>
      <c r="L138" s="238"/>
      <c r="M138" s="239"/>
      <c r="N138" s="240"/>
      <c r="O138" s="240"/>
      <c r="P138" s="240"/>
      <c r="Q138" s="240"/>
      <c r="R138" s="240"/>
      <c r="S138" s="240"/>
      <c r="T138" s="241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2" t="s">
        <v>163</v>
      </c>
      <c r="AU138" s="242" t="s">
        <v>83</v>
      </c>
      <c r="AV138" s="13" t="s">
        <v>83</v>
      </c>
      <c r="AW138" s="13" t="s">
        <v>4</v>
      </c>
      <c r="AX138" s="13" t="s">
        <v>81</v>
      </c>
      <c r="AY138" s="242" t="s">
        <v>150</v>
      </c>
    </row>
    <row r="139" s="2" customFormat="1" ht="21.75" customHeight="1">
      <c r="A139" s="38"/>
      <c r="B139" s="39"/>
      <c r="C139" s="212" t="s">
        <v>244</v>
      </c>
      <c r="D139" s="212" t="s">
        <v>153</v>
      </c>
      <c r="E139" s="213" t="s">
        <v>1935</v>
      </c>
      <c r="F139" s="214" t="s">
        <v>1936</v>
      </c>
      <c r="G139" s="215" t="s">
        <v>216</v>
      </c>
      <c r="H139" s="216">
        <v>33</v>
      </c>
      <c r="I139" s="217"/>
      <c r="J139" s="218">
        <f>ROUND(I139*H139,2)</f>
        <v>0</v>
      </c>
      <c r="K139" s="214" t="s">
        <v>157</v>
      </c>
      <c r="L139" s="44"/>
      <c r="M139" s="219" t="s">
        <v>19</v>
      </c>
      <c r="N139" s="220" t="s">
        <v>44</v>
      </c>
      <c r="O139" s="84"/>
      <c r="P139" s="221">
        <f>O139*H139</f>
        <v>0</v>
      </c>
      <c r="Q139" s="221">
        <v>0.00017000000000000001</v>
      </c>
      <c r="R139" s="221">
        <f>Q139*H139</f>
        <v>0.0056100000000000004</v>
      </c>
      <c r="S139" s="221">
        <v>0</v>
      </c>
      <c r="T139" s="22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3" t="s">
        <v>217</v>
      </c>
      <c r="AT139" s="223" t="s">
        <v>153</v>
      </c>
      <c r="AU139" s="223" t="s">
        <v>83</v>
      </c>
      <c r="AY139" s="17" t="s">
        <v>150</v>
      </c>
      <c r="BE139" s="224">
        <f>IF(N139="základní",J139,0)</f>
        <v>0</v>
      </c>
      <c r="BF139" s="224">
        <f>IF(N139="snížená",J139,0)</f>
        <v>0</v>
      </c>
      <c r="BG139" s="224">
        <f>IF(N139="zákl. přenesená",J139,0)</f>
        <v>0</v>
      </c>
      <c r="BH139" s="224">
        <f>IF(N139="sníž. přenesená",J139,0)</f>
        <v>0</v>
      </c>
      <c r="BI139" s="224">
        <f>IF(N139="nulová",J139,0)</f>
        <v>0</v>
      </c>
      <c r="BJ139" s="17" t="s">
        <v>81</v>
      </c>
      <c r="BK139" s="224">
        <f>ROUND(I139*H139,2)</f>
        <v>0</v>
      </c>
      <c r="BL139" s="17" t="s">
        <v>217</v>
      </c>
      <c r="BM139" s="223" t="s">
        <v>1937</v>
      </c>
    </row>
    <row r="140" s="2" customFormat="1">
      <c r="A140" s="38"/>
      <c r="B140" s="39"/>
      <c r="C140" s="40"/>
      <c r="D140" s="225" t="s">
        <v>159</v>
      </c>
      <c r="E140" s="40"/>
      <c r="F140" s="226" t="s">
        <v>1938</v>
      </c>
      <c r="G140" s="40"/>
      <c r="H140" s="40"/>
      <c r="I140" s="227"/>
      <c r="J140" s="40"/>
      <c r="K140" s="40"/>
      <c r="L140" s="44"/>
      <c r="M140" s="228"/>
      <c r="N140" s="229"/>
      <c r="O140" s="84"/>
      <c r="P140" s="84"/>
      <c r="Q140" s="84"/>
      <c r="R140" s="84"/>
      <c r="S140" s="84"/>
      <c r="T140" s="85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159</v>
      </c>
      <c r="AU140" s="17" t="s">
        <v>83</v>
      </c>
    </row>
    <row r="141" s="2" customFormat="1">
      <c r="A141" s="38"/>
      <c r="B141" s="39"/>
      <c r="C141" s="40"/>
      <c r="D141" s="230" t="s">
        <v>161</v>
      </c>
      <c r="E141" s="40"/>
      <c r="F141" s="231" t="s">
        <v>1939</v>
      </c>
      <c r="G141" s="40"/>
      <c r="H141" s="40"/>
      <c r="I141" s="227"/>
      <c r="J141" s="40"/>
      <c r="K141" s="40"/>
      <c r="L141" s="44"/>
      <c r="M141" s="228"/>
      <c r="N141" s="229"/>
      <c r="O141" s="84"/>
      <c r="P141" s="84"/>
      <c r="Q141" s="84"/>
      <c r="R141" s="84"/>
      <c r="S141" s="84"/>
      <c r="T141" s="85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161</v>
      </c>
      <c r="AU141" s="17" t="s">
        <v>83</v>
      </c>
    </row>
    <row r="142" s="2" customFormat="1" ht="16.5" customHeight="1">
      <c r="A142" s="38"/>
      <c r="B142" s="39"/>
      <c r="C142" s="212" t="s">
        <v>251</v>
      </c>
      <c r="D142" s="212" t="s">
        <v>153</v>
      </c>
      <c r="E142" s="213" t="s">
        <v>420</v>
      </c>
      <c r="F142" s="214" t="s">
        <v>1940</v>
      </c>
      <c r="G142" s="215" t="s">
        <v>216</v>
      </c>
      <c r="H142" s="216">
        <v>18.899999999999999</v>
      </c>
      <c r="I142" s="217"/>
      <c r="J142" s="218">
        <f>ROUND(I142*H142,2)</f>
        <v>0</v>
      </c>
      <c r="K142" s="214" t="s">
        <v>19</v>
      </c>
      <c r="L142" s="44"/>
      <c r="M142" s="219" t="s">
        <v>19</v>
      </c>
      <c r="N142" s="220" t="s">
        <v>44</v>
      </c>
      <c r="O142" s="84"/>
      <c r="P142" s="221">
        <f>O142*H142</f>
        <v>0</v>
      </c>
      <c r="Q142" s="221">
        <v>0</v>
      </c>
      <c r="R142" s="221">
        <f>Q142*H142</f>
        <v>0</v>
      </c>
      <c r="S142" s="221">
        <v>0</v>
      </c>
      <c r="T142" s="222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3" t="s">
        <v>383</v>
      </c>
      <c r="AT142" s="223" t="s">
        <v>153</v>
      </c>
      <c r="AU142" s="223" t="s">
        <v>83</v>
      </c>
      <c r="AY142" s="17" t="s">
        <v>150</v>
      </c>
      <c r="BE142" s="224">
        <f>IF(N142="základní",J142,0)</f>
        <v>0</v>
      </c>
      <c r="BF142" s="224">
        <f>IF(N142="snížená",J142,0)</f>
        <v>0</v>
      </c>
      <c r="BG142" s="224">
        <f>IF(N142="zákl. přenesená",J142,0)</f>
        <v>0</v>
      </c>
      <c r="BH142" s="224">
        <f>IF(N142="sníž. přenesená",J142,0)</f>
        <v>0</v>
      </c>
      <c r="BI142" s="224">
        <f>IF(N142="nulová",J142,0)</f>
        <v>0</v>
      </c>
      <c r="BJ142" s="17" t="s">
        <v>81</v>
      </c>
      <c r="BK142" s="224">
        <f>ROUND(I142*H142,2)</f>
        <v>0</v>
      </c>
      <c r="BL142" s="17" t="s">
        <v>383</v>
      </c>
      <c r="BM142" s="223" t="s">
        <v>1941</v>
      </c>
    </row>
    <row r="143" s="2" customFormat="1">
      <c r="A143" s="38"/>
      <c r="B143" s="39"/>
      <c r="C143" s="40"/>
      <c r="D143" s="225" t="s">
        <v>159</v>
      </c>
      <c r="E143" s="40"/>
      <c r="F143" s="226" t="s">
        <v>1940</v>
      </c>
      <c r="G143" s="40"/>
      <c r="H143" s="40"/>
      <c r="I143" s="227"/>
      <c r="J143" s="40"/>
      <c r="K143" s="40"/>
      <c r="L143" s="44"/>
      <c r="M143" s="228"/>
      <c r="N143" s="229"/>
      <c r="O143" s="84"/>
      <c r="P143" s="84"/>
      <c r="Q143" s="84"/>
      <c r="R143" s="84"/>
      <c r="S143" s="84"/>
      <c r="T143" s="85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159</v>
      </c>
      <c r="AU143" s="17" t="s">
        <v>83</v>
      </c>
    </row>
    <row r="144" s="13" customFormat="1">
      <c r="A144" s="13"/>
      <c r="B144" s="232"/>
      <c r="C144" s="233"/>
      <c r="D144" s="225" t="s">
        <v>163</v>
      </c>
      <c r="E144" s="233"/>
      <c r="F144" s="235" t="s">
        <v>1942</v>
      </c>
      <c r="G144" s="233"/>
      <c r="H144" s="236">
        <v>18.899999999999999</v>
      </c>
      <c r="I144" s="237"/>
      <c r="J144" s="233"/>
      <c r="K144" s="233"/>
      <c r="L144" s="238"/>
      <c r="M144" s="239"/>
      <c r="N144" s="240"/>
      <c r="O144" s="240"/>
      <c r="P144" s="240"/>
      <c r="Q144" s="240"/>
      <c r="R144" s="240"/>
      <c r="S144" s="240"/>
      <c r="T144" s="241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2" t="s">
        <v>163</v>
      </c>
      <c r="AU144" s="242" t="s">
        <v>83</v>
      </c>
      <c r="AV144" s="13" t="s">
        <v>83</v>
      </c>
      <c r="AW144" s="13" t="s">
        <v>4</v>
      </c>
      <c r="AX144" s="13" t="s">
        <v>81</v>
      </c>
      <c r="AY144" s="242" t="s">
        <v>150</v>
      </c>
    </row>
    <row r="145" s="2" customFormat="1" ht="16.5" customHeight="1">
      <c r="A145" s="38"/>
      <c r="B145" s="39"/>
      <c r="C145" s="212" t="s">
        <v>217</v>
      </c>
      <c r="D145" s="212" t="s">
        <v>153</v>
      </c>
      <c r="E145" s="213" t="s">
        <v>424</v>
      </c>
      <c r="F145" s="214" t="s">
        <v>1943</v>
      </c>
      <c r="G145" s="215" t="s">
        <v>216</v>
      </c>
      <c r="H145" s="216">
        <v>4.2000000000000002</v>
      </c>
      <c r="I145" s="217"/>
      <c r="J145" s="218">
        <f>ROUND(I145*H145,2)</f>
        <v>0</v>
      </c>
      <c r="K145" s="214" t="s">
        <v>19</v>
      </c>
      <c r="L145" s="44"/>
      <c r="M145" s="219" t="s">
        <v>19</v>
      </c>
      <c r="N145" s="220" t="s">
        <v>44</v>
      </c>
      <c r="O145" s="84"/>
      <c r="P145" s="221">
        <f>O145*H145</f>
        <v>0</v>
      </c>
      <c r="Q145" s="221">
        <v>0</v>
      </c>
      <c r="R145" s="221">
        <f>Q145*H145</f>
        <v>0</v>
      </c>
      <c r="S145" s="221">
        <v>0</v>
      </c>
      <c r="T145" s="22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3" t="s">
        <v>383</v>
      </c>
      <c r="AT145" s="223" t="s">
        <v>153</v>
      </c>
      <c r="AU145" s="223" t="s">
        <v>83</v>
      </c>
      <c r="AY145" s="17" t="s">
        <v>150</v>
      </c>
      <c r="BE145" s="224">
        <f>IF(N145="základní",J145,0)</f>
        <v>0</v>
      </c>
      <c r="BF145" s="224">
        <f>IF(N145="snížená",J145,0)</f>
        <v>0</v>
      </c>
      <c r="BG145" s="224">
        <f>IF(N145="zákl. přenesená",J145,0)</f>
        <v>0</v>
      </c>
      <c r="BH145" s="224">
        <f>IF(N145="sníž. přenesená",J145,0)</f>
        <v>0</v>
      </c>
      <c r="BI145" s="224">
        <f>IF(N145="nulová",J145,0)</f>
        <v>0</v>
      </c>
      <c r="BJ145" s="17" t="s">
        <v>81</v>
      </c>
      <c r="BK145" s="224">
        <f>ROUND(I145*H145,2)</f>
        <v>0</v>
      </c>
      <c r="BL145" s="17" t="s">
        <v>383</v>
      </c>
      <c r="BM145" s="223" t="s">
        <v>1944</v>
      </c>
    </row>
    <row r="146" s="2" customFormat="1">
      <c r="A146" s="38"/>
      <c r="B146" s="39"/>
      <c r="C146" s="40"/>
      <c r="D146" s="225" t="s">
        <v>159</v>
      </c>
      <c r="E146" s="40"/>
      <c r="F146" s="226" t="s">
        <v>1943</v>
      </c>
      <c r="G146" s="40"/>
      <c r="H146" s="40"/>
      <c r="I146" s="227"/>
      <c r="J146" s="40"/>
      <c r="K146" s="40"/>
      <c r="L146" s="44"/>
      <c r="M146" s="228"/>
      <c r="N146" s="229"/>
      <c r="O146" s="84"/>
      <c r="P146" s="84"/>
      <c r="Q146" s="84"/>
      <c r="R146" s="84"/>
      <c r="S146" s="84"/>
      <c r="T146" s="85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159</v>
      </c>
      <c r="AU146" s="17" t="s">
        <v>83</v>
      </c>
    </row>
    <row r="147" s="13" customFormat="1">
      <c r="A147" s="13"/>
      <c r="B147" s="232"/>
      <c r="C147" s="233"/>
      <c r="D147" s="225" t="s">
        <v>163</v>
      </c>
      <c r="E147" s="233"/>
      <c r="F147" s="235" t="s">
        <v>1907</v>
      </c>
      <c r="G147" s="233"/>
      <c r="H147" s="236">
        <v>4.2000000000000002</v>
      </c>
      <c r="I147" s="237"/>
      <c r="J147" s="233"/>
      <c r="K147" s="233"/>
      <c r="L147" s="238"/>
      <c r="M147" s="239"/>
      <c r="N147" s="240"/>
      <c r="O147" s="240"/>
      <c r="P147" s="240"/>
      <c r="Q147" s="240"/>
      <c r="R147" s="240"/>
      <c r="S147" s="240"/>
      <c r="T147" s="241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2" t="s">
        <v>163</v>
      </c>
      <c r="AU147" s="242" t="s">
        <v>83</v>
      </c>
      <c r="AV147" s="13" t="s">
        <v>83</v>
      </c>
      <c r="AW147" s="13" t="s">
        <v>4</v>
      </c>
      <c r="AX147" s="13" t="s">
        <v>81</v>
      </c>
      <c r="AY147" s="242" t="s">
        <v>150</v>
      </c>
    </row>
    <row r="148" s="2" customFormat="1" ht="16.5" customHeight="1">
      <c r="A148" s="38"/>
      <c r="B148" s="39"/>
      <c r="C148" s="212" t="s">
        <v>264</v>
      </c>
      <c r="D148" s="212" t="s">
        <v>153</v>
      </c>
      <c r="E148" s="213" t="s">
        <v>455</v>
      </c>
      <c r="F148" s="214" t="s">
        <v>1945</v>
      </c>
      <c r="G148" s="215" t="s">
        <v>216</v>
      </c>
      <c r="H148" s="216">
        <v>9.4499999999999993</v>
      </c>
      <c r="I148" s="217"/>
      <c r="J148" s="218">
        <f>ROUND(I148*H148,2)</f>
        <v>0</v>
      </c>
      <c r="K148" s="214" t="s">
        <v>19</v>
      </c>
      <c r="L148" s="44"/>
      <c r="M148" s="219" t="s">
        <v>19</v>
      </c>
      <c r="N148" s="220" t="s">
        <v>44</v>
      </c>
      <c r="O148" s="84"/>
      <c r="P148" s="221">
        <f>O148*H148</f>
        <v>0</v>
      </c>
      <c r="Q148" s="221">
        <v>0</v>
      </c>
      <c r="R148" s="221">
        <f>Q148*H148</f>
        <v>0</v>
      </c>
      <c r="S148" s="221">
        <v>0</v>
      </c>
      <c r="T148" s="222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3" t="s">
        <v>383</v>
      </c>
      <c r="AT148" s="223" t="s">
        <v>153</v>
      </c>
      <c r="AU148" s="223" t="s">
        <v>83</v>
      </c>
      <c r="AY148" s="17" t="s">
        <v>150</v>
      </c>
      <c r="BE148" s="224">
        <f>IF(N148="základní",J148,0)</f>
        <v>0</v>
      </c>
      <c r="BF148" s="224">
        <f>IF(N148="snížená",J148,0)</f>
        <v>0</v>
      </c>
      <c r="BG148" s="224">
        <f>IF(N148="zákl. přenesená",J148,0)</f>
        <v>0</v>
      </c>
      <c r="BH148" s="224">
        <f>IF(N148="sníž. přenesená",J148,0)</f>
        <v>0</v>
      </c>
      <c r="BI148" s="224">
        <f>IF(N148="nulová",J148,0)</f>
        <v>0</v>
      </c>
      <c r="BJ148" s="17" t="s">
        <v>81</v>
      </c>
      <c r="BK148" s="224">
        <f>ROUND(I148*H148,2)</f>
        <v>0</v>
      </c>
      <c r="BL148" s="17" t="s">
        <v>383</v>
      </c>
      <c r="BM148" s="223" t="s">
        <v>1946</v>
      </c>
    </row>
    <row r="149" s="2" customFormat="1">
      <c r="A149" s="38"/>
      <c r="B149" s="39"/>
      <c r="C149" s="40"/>
      <c r="D149" s="225" t="s">
        <v>159</v>
      </c>
      <c r="E149" s="40"/>
      <c r="F149" s="226" t="s">
        <v>1945</v>
      </c>
      <c r="G149" s="40"/>
      <c r="H149" s="40"/>
      <c r="I149" s="227"/>
      <c r="J149" s="40"/>
      <c r="K149" s="40"/>
      <c r="L149" s="44"/>
      <c r="M149" s="228"/>
      <c r="N149" s="229"/>
      <c r="O149" s="84"/>
      <c r="P149" s="84"/>
      <c r="Q149" s="84"/>
      <c r="R149" s="84"/>
      <c r="S149" s="84"/>
      <c r="T149" s="85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159</v>
      </c>
      <c r="AU149" s="17" t="s">
        <v>83</v>
      </c>
    </row>
    <row r="150" s="13" customFormat="1">
      <c r="A150" s="13"/>
      <c r="B150" s="232"/>
      <c r="C150" s="233"/>
      <c r="D150" s="225" t="s">
        <v>163</v>
      </c>
      <c r="E150" s="233"/>
      <c r="F150" s="235" t="s">
        <v>1888</v>
      </c>
      <c r="G150" s="233"/>
      <c r="H150" s="236">
        <v>9.4499999999999993</v>
      </c>
      <c r="I150" s="237"/>
      <c r="J150" s="233"/>
      <c r="K150" s="233"/>
      <c r="L150" s="238"/>
      <c r="M150" s="239"/>
      <c r="N150" s="240"/>
      <c r="O150" s="240"/>
      <c r="P150" s="240"/>
      <c r="Q150" s="240"/>
      <c r="R150" s="240"/>
      <c r="S150" s="240"/>
      <c r="T150" s="241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2" t="s">
        <v>163</v>
      </c>
      <c r="AU150" s="242" t="s">
        <v>83</v>
      </c>
      <c r="AV150" s="13" t="s">
        <v>83</v>
      </c>
      <c r="AW150" s="13" t="s">
        <v>4</v>
      </c>
      <c r="AX150" s="13" t="s">
        <v>81</v>
      </c>
      <c r="AY150" s="242" t="s">
        <v>150</v>
      </c>
    </row>
    <row r="151" s="2" customFormat="1" ht="16.5" customHeight="1">
      <c r="A151" s="38"/>
      <c r="B151" s="39"/>
      <c r="C151" s="212" t="s">
        <v>272</v>
      </c>
      <c r="D151" s="212" t="s">
        <v>153</v>
      </c>
      <c r="E151" s="213" t="s">
        <v>434</v>
      </c>
      <c r="F151" s="214" t="s">
        <v>1947</v>
      </c>
      <c r="G151" s="215" t="s">
        <v>216</v>
      </c>
      <c r="H151" s="216">
        <v>2.1000000000000001</v>
      </c>
      <c r="I151" s="217"/>
      <c r="J151" s="218">
        <f>ROUND(I151*H151,2)</f>
        <v>0</v>
      </c>
      <c r="K151" s="214" t="s">
        <v>19</v>
      </c>
      <c r="L151" s="44"/>
      <c r="M151" s="219" t="s">
        <v>19</v>
      </c>
      <c r="N151" s="220" t="s">
        <v>44</v>
      </c>
      <c r="O151" s="84"/>
      <c r="P151" s="221">
        <f>O151*H151</f>
        <v>0</v>
      </c>
      <c r="Q151" s="221">
        <v>0</v>
      </c>
      <c r="R151" s="221">
        <f>Q151*H151</f>
        <v>0</v>
      </c>
      <c r="S151" s="221">
        <v>0</v>
      </c>
      <c r="T151" s="222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3" t="s">
        <v>383</v>
      </c>
      <c r="AT151" s="223" t="s">
        <v>153</v>
      </c>
      <c r="AU151" s="223" t="s">
        <v>83</v>
      </c>
      <c r="AY151" s="17" t="s">
        <v>150</v>
      </c>
      <c r="BE151" s="224">
        <f>IF(N151="základní",J151,0)</f>
        <v>0</v>
      </c>
      <c r="BF151" s="224">
        <f>IF(N151="snížená",J151,0)</f>
        <v>0</v>
      </c>
      <c r="BG151" s="224">
        <f>IF(N151="zákl. přenesená",J151,0)</f>
        <v>0</v>
      </c>
      <c r="BH151" s="224">
        <f>IF(N151="sníž. přenesená",J151,0)</f>
        <v>0</v>
      </c>
      <c r="BI151" s="224">
        <f>IF(N151="nulová",J151,0)</f>
        <v>0</v>
      </c>
      <c r="BJ151" s="17" t="s">
        <v>81</v>
      </c>
      <c r="BK151" s="224">
        <f>ROUND(I151*H151,2)</f>
        <v>0</v>
      </c>
      <c r="BL151" s="17" t="s">
        <v>383</v>
      </c>
      <c r="BM151" s="223" t="s">
        <v>1948</v>
      </c>
    </row>
    <row r="152" s="2" customFormat="1">
      <c r="A152" s="38"/>
      <c r="B152" s="39"/>
      <c r="C152" s="40"/>
      <c r="D152" s="225" t="s">
        <v>159</v>
      </c>
      <c r="E152" s="40"/>
      <c r="F152" s="226" t="s">
        <v>1947</v>
      </c>
      <c r="G152" s="40"/>
      <c r="H152" s="40"/>
      <c r="I152" s="227"/>
      <c r="J152" s="40"/>
      <c r="K152" s="40"/>
      <c r="L152" s="44"/>
      <c r="M152" s="228"/>
      <c r="N152" s="229"/>
      <c r="O152" s="84"/>
      <c r="P152" s="84"/>
      <c r="Q152" s="84"/>
      <c r="R152" s="84"/>
      <c r="S152" s="84"/>
      <c r="T152" s="85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159</v>
      </c>
      <c r="AU152" s="17" t="s">
        <v>83</v>
      </c>
    </row>
    <row r="153" s="13" customFormat="1">
      <c r="A153" s="13"/>
      <c r="B153" s="232"/>
      <c r="C153" s="233"/>
      <c r="D153" s="225" t="s">
        <v>163</v>
      </c>
      <c r="E153" s="233"/>
      <c r="F153" s="235" t="s">
        <v>1931</v>
      </c>
      <c r="G153" s="233"/>
      <c r="H153" s="236">
        <v>2.1000000000000001</v>
      </c>
      <c r="I153" s="237"/>
      <c r="J153" s="233"/>
      <c r="K153" s="233"/>
      <c r="L153" s="238"/>
      <c r="M153" s="239"/>
      <c r="N153" s="240"/>
      <c r="O153" s="240"/>
      <c r="P153" s="240"/>
      <c r="Q153" s="240"/>
      <c r="R153" s="240"/>
      <c r="S153" s="240"/>
      <c r="T153" s="241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2" t="s">
        <v>163</v>
      </c>
      <c r="AU153" s="242" t="s">
        <v>83</v>
      </c>
      <c r="AV153" s="13" t="s">
        <v>83</v>
      </c>
      <c r="AW153" s="13" t="s">
        <v>4</v>
      </c>
      <c r="AX153" s="13" t="s">
        <v>81</v>
      </c>
      <c r="AY153" s="242" t="s">
        <v>150</v>
      </c>
    </row>
    <row r="154" s="2" customFormat="1" ht="16.5" customHeight="1">
      <c r="A154" s="38"/>
      <c r="B154" s="39"/>
      <c r="C154" s="212" t="s">
        <v>278</v>
      </c>
      <c r="D154" s="212" t="s">
        <v>153</v>
      </c>
      <c r="E154" s="213" t="s">
        <v>1949</v>
      </c>
      <c r="F154" s="214" t="s">
        <v>1950</v>
      </c>
      <c r="G154" s="215" t="s">
        <v>156</v>
      </c>
      <c r="H154" s="216">
        <v>9.4499999999999993</v>
      </c>
      <c r="I154" s="217"/>
      <c r="J154" s="218">
        <f>ROUND(I154*H154,2)</f>
        <v>0</v>
      </c>
      <c r="K154" s="214" t="s">
        <v>157</v>
      </c>
      <c r="L154" s="44"/>
      <c r="M154" s="219" t="s">
        <v>19</v>
      </c>
      <c r="N154" s="220" t="s">
        <v>44</v>
      </c>
      <c r="O154" s="84"/>
      <c r="P154" s="221">
        <f>O154*H154</f>
        <v>0</v>
      </c>
      <c r="Q154" s="221">
        <v>0.0014400000000000001</v>
      </c>
      <c r="R154" s="221">
        <f>Q154*H154</f>
        <v>0.013608</v>
      </c>
      <c r="S154" s="221">
        <v>0</v>
      </c>
      <c r="T154" s="222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23" t="s">
        <v>217</v>
      </c>
      <c r="AT154" s="223" t="s">
        <v>153</v>
      </c>
      <c r="AU154" s="223" t="s">
        <v>83</v>
      </c>
      <c r="AY154" s="17" t="s">
        <v>150</v>
      </c>
      <c r="BE154" s="224">
        <f>IF(N154="základní",J154,0)</f>
        <v>0</v>
      </c>
      <c r="BF154" s="224">
        <f>IF(N154="snížená",J154,0)</f>
        <v>0</v>
      </c>
      <c r="BG154" s="224">
        <f>IF(N154="zákl. přenesená",J154,0)</f>
        <v>0</v>
      </c>
      <c r="BH154" s="224">
        <f>IF(N154="sníž. přenesená",J154,0)</f>
        <v>0</v>
      </c>
      <c r="BI154" s="224">
        <f>IF(N154="nulová",J154,0)</f>
        <v>0</v>
      </c>
      <c r="BJ154" s="17" t="s">
        <v>81</v>
      </c>
      <c r="BK154" s="224">
        <f>ROUND(I154*H154,2)</f>
        <v>0</v>
      </c>
      <c r="BL154" s="17" t="s">
        <v>217</v>
      </c>
      <c r="BM154" s="223" t="s">
        <v>1951</v>
      </c>
    </row>
    <row r="155" s="2" customFormat="1">
      <c r="A155" s="38"/>
      <c r="B155" s="39"/>
      <c r="C155" s="40"/>
      <c r="D155" s="225" t="s">
        <v>159</v>
      </c>
      <c r="E155" s="40"/>
      <c r="F155" s="226" t="s">
        <v>1952</v>
      </c>
      <c r="G155" s="40"/>
      <c r="H155" s="40"/>
      <c r="I155" s="227"/>
      <c r="J155" s="40"/>
      <c r="K155" s="40"/>
      <c r="L155" s="44"/>
      <c r="M155" s="228"/>
      <c r="N155" s="229"/>
      <c r="O155" s="84"/>
      <c r="P155" s="84"/>
      <c r="Q155" s="84"/>
      <c r="R155" s="84"/>
      <c r="S155" s="84"/>
      <c r="T155" s="85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159</v>
      </c>
      <c r="AU155" s="17" t="s">
        <v>83</v>
      </c>
    </row>
    <row r="156" s="2" customFormat="1">
      <c r="A156" s="38"/>
      <c r="B156" s="39"/>
      <c r="C156" s="40"/>
      <c r="D156" s="230" t="s">
        <v>161</v>
      </c>
      <c r="E156" s="40"/>
      <c r="F156" s="231" t="s">
        <v>1953</v>
      </c>
      <c r="G156" s="40"/>
      <c r="H156" s="40"/>
      <c r="I156" s="227"/>
      <c r="J156" s="40"/>
      <c r="K156" s="40"/>
      <c r="L156" s="44"/>
      <c r="M156" s="228"/>
      <c r="N156" s="229"/>
      <c r="O156" s="84"/>
      <c r="P156" s="84"/>
      <c r="Q156" s="84"/>
      <c r="R156" s="84"/>
      <c r="S156" s="84"/>
      <c r="T156" s="85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161</v>
      </c>
      <c r="AU156" s="17" t="s">
        <v>83</v>
      </c>
    </row>
    <row r="157" s="13" customFormat="1">
      <c r="A157" s="13"/>
      <c r="B157" s="232"/>
      <c r="C157" s="233"/>
      <c r="D157" s="225" t="s">
        <v>163</v>
      </c>
      <c r="E157" s="233"/>
      <c r="F157" s="235" t="s">
        <v>1888</v>
      </c>
      <c r="G157" s="233"/>
      <c r="H157" s="236">
        <v>9.4499999999999993</v>
      </c>
      <c r="I157" s="237"/>
      <c r="J157" s="233"/>
      <c r="K157" s="233"/>
      <c r="L157" s="238"/>
      <c r="M157" s="239"/>
      <c r="N157" s="240"/>
      <c r="O157" s="240"/>
      <c r="P157" s="240"/>
      <c r="Q157" s="240"/>
      <c r="R157" s="240"/>
      <c r="S157" s="240"/>
      <c r="T157" s="241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2" t="s">
        <v>163</v>
      </c>
      <c r="AU157" s="242" t="s">
        <v>83</v>
      </c>
      <c r="AV157" s="13" t="s">
        <v>83</v>
      </c>
      <c r="AW157" s="13" t="s">
        <v>4</v>
      </c>
      <c r="AX157" s="13" t="s">
        <v>81</v>
      </c>
      <c r="AY157" s="242" t="s">
        <v>150</v>
      </c>
    </row>
    <row r="158" s="2" customFormat="1" ht="16.5" customHeight="1">
      <c r="A158" s="38"/>
      <c r="B158" s="39"/>
      <c r="C158" s="212" t="s">
        <v>287</v>
      </c>
      <c r="D158" s="212" t="s">
        <v>153</v>
      </c>
      <c r="E158" s="213" t="s">
        <v>465</v>
      </c>
      <c r="F158" s="214" t="s">
        <v>1954</v>
      </c>
      <c r="G158" s="215" t="s">
        <v>19</v>
      </c>
      <c r="H158" s="216">
        <v>0.94499999999999995</v>
      </c>
      <c r="I158" s="217"/>
      <c r="J158" s="218">
        <f>ROUND(I158*H158,2)</f>
        <v>0</v>
      </c>
      <c r="K158" s="214" t="s">
        <v>19</v>
      </c>
      <c r="L158" s="44"/>
      <c r="M158" s="219" t="s">
        <v>19</v>
      </c>
      <c r="N158" s="220" t="s">
        <v>44</v>
      </c>
      <c r="O158" s="84"/>
      <c r="P158" s="221">
        <f>O158*H158</f>
        <v>0</v>
      </c>
      <c r="Q158" s="221">
        <v>0.001</v>
      </c>
      <c r="R158" s="221">
        <f>Q158*H158</f>
        <v>0.00094499999999999998</v>
      </c>
      <c r="S158" s="221">
        <v>0</v>
      </c>
      <c r="T158" s="222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23" t="s">
        <v>383</v>
      </c>
      <c r="AT158" s="223" t="s">
        <v>153</v>
      </c>
      <c r="AU158" s="223" t="s">
        <v>83</v>
      </c>
      <c r="AY158" s="17" t="s">
        <v>150</v>
      </c>
      <c r="BE158" s="224">
        <f>IF(N158="základní",J158,0)</f>
        <v>0</v>
      </c>
      <c r="BF158" s="224">
        <f>IF(N158="snížená",J158,0)</f>
        <v>0</v>
      </c>
      <c r="BG158" s="224">
        <f>IF(N158="zákl. přenesená",J158,0)</f>
        <v>0</v>
      </c>
      <c r="BH158" s="224">
        <f>IF(N158="sníž. přenesená",J158,0)</f>
        <v>0</v>
      </c>
      <c r="BI158" s="224">
        <f>IF(N158="nulová",J158,0)</f>
        <v>0</v>
      </c>
      <c r="BJ158" s="17" t="s">
        <v>81</v>
      </c>
      <c r="BK158" s="224">
        <f>ROUND(I158*H158,2)</f>
        <v>0</v>
      </c>
      <c r="BL158" s="17" t="s">
        <v>383</v>
      </c>
      <c r="BM158" s="223" t="s">
        <v>1955</v>
      </c>
    </row>
    <row r="159" s="2" customFormat="1">
      <c r="A159" s="38"/>
      <c r="B159" s="39"/>
      <c r="C159" s="40"/>
      <c r="D159" s="225" t="s">
        <v>159</v>
      </c>
      <c r="E159" s="40"/>
      <c r="F159" s="226" t="s">
        <v>1956</v>
      </c>
      <c r="G159" s="40"/>
      <c r="H159" s="40"/>
      <c r="I159" s="227"/>
      <c r="J159" s="40"/>
      <c r="K159" s="40"/>
      <c r="L159" s="44"/>
      <c r="M159" s="228"/>
      <c r="N159" s="229"/>
      <c r="O159" s="84"/>
      <c r="P159" s="84"/>
      <c r="Q159" s="84"/>
      <c r="R159" s="84"/>
      <c r="S159" s="84"/>
      <c r="T159" s="85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159</v>
      </c>
      <c r="AU159" s="17" t="s">
        <v>83</v>
      </c>
    </row>
    <row r="160" s="2" customFormat="1" ht="16.5" customHeight="1">
      <c r="A160" s="38"/>
      <c r="B160" s="39"/>
      <c r="C160" s="212" t="s">
        <v>7</v>
      </c>
      <c r="D160" s="212" t="s">
        <v>153</v>
      </c>
      <c r="E160" s="213" t="s">
        <v>1957</v>
      </c>
      <c r="F160" s="214" t="s">
        <v>1958</v>
      </c>
      <c r="G160" s="215" t="s">
        <v>216</v>
      </c>
      <c r="H160" s="216">
        <v>6</v>
      </c>
      <c r="I160" s="217"/>
      <c r="J160" s="218">
        <f>ROUND(I160*H160,2)</f>
        <v>0</v>
      </c>
      <c r="K160" s="214" t="s">
        <v>19</v>
      </c>
      <c r="L160" s="44"/>
      <c r="M160" s="219" t="s">
        <v>19</v>
      </c>
      <c r="N160" s="220" t="s">
        <v>44</v>
      </c>
      <c r="O160" s="84"/>
      <c r="P160" s="221">
        <f>O160*H160</f>
        <v>0</v>
      </c>
      <c r="Q160" s="221">
        <v>0.00139</v>
      </c>
      <c r="R160" s="221">
        <f>Q160*H160</f>
        <v>0.0083400000000000002</v>
      </c>
      <c r="S160" s="221">
        <v>0</v>
      </c>
      <c r="T160" s="222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23" t="s">
        <v>383</v>
      </c>
      <c r="AT160" s="223" t="s">
        <v>153</v>
      </c>
      <c r="AU160" s="223" t="s">
        <v>83</v>
      </c>
      <c r="AY160" s="17" t="s">
        <v>150</v>
      </c>
      <c r="BE160" s="224">
        <f>IF(N160="základní",J160,0)</f>
        <v>0</v>
      </c>
      <c r="BF160" s="224">
        <f>IF(N160="snížená",J160,0)</f>
        <v>0</v>
      </c>
      <c r="BG160" s="224">
        <f>IF(N160="zákl. přenesená",J160,0)</f>
        <v>0</v>
      </c>
      <c r="BH160" s="224">
        <f>IF(N160="sníž. přenesená",J160,0)</f>
        <v>0</v>
      </c>
      <c r="BI160" s="224">
        <f>IF(N160="nulová",J160,0)</f>
        <v>0</v>
      </c>
      <c r="BJ160" s="17" t="s">
        <v>81</v>
      </c>
      <c r="BK160" s="224">
        <f>ROUND(I160*H160,2)</f>
        <v>0</v>
      </c>
      <c r="BL160" s="17" t="s">
        <v>383</v>
      </c>
      <c r="BM160" s="223" t="s">
        <v>1959</v>
      </c>
    </row>
    <row r="161" s="2" customFormat="1">
      <c r="A161" s="38"/>
      <c r="B161" s="39"/>
      <c r="C161" s="40"/>
      <c r="D161" s="225" t="s">
        <v>159</v>
      </c>
      <c r="E161" s="40"/>
      <c r="F161" s="226" t="s">
        <v>1958</v>
      </c>
      <c r="G161" s="40"/>
      <c r="H161" s="40"/>
      <c r="I161" s="227"/>
      <c r="J161" s="40"/>
      <c r="K161" s="40"/>
      <c r="L161" s="44"/>
      <c r="M161" s="228"/>
      <c r="N161" s="229"/>
      <c r="O161" s="84"/>
      <c r="P161" s="84"/>
      <c r="Q161" s="84"/>
      <c r="R161" s="84"/>
      <c r="S161" s="84"/>
      <c r="T161" s="85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159</v>
      </c>
      <c r="AU161" s="17" t="s">
        <v>83</v>
      </c>
    </row>
    <row r="162" s="2" customFormat="1" ht="16.5" customHeight="1">
      <c r="A162" s="38"/>
      <c r="B162" s="39"/>
      <c r="C162" s="212" t="s">
        <v>297</v>
      </c>
      <c r="D162" s="212" t="s">
        <v>153</v>
      </c>
      <c r="E162" s="213" t="s">
        <v>1960</v>
      </c>
      <c r="F162" s="214" t="s">
        <v>1961</v>
      </c>
      <c r="G162" s="215" t="s">
        <v>216</v>
      </c>
      <c r="H162" s="216">
        <v>3</v>
      </c>
      <c r="I162" s="217"/>
      <c r="J162" s="218">
        <f>ROUND(I162*H162,2)</f>
        <v>0</v>
      </c>
      <c r="K162" s="214" t="s">
        <v>19</v>
      </c>
      <c r="L162" s="44"/>
      <c r="M162" s="219" t="s">
        <v>19</v>
      </c>
      <c r="N162" s="220" t="s">
        <v>44</v>
      </c>
      <c r="O162" s="84"/>
      <c r="P162" s="221">
        <f>O162*H162</f>
        <v>0</v>
      </c>
      <c r="Q162" s="221">
        <v>0.0012099999999999999</v>
      </c>
      <c r="R162" s="221">
        <f>Q162*H162</f>
        <v>0.0036299999999999995</v>
      </c>
      <c r="S162" s="221">
        <v>0</v>
      </c>
      <c r="T162" s="222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23" t="s">
        <v>383</v>
      </c>
      <c r="AT162" s="223" t="s">
        <v>153</v>
      </c>
      <c r="AU162" s="223" t="s">
        <v>83</v>
      </c>
      <c r="AY162" s="17" t="s">
        <v>150</v>
      </c>
      <c r="BE162" s="224">
        <f>IF(N162="základní",J162,0)</f>
        <v>0</v>
      </c>
      <c r="BF162" s="224">
        <f>IF(N162="snížená",J162,0)</f>
        <v>0</v>
      </c>
      <c r="BG162" s="224">
        <f>IF(N162="zákl. přenesená",J162,0)</f>
        <v>0</v>
      </c>
      <c r="BH162" s="224">
        <f>IF(N162="sníž. přenesená",J162,0)</f>
        <v>0</v>
      </c>
      <c r="BI162" s="224">
        <f>IF(N162="nulová",J162,0)</f>
        <v>0</v>
      </c>
      <c r="BJ162" s="17" t="s">
        <v>81</v>
      </c>
      <c r="BK162" s="224">
        <f>ROUND(I162*H162,2)</f>
        <v>0</v>
      </c>
      <c r="BL162" s="17" t="s">
        <v>383</v>
      </c>
      <c r="BM162" s="223" t="s">
        <v>1962</v>
      </c>
    </row>
    <row r="163" s="2" customFormat="1">
      <c r="A163" s="38"/>
      <c r="B163" s="39"/>
      <c r="C163" s="40"/>
      <c r="D163" s="225" t="s">
        <v>159</v>
      </c>
      <c r="E163" s="40"/>
      <c r="F163" s="226" t="s">
        <v>1961</v>
      </c>
      <c r="G163" s="40"/>
      <c r="H163" s="40"/>
      <c r="I163" s="227"/>
      <c r="J163" s="40"/>
      <c r="K163" s="40"/>
      <c r="L163" s="44"/>
      <c r="M163" s="228"/>
      <c r="N163" s="229"/>
      <c r="O163" s="84"/>
      <c r="P163" s="84"/>
      <c r="Q163" s="84"/>
      <c r="R163" s="84"/>
      <c r="S163" s="84"/>
      <c r="T163" s="85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159</v>
      </c>
      <c r="AU163" s="17" t="s">
        <v>83</v>
      </c>
    </row>
    <row r="164" s="2" customFormat="1" ht="16.5" customHeight="1">
      <c r="A164" s="38"/>
      <c r="B164" s="39"/>
      <c r="C164" s="212" t="s">
        <v>305</v>
      </c>
      <c r="D164" s="212" t="s">
        <v>153</v>
      </c>
      <c r="E164" s="213" t="s">
        <v>593</v>
      </c>
      <c r="F164" s="214" t="s">
        <v>594</v>
      </c>
      <c r="G164" s="215" t="s">
        <v>281</v>
      </c>
      <c r="H164" s="216">
        <v>18</v>
      </c>
      <c r="I164" s="217"/>
      <c r="J164" s="218">
        <f>ROUND(I164*H164,2)</f>
        <v>0</v>
      </c>
      <c r="K164" s="214" t="s">
        <v>157</v>
      </c>
      <c r="L164" s="44"/>
      <c r="M164" s="219" t="s">
        <v>19</v>
      </c>
      <c r="N164" s="220" t="s">
        <v>44</v>
      </c>
      <c r="O164" s="84"/>
      <c r="P164" s="221">
        <f>O164*H164</f>
        <v>0</v>
      </c>
      <c r="Q164" s="221">
        <v>0</v>
      </c>
      <c r="R164" s="221">
        <f>Q164*H164</f>
        <v>0</v>
      </c>
      <c r="S164" s="221">
        <v>0</v>
      </c>
      <c r="T164" s="222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23" t="s">
        <v>217</v>
      </c>
      <c r="AT164" s="223" t="s">
        <v>153</v>
      </c>
      <c r="AU164" s="223" t="s">
        <v>83</v>
      </c>
      <c r="AY164" s="17" t="s">
        <v>150</v>
      </c>
      <c r="BE164" s="224">
        <f>IF(N164="základní",J164,0)</f>
        <v>0</v>
      </c>
      <c r="BF164" s="224">
        <f>IF(N164="snížená",J164,0)</f>
        <v>0</v>
      </c>
      <c r="BG164" s="224">
        <f>IF(N164="zákl. přenesená",J164,0)</f>
        <v>0</v>
      </c>
      <c r="BH164" s="224">
        <f>IF(N164="sníž. přenesená",J164,0)</f>
        <v>0</v>
      </c>
      <c r="BI164" s="224">
        <f>IF(N164="nulová",J164,0)</f>
        <v>0</v>
      </c>
      <c r="BJ164" s="17" t="s">
        <v>81</v>
      </c>
      <c r="BK164" s="224">
        <f>ROUND(I164*H164,2)</f>
        <v>0</v>
      </c>
      <c r="BL164" s="17" t="s">
        <v>217</v>
      </c>
      <c r="BM164" s="223" t="s">
        <v>1963</v>
      </c>
    </row>
    <row r="165" s="2" customFormat="1">
      <c r="A165" s="38"/>
      <c r="B165" s="39"/>
      <c r="C165" s="40"/>
      <c r="D165" s="225" t="s">
        <v>159</v>
      </c>
      <c r="E165" s="40"/>
      <c r="F165" s="226" t="s">
        <v>596</v>
      </c>
      <c r="G165" s="40"/>
      <c r="H165" s="40"/>
      <c r="I165" s="227"/>
      <c r="J165" s="40"/>
      <c r="K165" s="40"/>
      <c r="L165" s="44"/>
      <c r="M165" s="228"/>
      <c r="N165" s="229"/>
      <c r="O165" s="84"/>
      <c r="P165" s="84"/>
      <c r="Q165" s="84"/>
      <c r="R165" s="84"/>
      <c r="S165" s="84"/>
      <c r="T165" s="85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159</v>
      </c>
      <c r="AU165" s="17" t="s">
        <v>83</v>
      </c>
    </row>
    <row r="166" s="2" customFormat="1">
      <c r="A166" s="38"/>
      <c r="B166" s="39"/>
      <c r="C166" s="40"/>
      <c r="D166" s="230" t="s">
        <v>161</v>
      </c>
      <c r="E166" s="40"/>
      <c r="F166" s="231" t="s">
        <v>597</v>
      </c>
      <c r="G166" s="40"/>
      <c r="H166" s="40"/>
      <c r="I166" s="227"/>
      <c r="J166" s="40"/>
      <c r="K166" s="40"/>
      <c r="L166" s="44"/>
      <c r="M166" s="228"/>
      <c r="N166" s="229"/>
      <c r="O166" s="84"/>
      <c r="P166" s="84"/>
      <c r="Q166" s="84"/>
      <c r="R166" s="84"/>
      <c r="S166" s="84"/>
      <c r="T166" s="85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161</v>
      </c>
      <c r="AU166" s="17" t="s">
        <v>83</v>
      </c>
    </row>
    <row r="167" s="2" customFormat="1" ht="16.5" customHeight="1">
      <c r="A167" s="38"/>
      <c r="B167" s="39"/>
      <c r="C167" s="212" t="s">
        <v>311</v>
      </c>
      <c r="D167" s="212" t="s">
        <v>153</v>
      </c>
      <c r="E167" s="213" t="s">
        <v>1964</v>
      </c>
      <c r="F167" s="214" t="s">
        <v>1965</v>
      </c>
      <c r="G167" s="215" t="s">
        <v>281</v>
      </c>
      <c r="H167" s="216">
        <v>4</v>
      </c>
      <c r="I167" s="217"/>
      <c r="J167" s="218">
        <f>ROUND(I167*H167,2)</f>
        <v>0</v>
      </c>
      <c r="K167" s="214" t="s">
        <v>19</v>
      </c>
      <c r="L167" s="44"/>
      <c r="M167" s="219" t="s">
        <v>19</v>
      </c>
      <c r="N167" s="220" t="s">
        <v>44</v>
      </c>
      <c r="O167" s="84"/>
      <c r="P167" s="221">
        <f>O167*H167</f>
        <v>0</v>
      </c>
      <c r="Q167" s="221">
        <v>0.0030500000000000002</v>
      </c>
      <c r="R167" s="221">
        <f>Q167*H167</f>
        <v>0.012200000000000001</v>
      </c>
      <c r="S167" s="221">
        <v>0</v>
      </c>
      <c r="T167" s="222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23" t="s">
        <v>383</v>
      </c>
      <c r="AT167" s="223" t="s">
        <v>153</v>
      </c>
      <c r="AU167" s="223" t="s">
        <v>83</v>
      </c>
      <c r="AY167" s="17" t="s">
        <v>150</v>
      </c>
      <c r="BE167" s="224">
        <f>IF(N167="základní",J167,0)</f>
        <v>0</v>
      </c>
      <c r="BF167" s="224">
        <f>IF(N167="snížená",J167,0)</f>
        <v>0</v>
      </c>
      <c r="BG167" s="224">
        <f>IF(N167="zákl. přenesená",J167,0)</f>
        <v>0</v>
      </c>
      <c r="BH167" s="224">
        <f>IF(N167="sníž. přenesená",J167,0)</f>
        <v>0</v>
      </c>
      <c r="BI167" s="224">
        <f>IF(N167="nulová",J167,0)</f>
        <v>0</v>
      </c>
      <c r="BJ167" s="17" t="s">
        <v>81</v>
      </c>
      <c r="BK167" s="224">
        <f>ROUND(I167*H167,2)</f>
        <v>0</v>
      </c>
      <c r="BL167" s="17" t="s">
        <v>383</v>
      </c>
      <c r="BM167" s="223" t="s">
        <v>1966</v>
      </c>
    </row>
    <row r="168" s="2" customFormat="1">
      <c r="A168" s="38"/>
      <c r="B168" s="39"/>
      <c r="C168" s="40"/>
      <c r="D168" s="225" t="s">
        <v>159</v>
      </c>
      <c r="E168" s="40"/>
      <c r="F168" s="226" t="s">
        <v>1965</v>
      </c>
      <c r="G168" s="40"/>
      <c r="H168" s="40"/>
      <c r="I168" s="227"/>
      <c r="J168" s="40"/>
      <c r="K168" s="40"/>
      <c r="L168" s="44"/>
      <c r="M168" s="228"/>
      <c r="N168" s="229"/>
      <c r="O168" s="84"/>
      <c r="P168" s="84"/>
      <c r="Q168" s="84"/>
      <c r="R168" s="84"/>
      <c r="S168" s="84"/>
      <c r="T168" s="85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159</v>
      </c>
      <c r="AU168" s="17" t="s">
        <v>83</v>
      </c>
    </row>
    <row r="169" s="2" customFormat="1" ht="16.5" customHeight="1">
      <c r="A169" s="38"/>
      <c r="B169" s="39"/>
      <c r="C169" s="212" t="s">
        <v>317</v>
      </c>
      <c r="D169" s="212" t="s">
        <v>153</v>
      </c>
      <c r="E169" s="213" t="s">
        <v>1967</v>
      </c>
      <c r="F169" s="214" t="s">
        <v>1968</v>
      </c>
      <c r="G169" s="215" t="s">
        <v>281</v>
      </c>
      <c r="H169" s="216">
        <v>12</v>
      </c>
      <c r="I169" s="217"/>
      <c r="J169" s="218">
        <f>ROUND(I169*H169,2)</f>
        <v>0</v>
      </c>
      <c r="K169" s="214" t="s">
        <v>19</v>
      </c>
      <c r="L169" s="44"/>
      <c r="M169" s="219" t="s">
        <v>19</v>
      </c>
      <c r="N169" s="220" t="s">
        <v>44</v>
      </c>
      <c r="O169" s="84"/>
      <c r="P169" s="221">
        <f>O169*H169</f>
        <v>0</v>
      </c>
      <c r="Q169" s="221">
        <v>0.0022499999999999998</v>
      </c>
      <c r="R169" s="221">
        <f>Q169*H169</f>
        <v>0.026999999999999996</v>
      </c>
      <c r="S169" s="221">
        <v>0</v>
      </c>
      <c r="T169" s="222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23" t="s">
        <v>383</v>
      </c>
      <c r="AT169" s="223" t="s">
        <v>153</v>
      </c>
      <c r="AU169" s="223" t="s">
        <v>83</v>
      </c>
      <c r="AY169" s="17" t="s">
        <v>150</v>
      </c>
      <c r="BE169" s="224">
        <f>IF(N169="základní",J169,0)</f>
        <v>0</v>
      </c>
      <c r="BF169" s="224">
        <f>IF(N169="snížená",J169,0)</f>
        <v>0</v>
      </c>
      <c r="BG169" s="224">
        <f>IF(N169="zákl. přenesená",J169,0)</f>
        <v>0</v>
      </c>
      <c r="BH169" s="224">
        <f>IF(N169="sníž. přenesená",J169,0)</f>
        <v>0</v>
      </c>
      <c r="BI169" s="224">
        <f>IF(N169="nulová",J169,0)</f>
        <v>0</v>
      </c>
      <c r="BJ169" s="17" t="s">
        <v>81</v>
      </c>
      <c r="BK169" s="224">
        <f>ROUND(I169*H169,2)</f>
        <v>0</v>
      </c>
      <c r="BL169" s="17" t="s">
        <v>383</v>
      </c>
      <c r="BM169" s="223" t="s">
        <v>1969</v>
      </c>
    </row>
    <row r="170" s="2" customFormat="1">
      <c r="A170" s="38"/>
      <c r="B170" s="39"/>
      <c r="C170" s="40"/>
      <c r="D170" s="225" t="s">
        <v>159</v>
      </c>
      <c r="E170" s="40"/>
      <c r="F170" s="226" t="s">
        <v>1968</v>
      </c>
      <c r="G170" s="40"/>
      <c r="H170" s="40"/>
      <c r="I170" s="227"/>
      <c r="J170" s="40"/>
      <c r="K170" s="40"/>
      <c r="L170" s="44"/>
      <c r="M170" s="228"/>
      <c r="N170" s="229"/>
      <c r="O170" s="84"/>
      <c r="P170" s="84"/>
      <c r="Q170" s="84"/>
      <c r="R170" s="84"/>
      <c r="S170" s="84"/>
      <c r="T170" s="85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159</v>
      </c>
      <c r="AU170" s="17" t="s">
        <v>83</v>
      </c>
    </row>
    <row r="171" s="2" customFormat="1" ht="16.5" customHeight="1">
      <c r="A171" s="38"/>
      <c r="B171" s="39"/>
      <c r="C171" s="212" t="s">
        <v>321</v>
      </c>
      <c r="D171" s="212" t="s">
        <v>153</v>
      </c>
      <c r="E171" s="213" t="s">
        <v>1970</v>
      </c>
      <c r="F171" s="214" t="s">
        <v>1971</v>
      </c>
      <c r="G171" s="215" t="s">
        <v>281</v>
      </c>
      <c r="H171" s="216">
        <v>2</v>
      </c>
      <c r="I171" s="217"/>
      <c r="J171" s="218">
        <f>ROUND(I171*H171,2)</f>
        <v>0</v>
      </c>
      <c r="K171" s="214" t="s">
        <v>19</v>
      </c>
      <c r="L171" s="44"/>
      <c r="M171" s="219" t="s">
        <v>19</v>
      </c>
      <c r="N171" s="220" t="s">
        <v>44</v>
      </c>
      <c r="O171" s="84"/>
      <c r="P171" s="221">
        <f>O171*H171</f>
        <v>0</v>
      </c>
      <c r="Q171" s="221">
        <v>0.00115</v>
      </c>
      <c r="R171" s="221">
        <f>Q171*H171</f>
        <v>0.0023</v>
      </c>
      <c r="S171" s="221">
        <v>0</v>
      </c>
      <c r="T171" s="222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23" t="s">
        <v>383</v>
      </c>
      <c r="AT171" s="223" t="s">
        <v>153</v>
      </c>
      <c r="AU171" s="223" t="s">
        <v>83</v>
      </c>
      <c r="AY171" s="17" t="s">
        <v>150</v>
      </c>
      <c r="BE171" s="224">
        <f>IF(N171="základní",J171,0)</f>
        <v>0</v>
      </c>
      <c r="BF171" s="224">
        <f>IF(N171="snížená",J171,0)</f>
        <v>0</v>
      </c>
      <c r="BG171" s="224">
        <f>IF(N171="zákl. přenesená",J171,0)</f>
        <v>0</v>
      </c>
      <c r="BH171" s="224">
        <f>IF(N171="sníž. přenesená",J171,0)</f>
        <v>0</v>
      </c>
      <c r="BI171" s="224">
        <f>IF(N171="nulová",J171,0)</f>
        <v>0</v>
      </c>
      <c r="BJ171" s="17" t="s">
        <v>81</v>
      </c>
      <c r="BK171" s="224">
        <f>ROUND(I171*H171,2)</f>
        <v>0</v>
      </c>
      <c r="BL171" s="17" t="s">
        <v>383</v>
      </c>
      <c r="BM171" s="223" t="s">
        <v>1972</v>
      </c>
    </row>
    <row r="172" s="2" customFormat="1">
      <c r="A172" s="38"/>
      <c r="B172" s="39"/>
      <c r="C172" s="40"/>
      <c r="D172" s="225" t="s">
        <v>159</v>
      </c>
      <c r="E172" s="40"/>
      <c r="F172" s="226" t="s">
        <v>1971</v>
      </c>
      <c r="G172" s="40"/>
      <c r="H172" s="40"/>
      <c r="I172" s="227"/>
      <c r="J172" s="40"/>
      <c r="K172" s="40"/>
      <c r="L172" s="44"/>
      <c r="M172" s="228"/>
      <c r="N172" s="229"/>
      <c r="O172" s="84"/>
      <c r="P172" s="84"/>
      <c r="Q172" s="84"/>
      <c r="R172" s="84"/>
      <c r="S172" s="84"/>
      <c r="T172" s="85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159</v>
      </c>
      <c r="AU172" s="17" t="s">
        <v>83</v>
      </c>
    </row>
    <row r="173" s="2" customFormat="1" ht="16.5" customHeight="1">
      <c r="A173" s="38"/>
      <c r="B173" s="39"/>
      <c r="C173" s="212" t="s">
        <v>326</v>
      </c>
      <c r="D173" s="212" t="s">
        <v>153</v>
      </c>
      <c r="E173" s="213" t="s">
        <v>265</v>
      </c>
      <c r="F173" s="214" t="s">
        <v>266</v>
      </c>
      <c r="G173" s="215" t="s">
        <v>182</v>
      </c>
      <c r="H173" s="216">
        <v>0.060999999999999999</v>
      </c>
      <c r="I173" s="217"/>
      <c r="J173" s="218">
        <f>ROUND(I173*H173,2)</f>
        <v>0</v>
      </c>
      <c r="K173" s="214" t="s">
        <v>157</v>
      </c>
      <c r="L173" s="44"/>
      <c r="M173" s="219" t="s">
        <v>19</v>
      </c>
      <c r="N173" s="220" t="s">
        <v>44</v>
      </c>
      <c r="O173" s="84"/>
      <c r="P173" s="221">
        <f>O173*H173</f>
        <v>0</v>
      </c>
      <c r="Q173" s="221">
        <v>0</v>
      </c>
      <c r="R173" s="221">
        <f>Q173*H173</f>
        <v>0</v>
      </c>
      <c r="S173" s="221">
        <v>0</v>
      </c>
      <c r="T173" s="222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23" t="s">
        <v>217</v>
      </c>
      <c r="AT173" s="223" t="s">
        <v>153</v>
      </c>
      <c r="AU173" s="223" t="s">
        <v>83</v>
      </c>
      <c r="AY173" s="17" t="s">
        <v>150</v>
      </c>
      <c r="BE173" s="224">
        <f>IF(N173="základní",J173,0)</f>
        <v>0</v>
      </c>
      <c r="BF173" s="224">
        <f>IF(N173="snížená",J173,0)</f>
        <v>0</v>
      </c>
      <c r="BG173" s="224">
        <f>IF(N173="zákl. přenesená",J173,0)</f>
        <v>0</v>
      </c>
      <c r="BH173" s="224">
        <f>IF(N173="sníž. přenesená",J173,0)</f>
        <v>0</v>
      </c>
      <c r="BI173" s="224">
        <f>IF(N173="nulová",J173,0)</f>
        <v>0</v>
      </c>
      <c r="BJ173" s="17" t="s">
        <v>81</v>
      </c>
      <c r="BK173" s="224">
        <f>ROUND(I173*H173,2)</f>
        <v>0</v>
      </c>
      <c r="BL173" s="17" t="s">
        <v>217</v>
      </c>
      <c r="BM173" s="223" t="s">
        <v>1973</v>
      </c>
    </row>
    <row r="174" s="2" customFormat="1">
      <c r="A174" s="38"/>
      <c r="B174" s="39"/>
      <c r="C174" s="40"/>
      <c r="D174" s="225" t="s">
        <v>159</v>
      </c>
      <c r="E174" s="40"/>
      <c r="F174" s="226" t="s">
        <v>268</v>
      </c>
      <c r="G174" s="40"/>
      <c r="H174" s="40"/>
      <c r="I174" s="227"/>
      <c r="J174" s="40"/>
      <c r="K174" s="40"/>
      <c r="L174" s="44"/>
      <c r="M174" s="228"/>
      <c r="N174" s="229"/>
      <c r="O174" s="84"/>
      <c r="P174" s="84"/>
      <c r="Q174" s="84"/>
      <c r="R174" s="84"/>
      <c r="S174" s="84"/>
      <c r="T174" s="85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159</v>
      </c>
      <c r="AU174" s="17" t="s">
        <v>83</v>
      </c>
    </row>
    <row r="175" s="2" customFormat="1">
      <c r="A175" s="38"/>
      <c r="B175" s="39"/>
      <c r="C175" s="40"/>
      <c r="D175" s="230" t="s">
        <v>161</v>
      </c>
      <c r="E175" s="40"/>
      <c r="F175" s="231" t="s">
        <v>269</v>
      </c>
      <c r="G175" s="40"/>
      <c r="H175" s="40"/>
      <c r="I175" s="227"/>
      <c r="J175" s="40"/>
      <c r="K175" s="40"/>
      <c r="L175" s="44"/>
      <c r="M175" s="228"/>
      <c r="N175" s="229"/>
      <c r="O175" s="84"/>
      <c r="P175" s="84"/>
      <c r="Q175" s="84"/>
      <c r="R175" s="84"/>
      <c r="S175" s="84"/>
      <c r="T175" s="85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161</v>
      </c>
      <c r="AU175" s="17" t="s">
        <v>83</v>
      </c>
    </row>
    <row r="176" s="12" customFormat="1" ht="22.8" customHeight="1">
      <c r="A176" s="12"/>
      <c r="B176" s="196"/>
      <c r="C176" s="197"/>
      <c r="D176" s="198" t="s">
        <v>72</v>
      </c>
      <c r="E176" s="210" t="s">
        <v>624</v>
      </c>
      <c r="F176" s="210" t="s">
        <v>625</v>
      </c>
      <c r="G176" s="197"/>
      <c r="H176" s="197"/>
      <c r="I176" s="200"/>
      <c r="J176" s="211">
        <f>BK176</f>
        <v>0</v>
      </c>
      <c r="K176" s="197"/>
      <c r="L176" s="202"/>
      <c r="M176" s="203"/>
      <c r="N176" s="204"/>
      <c r="O176" s="204"/>
      <c r="P176" s="205">
        <f>SUM(P177:P191)</f>
        <v>0</v>
      </c>
      <c r="Q176" s="204"/>
      <c r="R176" s="205">
        <f>SUM(R177:R191)</f>
        <v>0.9143</v>
      </c>
      <c r="S176" s="204"/>
      <c r="T176" s="206">
        <f>SUM(T177:T191)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07" t="s">
        <v>83</v>
      </c>
      <c r="AT176" s="208" t="s">
        <v>72</v>
      </c>
      <c r="AU176" s="208" t="s">
        <v>81</v>
      </c>
      <c r="AY176" s="207" t="s">
        <v>150</v>
      </c>
      <c r="BK176" s="209">
        <f>SUM(BK177:BK191)</f>
        <v>0</v>
      </c>
    </row>
    <row r="177" s="2" customFormat="1" ht="16.5" customHeight="1">
      <c r="A177" s="38"/>
      <c r="B177" s="39"/>
      <c r="C177" s="212" t="s">
        <v>332</v>
      </c>
      <c r="D177" s="212" t="s">
        <v>153</v>
      </c>
      <c r="E177" s="213" t="s">
        <v>634</v>
      </c>
      <c r="F177" s="214" t="s">
        <v>1974</v>
      </c>
      <c r="G177" s="215" t="s">
        <v>300</v>
      </c>
      <c r="H177" s="216">
        <v>3</v>
      </c>
      <c r="I177" s="217"/>
      <c r="J177" s="218">
        <f>ROUND(I177*H177,2)</f>
        <v>0</v>
      </c>
      <c r="K177" s="214" t="s">
        <v>19</v>
      </c>
      <c r="L177" s="44"/>
      <c r="M177" s="219" t="s">
        <v>19</v>
      </c>
      <c r="N177" s="220" t="s">
        <v>44</v>
      </c>
      <c r="O177" s="84"/>
      <c r="P177" s="221">
        <f>O177*H177</f>
        <v>0</v>
      </c>
      <c r="Q177" s="221">
        <v>0</v>
      </c>
      <c r="R177" s="221">
        <f>Q177*H177</f>
        <v>0</v>
      </c>
      <c r="S177" s="221">
        <v>0</v>
      </c>
      <c r="T177" s="222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23" t="s">
        <v>217</v>
      </c>
      <c r="AT177" s="223" t="s">
        <v>153</v>
      </c>
      <c r="AU177" s="223" t="s">
        <v>83</v>
      </c>
      <c r="AY177" s="17" t="s">
        <v>150</v>
      </c>
      <c r="BE177" s="224">
        <f>IF(N177="základní",J177,0)</f>
        <v>0</v>
      </c>
      <c r="BF177" s="224">
        <f>IF(N177="snížená",J177,0)</f>
        <v>0</v>
      </c>
      <c r="BG177" s="224">
        <f>IF(N177="zákl. přenesená",J177,0)</f>
        <v>0</v>
      </c>
      <c r="BH177" s="224">
        <f>IF(N177="sníž. přenesená",J177,0)</f>
        <v>0</v>
      </c>
      <c r="BI177" s="224">
        <f>IF(N177="nulová",J177,0)</f>
        <v>0</v>
      </c>
      <c r="BJ177" s="17" t="s">
        <v>81</v>
      </c>
      <c r="BK177" s="224">
        <f>ROUND(I177*H177,2)</f>
        <v>0</v>
      </c>
      <c r="BL177" s="17" t="s">
        <v>217</v>
      </c>
      <c r="BM177" s="223" t="s">
        <v>1975</v>
      </c>
    </row>
    <row r="178" s="2" customFormat="1">
      <c r="A178" s="38"/>
      <c r="B178" s="39"/>
      <c r="C178" s="40"/>
      <c r="D178" s="225" t="s">
        <v>159</v>
      </c>
      <c r="E178" s="40"/>
      <c r="F178" s="226" t="s">
        <v>1974</v>
      </c>
      <c r="G178" s="40"/>
      <c r="H178" s="40"/>
      <c r="I178" s="227"/>
      <c r="J178" s="40"/>
      <c r="K178" s="40"/>
      <c r="L178" s="44"/>
      <c r="M178" s="228"/>
      <c r="N178" s="229"/>
      <c r="O178" s="84"/>
      <c r="P178" s="84"/>
      <c r="Q178" s="84"/>
      <c r="R178" s="84"/>
      <c r="S178" s="84"/>
      <c r="T178" s="85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159</v>
      </c>
      <c r="AU178" s="17" t="s">
        <v>83</v>
      </c>
    </row>
    <row r="179" s="2" customFormat="1" ht="16.5" customHeight="1">
      <c r="A179" s="38"/>
      <c r="B179" s="39"/>
      <c r="C179" s="212" t="s">
        <v>336</v>
      </c>
      <c r="D179" s="212" t="s">
        <v>153</v>
      </c>
      <c r="E179" s="213" t="s">
        <v>637</v>
      </c>
      <c r="F179" s="214" t="s">
        <v>1976</v>
      </c>
      <c r="G179" s="215" t="s">
        <v>300</v>
      </c>
      <c r="H179" s="216">
        <v>3</v>
      </c>
      <c r="I179" s="217"/>
      <c r="J179" s="218">
        <f>ROUND(I179*H179,2)</f>
        <v>0</v>
      </c>
      <c r="K179" s="214" t="s">
        <v>19</v>
      </c>
      <c r="L179" s="44"/>
      <c r="M179" s="219" t="s">
        <v>19</v>
      </c>
      <c r="N179" s="220" t="s">
        <v>44</v>
      </c>
      <c r="O179" s="84"/>
      <c r="P179" s="221">
        <f>O179*H179</f>
        <v>0</v>
      </c>
      <c r="Q179" s="221">
        <v>0.20000000000000001</v>
      </c>
      <c r="R179" s="221">
        <f>Q179*H179</f>
        <v>0.60000000000000009</v>
      </c>
      <c r="S179" s="221">
        <v>0</v>
      </c>
      <c r="T179" s="222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23" t="s">
        <v>217</v>
      </c>
      <c r="AT179" s="223" t="s">
        <v>153</v>
      </c>
      <c r="AU179" s="223" t="s">
        <v>83</v>
      </c>
      <c r="AY179" s="17" t="s">
        <v>150</v>
      </c>
      <c r="BE179" s="224">
        <f>IF(N179="základní",J179,0)</f>
        <v>0</v>
      </c>
      <c r="BF179" s="224">
        <f>IF(N179="snížená",J179,0)</f>
        <v>0</v>
      </c>
      <c r="BG179" s="224">
        <f>IF(N179="zákl. přenesená",J179,0)</f>
        <v>0</v>
      </c>
      <c r="BH179" s="224">
        <f>IF(N179="sníž. přenesená",J179,0)</f>
        <v>0</v>
      </c>
      <c r="BI179" s="224">
        <f>IF(N179="nulová",J179,0)</f>
        <v>0</v>
      </c>
      <c r="BJ179" s="17" t="s">
        <v>81</v>
      </c>
      <c r="BK179" s="224">
        <f>ROUND(I179*H179,2)</f>
        <v>0</v>
      </c>
      <c r="BL179" s="17" t="s">
        <v>217</v>
      </c>
      <c r="BM179" s="223" t="s">
        <v>1977</v>
      </c>
    </row>
    <row r="180" s="2" customFormat="1">
      <c r="A180" s="38"/>
      <c r="B180" s="39"/>
      <c r="C180" s="40"/>
      <c r="D180" s="225" t="s">
        <v>159</v>
      </c>
      <c r="E180" s="40"/>
      <c r="F180" s="226" t="s">
        <v>1976</v>
      </c>
      <c r="G180" s="40"/>
      <c r="H180" s="40"/>
      <c r="I180" s="227"/>
      <c r="J180" s="40"/>
      <c r="K180" s="40"/>
      <c r="L180" s="44"/>
      <c r="M180" s="228"/>
      <c r="N180" s="229"/>
      <c r="O180" s="84"/>
      <c r="P180" s="84"/>
      <c r="Q180" s="84"/>
      <c r="R180" s="84"/>
      <c r="S180" s="84"/>
      <c r="T180" s="85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159</v>
      </c>
      <c r="AU180" s="17" t="s">
        <v>83</v>
      </c>
    </row>
    <row r="181" s="2" customFormat="1">
      <c r="A181" s="38"/>
      <c r="B181" s="39"/>
      <c r="C181" s="40"/>
      <c r="D181" s="225" t="s">
        <v>260</v>
      </c>
      <c r="E181" s="40"/>
      <c r="F181" s="253" t="s">
        <v>1978</v>
      </c>
      <c r="G181" s="40"/>
      <c r="H181" s="40"/>
      <c r="I181" s="227"/>
      <c r="J181" s="40"/>
      <c r="K181" s="40"/>
      <c r="L181" s="44"/>
      <c r="M181" s="228"/>
      <c r="N181" s="229"/>
      <c r="O181" s="84"/>
      <c r="P181" s="84"/>
      <c r="Q181" s="84"/>
      <c r="R181" s="84"/>
      <c r="S181" s="84"/>
      <c r="T181" s="85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260</v>
      </c>
      <c r="AU181" s="17" t="s">
        <v>83</v>
      </c>
    </row>
    <row r="182" s="2" customFormat="1" ht="16.5" customHeight="1">
      <c r="A182" s="38"/>
      <c r="B182" s="39"/>
      <c r="C182" s="212" t="s">
        <v>342</v>
      </c>
      <c r="D182" s="212" t="s">
        <v>153</v>
      </c>
      <c r="E182" s="213" t="s">
        <v>1979</v>
      </c>
      <c r="F182" s="214" t="s">
        <v>1980</v>
      </c>
      <c r="G182" s="215" t="s">
        <v>300</v>
      </c>
      <c r="H182" s="216">
        <v>1</v>
      </c>
      <c r="I182" s="217"/>
      <c r="J182" s="218">
        <f>ROUND(I182*H182,2)</f>
        <v>0</v>
      </c>
      <c r="K182" s="214" t="s">
        <v>157</v>
      </c>
      <c r="L182" s="44"/>
      <c r="M182" s="219" t="s">
        <v>19</v>
      </c>
      <c r="N182" s="220" t="s">
        <v>44</v>
      </c>
      <c r="O182" s="84"/>
      <c r="P182" s="221">
        <f>O182*H182</f>
        <v>0</v>
      </c>
      <c r="Q182" s="221">
        <v>0.22400000000000001</v>
      </c>
      <c r="R182" s="221">
        <f>Q182*H182</f>
        <v>0.22400000000000001</v>
      </c>
      <c r="S182" s="221">
        <v>0</v>
      </c>
      <c r="T182" s="222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23" t="s">
        <v>217</v>
      </c>
      <c r="AT182" s="223" t="s">
        <v>153</v>
      </c>
      <c r="AU182" s="223" t="s">
        <v>83</v>
      </c>
      <c r="AY182" s="17" t="s">
        <v>150</v>
      </c>
      <c r="BE182" s="224">
        <f>IF(N182="základní",J182,0)</f>
        <v>0</v>
      </c>
      <c r="BF182" s="224">
        <f>IF(N182="snížená",J182,0)</f>
        <v>0</v>
      </c>
      <c r="BG182" s="224">
        <f>IF(N182="zákl. přenesená",J182,0)</f>
        <v>0</v>
      </c>
      <c r="BH182" s="224">
        <f>IF(N182="sníž. přenesená",J182,0)</f>
        <v>0</v>
      </c>
      <c r="BI182" s="224">
        <f>IF(N182="nulová",J182,0)</f>
        <v>0</v>
      </c>
      <c r="BJ182" s="17" t="s">
        <v>81</v>
      </c>
      <c r="BK182" s="224">
        <f>ROUND(I182*H182,2)</f>
        <v>0</v>
      </c>
      <c r="BL182" s="17" t="s">
        <v>217</v>
      </c>
      <c r="BM182" s="223" t="s">
        <v>1981</v>
      </c>
    </row>
    <row r="183" s="2" customFormat="1">
      <c r="A183" s="38"/>
      <c r="B183" s="39"/>
      <c r="C183" s="40"/>
      <c r="D183" s="225" t="s">
        <v>159</v>
      </c>
      <c r="E183" s="40"/>
      <c r="F183" s="226" t="s">
        <v>1982</v>
      </c>
      <c r="G183" s="40"/>
      <c r="H183" s="40"/>
      <c r="I183" s="227"/>
      <c r="J183" s="40"/>
      <c r="K183" s="40"/>
      <c r="L183" s="44"/>
      <c r="M183" s="228"/>
      <c r="N183" s="229"/>
      <c r="O183" s="84"/>
      <c r="P183" s="84"/>
      <c r="Q183" s="84"/>
      <c r="R183" s="84"/>
      <c r="S183" s="84"/>
      <c r="T183" s="85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159</v>
      </c>
      <c r="AU183" s="17" t="s">
        <v>83</v>
      </c>
    </row>
    <row r="184" s="2" customFormat="1">
      <c r="A184" s="38"/>
      <c r="B184" s="39"/>
      <c r="C184" s="40"/>
      <c r="D184" s="230" t="s">
        <v>161</v>
      </c>
      <c r="E184" s="40"/>
      <c r="F184" s="231" t="s">
        <v>1983</v>
      </c>
      <c r="G184" s="40"/>
      <c r="H184" s="40"/>
      <c r="I184" s="227"/>
      <c r="J184" s="40"/>
      <c r="K184" s="40"/>
      <c r="L184" s="44"/>
      <c r="M184" s="228"/>
      <c r="N184" s="229"/>
      <c r="O184" s="84"/>
      <c r="P184" s="84"/>
      <c r="Q184" s="84"/>
      <c r="R184" s="84"/>
      <c r="S184" s="84"/>
      <c r="T184" s="85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7" t="s">
        <v>161</v>
      </c>
      <c r="AU184" s="17" t="s">
        <v>83</v>
      </c>
    </row>
    <row r="185" s="2" customFormat="1" ht="21.75" customHeight="1">
      <c r="A185" s="38"/>
      <c r="B185" s="39"/>
      <c r="C185" s="212" t="s">
        <v>346</v>
      </c>
      <c r="D185" s="212" t="s">
        <v>153</v>
      </c>
      <c r="E185" s="213" t="s">
        <v>1984</v>
      </c>
      <c r="F185" s="214" t="s">
        <v>1985</v>
      </c>
      <c r="G185" s="215" t="s">
        <v>300</v>
      </c>
      <c r="H185" s="216">
        <v>1</v>
      </c>
      <c r="I185" s="217"/>
      <c r="J185" s="218">
        <f>ROUND(I185*H185,2)</f>
        <v>0</v>
      </c>
      <c r="K185" s="214" t="s">
        <v>19</v>
      </c>
      <c r="L185" s="44"/>
      <c r="M185" s="219" t="s">
        <v>19</v>
      </c>
      <c r="N185" s="220" t="s">
        <v>44</v>
      </c>
      <c r="O185" s="84"/>
      <c r="P185" s="221">
        <f>O185*H185</f>
        <v>0</v>
      </c>
      <c r="Q185" s="221">
        <v>0.01272</v>
      </c>
      <c r="R185" s="221">
        <f>Q185*H185</f>
        <v>0.01272</v>
      </c>
      <c r="S185" s="221">
        <v>0</v>
      </c>
      <c r="T185" s="222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23" t="s">
        <v>217</v>
      </c>
      <c r="AT185" s="223" t="s">
        <v>153</v>
      </c>
      <c r="AU185" s="223" t="s">
        <v>83</v>
      </c>
      <c r="AY185" s="17" t="s">
        <v>150</v>
      </c>
      <c r="BE185" s="224">
        <f>IF(N185="základní",J185,0)</f>
        <v>0</v>
      </c>
      <c r="BF185" s="224">
        <f>IF(N185="snížená",J185,0)</f>
        <v>0</v>
      </c>
      <c r="BG185" s="224">
        <f>IF(N185="zákl. přenesená",J185,0)</f>
        <v>0</v>
      </c>
      <c r="BH185" s="224">
        <f>IF(N185="sníž. přenesená",J185,0)</f>
        <v>0</v>
      </c>
      <c r="BI185" s="224">
        <f>IF(N185="nulová",J185,0)</f>
        <v>0</v>
      </c>
      <c r="BJ185" s="17" t="s">
        <v>81</v>
      </c>
      <c r="BK185" s="224">
        <f>ROUND(I185*H185,2)</f>
        <v>0</v>
      </c>
      <c r="BL185" s="17" t="s">
        <v>217</v>
      </c>
      <c r="BM185" s="223" t="s">
        <v>1986</v>
      </c>
    </row>
    <row r="186" s="2" customFormat="1">
      <c r="A186" s="38"/>
      <c r="B186" s="39"/>
      <c r="C186" s="40"/>
      <c r="D186" s="225" t="s">
        <v>159</v>
      </c>
      <c r="E186" s="40"/>
      <c r="F186" s="226" t="s">
        <v>1985</v>
      </c>
      <c r="G186" s="40"/>
      <c r="H186" s="40"/>
      <c r="I186" s="227"/>
      <c r="J186" s="40"/>
      <c r="K186" s="40"/>
      <c r="L186" s="44"/>
      <c r="M186" s="228"/>
      <c r="N186" s="229"/>
      <c r="O186" s="84"/>
      <c r="P186" s="84"/>
      <c r="Q186" s="84"/>
      <c r="R186" s="84"/>
      <c r="S186" s="84"/>
      <c r="T186" s="85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159</v>
      </c>
      <c r="AU186" s="17" t="s">
        <v>83</v>
      </c>
    </row>
    <row r="187" s="2" customFormat="1" ht="16.5" customHeight="1">
      <c r="A187" s="38"/>
      <c r="B187" s="39"/>
      <c r="C187" s="212" t="s">
        <v>232</v>
      </c>
      <c r="D187" s="212" t="s">
        <v>153</v>
      </c>
      <c r="E187" s="213" t="s">
        <v>1987</v>
      </c>
      <c r="F187" s="214" t="s">
        <v>1988</v>
      </c>
      <c r="G187" s="215" t="s">
        <v>300</v>
      </c>
      <c r="H187" s="216">
        <v>2</v>
      </c>
      <c r="I187" s="217"/>
      <c r="J187" s="218">
        <f>ROUND(I187*H187,2)</f>
        <v>0</v>
      </c>
      <c r="K187" s="214" t="s">
        <v>19</v>
      </c>
      <c r="L187" s="44"/>
      <c r="M187" s="219" t="s">
        <v>19</v>
      </c>
      <c r="N187" s="220" t="s">
        <v>44</v>
      </c>
      <c r="O187" s="84"/>
      <c r="P187" s="221">
        <f>O187*H187</f>
        <v>0</v>
      </c>
      <c r="Q187" s="221">
        <v>0.038789999999999998</v>
      </c>
      <c r="R187" s="221">
        <f>Q187*H187</f>
        <v>0.077579999999999996</v>
      </c>
      <c r="S187" s="221">
        <v>0</v>
      </c>
      <c r="T187" s="222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23" t="s">
        <v>217</v>
      </c>
      <c r="AT187" s="223" t="s">
        <v>153</v>
      </c>
      <c r="AU187" s="223" t="s">
        <v>83</v>
      </c>
      <c r="AY187" s="17" t="s">
        <v>150</v>
      </c>
      <c r="BE187" s="224">
        <f>IF(N187="základní",J187,0)</f>
        <v>0</v>
      </c>
      <c r="BF187" s="224">
        <f>IF(N187="snížená",J187,0)</f>
        <v>0</v>
      </c>
      <c r="BG187" s="224">
        <f>IF(N187="zákl. přenesená",J187,0)</f>
        <v>0</v>
      </c>
      <c r="BH187" s="224">
        <f>IF(N187="sníž. přenesená",J187,0)</f>
        <v>0</v>
      </c>
      <c r="BI187" s="224">
        <f>IF(N187="nulová",J187,0)</f>
        <v>0</v>
      </c>
      <c r="BJ187" s="17" t="s">
        <v>81</v>
      </c>
      <c r="BK187" s="224">
        <f>ROUND(I187*H187,2)</f>
        <v>0</v>
      </c>
      <c r="BL187" s="17" t="s">
        <v>217</v>
      </c>
      <c r="BM187" s="223" t="s">
        <v>1989</v>
      </c>
    </row>
    <row r="188" s="2" customFormat="1">
      <c r="A188" s="38"/>
      <c r="B188" s="39"/>
      <c r="C188" s="40"/>
      <c r="D188" s="225" t="s">
        <v>159</v>
      </c>
      <c r="E188" s="40"/>
      <c r="F188" s="226" t="s">
        <v>1988</v>
      </c>
      <c r="G188" s="40"/>
      <c r="H188" s="40"/>
      <c r="I188" s="227"/>
      <c r="J188" s="40"/>
      <c r="K188" s="40"/>
      <c r="L188" s="44"/>
      <c r="M188" s="228"/>
      <c r="N188" s="229"/>
      <c r="O188" s="84"/>
      <c r="P188" s="84"/>
      <c r="Q188" s="84"/>
      <c r="R188" s="84"/>
      <c r="S188" s="84"/>
      <c r="T188" s="85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7" t="s">
        <v>159</v>
      </c>
      <c r="AU188" s="17" t="s">
        <v>83</v>
      </c>
    </row>
    <row r="189" s="2" customFormat="1" ht="16.5" customHeight="1">
      <c r="A189" s="38"/>
      <c r="B189" s="39"/>
      <c r="C189" s="212" t="s">
        <v>357</v>
      </c>
      <c r="D189" s="212" t="s">
        <v>153</v>
      </c>
      <c r="E189" s="213" t="s">
        <v>688</v>
      </c>
      <c r="F189" s="214" t="s">
        <v>689</v>
      </c>
      <c r="G189" s="215" t="s">
        <v>182</v>
      </c>
      <c r="H189" s="216">
        <v>0.91400000000000003</v>
      </c>
      <c r="I189" s="217"/>
      <c r="J189" s="218">
        <f>ROUND(I189*H189,2)</f>
        <v>0</v>
      </c>
      <c r="K189" s="214" t="s">
        <v>157</v>
      </c>
      <c r="L189" s="44"/>
      <c r="M189" s="219" t="s">
        <v>19</v>
      </c>
      <c r="N189" s="220" t="s">
        <v>44</v>
      </c>
      <c r="O189" s="84"/>
      <c r="P189" s="221">
        <f>O189*H189</f>
        <v>0</v>
      </c>
      <c r="Q189" s="221">
        <v>0</v>
      </c>
      <c r="R189" s="221">
        <f>Q189*H189</f>
        <v>0</v>
      </c>
      <c r="S189" s="221">
        <v>0</v>
      </c>
      <c r="T189" s="222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23" t="s">
        <v>217</v>
      </c>
      <c r="AT189" s="223" t="s">
        <v>153</v>
      </c>
      <c r="AU189" s="223" t="s">
        <v>83</v>
      </c>
      <c r="AY189" s="17" t="s">
        <v>150</v>
      </c>
      <c r="BE189" s="224">
        <f>IF(N189="základní",J189,0)</f>
        <v>0</v>
      </c>
      <c r="BF189" s="224">
        <f>IF(N189="snížená",J189,0)</f>
        <v>0</v>
      </c>
      <c r="BG189" s="224">
        <f>IF(N189="zákl. přenesená",J189,0)</f>
        <v>0</v>
      </c>
      <c r="BH189" s="224">
        <f>IF(N189="sníž. přenesená",J189,0)</f>
        <v>0</v>
      </c>
      <c r="BI189" s="224">
        <f>IF(N189="nulová",J189,0)</f>
        <v>0</v>
      </c>
      <c r="BJ189" s="17" t="s">
        <v>81</v>
      </c>
      <c r="BK189" s="224">
        <f>ROUND(I189*H189,2)</f>
        <v>0</v>
      </c>
      <c r="BL189" s="17" t="s">
        <v>217</v>
      </c>
      <c r="BM189" s="223" t="s">
        <v>1990</v>
      </c>
    </row>
    <row r="190" s="2" customFormat="1">
      <c r="A190" s="38"/>
      <c r="B190" s="39"/>
      <c r="C190" s="40"/>
      <c r="D190" s="225" t="s">
        <v>159</v>
      </c>
      <c r="E190" s="40"/>
      <c r="F190" s="226" t="s">
        <v>691</v>
      </c>
      <c r="G190" s="40"/>
      <c r="H190" s="40"/>
      <c r="I190" s="227"/>
      <c r="J190" s="40"/>
      <c r="K190" s="40"/>
      <c r="L190" s="44"/>
      <c r="M190" s="228"/>
      <c r="N190" s="229"/>
      <c r="O190" s="84"/>
      <c r="P190" s="84"/>
      <c r="Q190" s="84"/>
      <c r="R190" s="84"/>
      <c r="S190" s="84"/>
      <c r="T190" s="85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7" t="s">
        <v>159</v>
      </c>
      <c r="AU190" s="17" t="s">
        <v>83</v>
      </c>
    </row>
    <row r="191" s="2" customFormat="1">
      <c r="A191" s="38"/>
      <c r="B191" s="39"/>
      <c r="C191" s="40"/>
      <c r="D191" s="230" t="s">
        <v>161</v>
      </c>
      <c r="E191" s="40"/>
      <c r="F191" s="231" t="s">
        <v>692</v>
      </c>
      <c r="G191" s="40"/>
      <c r="H191" s="40"/>
      <c r="I191" s="227"/>
      <c r="J191" s="40"/>
      <c r="K191" s="40"/>
      <c r="L191" s="44"/>
      <c r="M191" s="228"/>
      <c r="N191" s="229"/>
      <c r="O191" s="84"/>
      <c r="P191" s="84"/>
      <c r="Q191" s="84"/>
      <c r="R191" s="84"/>
      <c r="S191" s="84"/>
      <c r="T191" s="85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161</v>
      </c>
      <c r="AU191" s="17" t="s">
        <v>83</v>
      </c>
    </row>
    <row r="192" s="12" customFormat="1" ht="22.8" customHeight="1">
      <c r="A192" s="12"/>
      <c r="B192" s="196"/>
      <c r="C192" s="197"/>
      <c r="D192" s="198" t="s">
        <v>72</v>
      </c>
      <c r="E192" s="210" t="s">
        <v>270</v>
      </c>
      <c r="F192" s="210" t="s">
        <v>271</v>
      </c>
      <c r="G192" s="197"/>
      <c r="H192" s="197"/>
      <c r="I192" s="200"/>
      <c r="J192" s="211">
        <f>BK192</f>
        <v>0</v>
      </c>
      <c r="K192" s="197"/>
      <c r="L192" s="202"/>
      <c r="M192" s="203"/>
      <c r="N192" s="204"/>
      <c r="O192" s="204"/>
      <c r="P192" s="205">
        <f>SUM(P193:P239)</f>
        <v>0</v>
      </c>
      <c r="Q192" s="204"/>
      <c r="R192" s="205">
        <f>SUM(R193:R239)</f>
        <v>2.092794</v>
      </c>
      <c r="S192" s="204"/>
      <c r="T192" s="206">
        <f>SUM(T193:T239)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07" t="s">
        <v>83</v>
      </c>
      <c r="AT192" s="208" t="s">
        <v>72</v>
      </c>
      <c r="AU192" s="208" t="s">
        <v>81</v>
      </c>
      <c r="AY192" s="207" t="s">
        <v>150</v>
      </c>
      <c r="BK192" s="209">
        <f>SUM(BK193:BK239)</f>
        <v>0</v>
      </c>
    </row>
    <row r="193" s="2" customFormat="1" ht="24.15" customHeight="1">
      <c r="A193" s="38"/>
      <c r="B193" s="39"/>
      <c r="C193" s="212" t="s">
        <v>366</v>
      </c>
      <c r="D193" s="212" t="s">
        <v>153</v>
      </c>
      <c r="E193" s="213" t="s">
        <v>1991</v>
      </c>
      <c r="F193" s="214" t="s">
        <v>1992</v>
      </c>
      <c r="G193" s="215" t="s">
        <v>216</v>
      </c>
      <c r="H193" s="216">
        <v>7.7000000000000002</v>
      </c>
      <c r="I193" s="217"/>
      <c r="J193" s="218">
        <f>ROUND(I193*H193,2)</f>
        <v>0</v>
      </c>
      <c r="K193" s="214" t="s">
        <v>19</v>
      </c>
      <c r="L193" s="44"/>
      <c r="M193" s="219" t="s">
        <v>19</v>
      </c>
      <c r="N193" s="220" t="s">
        <v>44</v>
      </c>
      <c r="O193" s="84"/>
      <c r="P193" s="221">
        <f>O193*H193</f>
        <v>0</v>
      </c>
      <c r="Q193" s="221">
        <v>0.0016999999999999999</v>
      </c>
      <c r="R193" s="221">
        <f>Q193*H193</f>
        <v>0.013089999999999999</v>
      </c>
      <c r="S193" s="221">
        <v>0</v>
      </c>
      <c r="T193" s="222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23" t="s">
        <v>217</v>
      </c>
      <c r="AT193" s="223" t="s">
        <v>153</v>
      </c>
      <c r="AU193" s="223" t="s">
        <v>83</v>
      </c>
      <c r="AY193" s="17" t="s">
        <v>150</v>
      </c>
      <c r="BE193" s="224">
        <f>IF(N193="základní",J193,0)</f>
        <v>0</v>
      </c>
      <c r="BF193" s="224">
        <f>IF(N193="snížená",J193,0)</f>
        <v>0</v>
      </c>
      <c r="BG193" s="224">
        <f>IF(N193="zákl. přenesená",J193,0)</f>
        <v>0</v>
      </c>
      <c r="BH193" s="224">
        <f>IF(N193="sníž. přenesená",J193,0)</f>
        <v>0</v>
      </c>
      <c r="BI193" s="224">
        <f>IF(N193="nulová",J193,0)</f>
        <v>0</v>
      </c>
      <c r="BJ193" s="17" t="s">
        <v>81</v>
      </c>
      <c r="BK193" s="224">
        <f>ROUND(I193*H193,2)</f>
        <v>0</v>
      </c>
      <c r="BL193" s="17" t="s">
        <v>217</v>
      </c>
      <c r="BM193" s="223" t="s">
        <v>1993</v>
      </c>
    </row>
    <row r="194" s="2" customFormat="1">
      <c r="A194" s="38"/>
      <c r="B194" s="39"/>
      <c r="C194" s="40"/>
      <c r="D194" s="225" t="s">
        <v>159</v>
      </c>
      <c r="E194" s="40"/>
      <c r="F194" s="226" t="s">
        <v>1992</v>
      </c>
      <c r="G194" s="40"/>
      <c r="H194" s="40"/>
      <c r="I194" s="227"/>
      <c r="J194" s="40"/>
      <c r="K194" s="40"/>
      <c r="L194" s="44"/>
      <c r="M194" s="228"/>
      <c r="N194" s="229"/>
      <c r="O194" s="84"/>
      <c r="P194" s="84"/>
      <c r="Q194" s="84"/>
      <c r="R194" s="84"/>
      <c r="S194" s="84"/>
      <c r="T194" s="85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7" t="s">
        <v>159</v>
      </c>
      <c r="AU194" s="17" t="s">
        <v>83</v>
      </c>
    </row>
    <row r="195" s="13" customFormat="1">
      <c r="A195" s="13"/>
      <c r="B195" s="232"/>
      <c r="C195" s="233"/>
      <c r="D195" s="225" t="s">
        <v>163</v>
      </c>
      <c r="E195" s="233"/>
      <c r="F195" s="235" t="s">
        <v>1994</v>
      </c>
      <c r="G195" s="233"/>
      <c r="H195" s="236">
        <v>7.7000000000000002</v>
      </c>
      <c r="I195" s="237"/>
      <c r="J195" s="233"/>
      <c r="K195" s="233"/>
      <c r="L195" s="238"/>
      <c r="M195" s="239"/>
      <c r="N195" s="240"/>
      <c r="O195" s="240"/>
      <c r="P195" s="240"/>
      <c r="Q195" s="240"/>
      <c r="R195" s="240"/>
      <c r="S195" s="240"/>
      <c r="T195" s="241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2" t="s">
        <v>163</v>
      </c>
      <c r="AU195" s="242" t="s">
        <v>83</v>
      </c>
      <c r="AV195" s="13" t="s">
        <v>83</v>
      </c>
      <c r="AW195" s="13" t="s">
        <v>4</v>
      </c>
      <c r="AX195" s="13" t="s">
        <v>81</v>
      </c>
      <c r="AY195" s="242" t="s">
        <v>150</v>
      </c>
    </row>
    <row r="196" s="2" customFormat="1" ht="24.15" customHeight="1">
      <c r="A196" s="38"/>
      <c r="B196" s="39"/>
      <c r="C196" s="212" t="s">
        <v>372</v>
      </c>
      <c r="D196" s="212" t="s">
        <v>153</v>
      </c>
      <c r="E196" s="213" t="s">
        <v>1995</v>
      </c>
      <c r="F196" s="214" t="s">
        <v>1996</v>
      </c>
      <c r="G196" s="215" t="s">
        <v>216</v>
      </c>
      <c r="H196" s="216">
        <v>3.2999999999999998</v>
      </c>
      <c r="I196" s="217"/>
      <c r="J196" s="218">
        <f>ROUND(I196*H196,2)</f>
        <v>0</v>
      </c>
      <c r="K196" s="214" t="s">
        <v>19</v>
      </c>
      <c r="L196" s="44"/>
      <c r="M196" s="219" t="s">
        <v>19</v>
      </c>
      <c r="N196" s="220" t="s">
        <v>44</v>
      </c>
      <c r="O196" s="84"/>
      <c r="P196" s="221">
        <f>O196*H196</f>
        <v>0</v>
      </c>
      <c r="Q196" s="221">
        <v>0.0022000000000000001</v>
      </c>
      <c r="R196" s="221">
        <f>Q196*H196</f>
        <v>0.00726</v>
      </c>
      <c r="S196" s="221">
        <v>0</v>
      </c>
      <c r="T196" s="222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23" t="s">
        <v>217</v>
      </c>
      <c r="AT196" s="223" t="s">
        <v>153</v>
      </c>
      <c r="AU196" s="223" t="s">
        <v>83</v>
      </c>
      <c r="AY196" s="17" t="s">
        <v>150</v>
      </c>
      <c r="BE196" s="224">
        <f>IF(N196="základní",J196,0)</f>
        <v>0</v>
      </c>
      <c r="BF196" s="224">
        <f>IF(N196="snížená",J196,0)</f>
        <v>0</v>
      </c>
      <c r="BG196" s="224">
        <f>IF(N196="zákl. přenesená",J196,0)</f>
        <v>0</v>
      </c>
      <c r="BH196" s="224">
        <f>IF(N196="sníž. přenesená",J196,0)</f>
        <v>0</v>
      </c>
      <c r="BI196" s="224">
        <f>IF(N196="nulová",J196,0)</f>
        <v>0</v>
      </c>
      <c r="BJ196" s="17" t="s">
        <v>81</v>
      </c>
      <c r="BK196" s="224">
        <f>ROUND(I196*H196,2)</f>
        <v>0</v>
      </c>
      <c r="BL196" s="17" t="s">
        <v>217</v>
      </c>
      <c r="BM196" s="223" t="s">
        <v>1997</v>
      </c>
    </row>
    <row r="197" s="2" customFormat="1">
      <c r="A197" s="38"/>
      <c r="B197" s="39"/>
      <c r="C197" s="40"/>
      <c r="D197" s="225" t="s">
        <v>159</v>
      </c>
      <c r="E197" s="40"/>
      <c r="F197" s="226" t="s">
        <v>1996</v>
      </c>
      <c r="G197" s="40"/>
      <c r="H197" s="40"/>
      <c r="I197" s="227"/>
      <c r="J197" s="40"/>
      <c r="K197" s="40"/>
      <c r="L197" s="44"/>
      <c r="M197" s="228"/>
      <c r="N197" s="229"/>
      <c r="O197" s="84"/>
      <c r="P197" s="84"/>
      <c r="Q197" s="84"/>
      <c r="R197" s="84"/>
      <c r="S197" s="84"/>
      <c r="T197" s="85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159</v>
      </c>
      <c r="AU197" s="17" t="s">
        <v>83</v>
      </c>
    </row>
    <row r="198" s="13" customFormat="1">
      <c r="A198" s="13"/>
      <c r="B198" s="232"/>
      <c r="C198" s="233"/>
      <c r="D198" s="225" t="s">
        <v>163</v>
      </c>
      <c r="E198" s="233"/>
      <c r="F198" s="235" t="s">
        <v>1998</v>
      </c>
      <c r="G198" s="233"/>
      <c r="H198" s="236">
        <v>3.2999999999999998</v>
      </c>
      <c r="I198" s="237"/>
      <c r="J198" s="233"/>
      <c r="K198" s="233"/>
      <c r="L198" s="238"/>
      <c r="M198" s="239"/>
      <c r="N198" s="240"/>
      <c r="O198" s="240"/>
      <c r="P198" s="240"/>
      <c r="Q198" s="240"/>
      <c r="R198" s="240"/>
      <c r="S198" s="240"/>
      <c r="T198" s="241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2" t="s">
        <v>163</v>
      </c>
      <c r="AU198" s="242" t="s">
        <v>83</v>
      </c>
      <c r="AV198" s="13" t="s">
        <v>83</v>
      </c>
      <c r="AW198" s="13" t="s">
        <v>4</v>
      </c>
      <c r="AX198" s="13" t="s">
        <v>81</v>
      </c>
      <c r="AY198" s="242" t="s">
        <v>150</v>
      </c>
    </row>
    <row r="199" s="2" customFormat="1" ht="21.75" customHeight="1">
      <c r="A199" s="38"/>
      <c r="B199" s="39"/>
      <c r="C199" s="212" t="s">
        <v>380</v>
      </c>
      <c r="D199" s="212" t="s">
        <v>153</v>
      </c>
      <c r="E199" s="213" t="s">
        <v>1999</v>
      </c>
      <c r="F199" s="214" t="s">
        <v>2000</v>
      </c>
      <c r="G199" s="215" t="s">
        <v>216</v>
      </c>
      <c r="H199" s="216">
        <v>3.2999999999999998</v>
      </c>
      <c r="I199" s="217"/>
      <c r="J199" s="218">
        <f>ROUND(I199*H199,2)</f>
        <v>0</v>
      </c>
      <c r="K199" s="214" t="s">
        <v>19</v>
      </c>
      <c r="L199" s="44"/>
      <c r="M199" s="219" t="s">
        <v>19</v>
      </c>
      <c r="N199" s="220" t="s">
        <v>44</v>
      </c>
      <c r="O199" s="84"/>
      <c r="P199" s="221">
        <f>O199*H199</f>
        <v>0</v>
      </c>
      <c r="Q199" s="221">
        <v>0.0041599999999999996</v>
      </c>
      <c r="R199" s="221">
        <f>Q199*H199</f>
        <v>0.013727999999999999</v>
      </c>
      <c r="S199" s="221">
        <v>0</v>
      </c>
      <c r="T199" s="222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23" t="s">
        <v>217</v>
      </c>
      <c r="AT199" s="223" t="s">
        <v>153</v>
      </c>
      <c r="AU199" s="223" t="s">
        <v>83</v>
      </c>
      <c r="AY199" s="17" t="s">
        <v>150</v>
      </c>
      <c r="BE199" s="224">
        <f>IF(N199="základní",J199,0)</f>
        <v>0</v>
      </c>
      <c r="BF199" s="224">
        <f>IF(N199="snížená",J199,0)</f>
        <v>0</v>
      </c>
      <c r="BG199" s="224">
        <f>IF(N199="zákl. přenesená",J199,0)</f>
        <v>0</v>
      </c>
      <c r="BH199" s="224">
        <f>IF(N199="sníž. přenesená",J199,0)</f>
        <v>0</v>
      </c>
      <c r="BI199" s="224">
        <f>IF(N199="nulová",J199,0)</f>
        <v>0</v>
      </c>
      <c r="BJ199" s="17" t="s">
        <v>81</v>
      </c>
      <c r="BK199" s="224">
        <f>ROUND(I199*H199,2)</f>
        <v>0</v>
      </c>
      <c r="BL199" s="17" t="s">
        <v>217</v>
      </c>
      <c r="BM199" s="223" t="s">
        <v>2001</v>
      </c>
    </row>
    <row r="200" s="2" customFormat="1">
      <c r="A200" s="38"/>
      <c r="B200" s="39"/>
      <c r="C200" s="40"/>
      <c r="D200" s="225" t="s">
        <v>159</v>
      </c>
      <c r="E200" s="40"/>
      <c r="F200" s="226" t="s">
        <v>2000</v>
      </c>
      <c r="G200" s="40"/>
      <c r="H200" s="40"/>
      <c r="I200" s="227"/>
      <c r="J200" s="40"/>
      <c r="K200" s="40"/>
      <c r="L200" s="44"/>
      <c r="M200" s="228"/>
      <c r="N200" s="229"/>
      <c r="O200" s="84"/>
      <c r="P200" s="84"/>
      <c r="Q200" s="84"/>
      <c r="R200" s="84"/>
      <c r="S200" s="84"/>
      <c r="T200" s="85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7" t="s">
        <v>159</v>
      </c>
      <c r="AU200" s="17" t="s">
        <v>83</v>
      </c>
    </row>
    <row r="201" s="13" customFormat="1">
      <c r="A201" s="13"/>
      <c r="B201" s="232"/>
      <c r="C201" s="233"/>
      <c r="D201" s="225" t="s">
        <v>163</v>
      </c>
      <c r="E201" s="233"/>
      <c r="F201" s="235" t="s">
        <v>1998</v>
      </c>
      <c r="G201" s="233"/>
      <c r="H201" s="236">
        <v>3.2999999999999998</v>
      </c>
      <c r="I201" s="237"/>
      <c r="J201" s="233"/>
      <c r="K201" s="233"/>
      <c r="L201" s="238"/>
      <c r="M201" s="239"/>
      <c r="N201" s="240"/>
      <c r="O201" s="240"/>
      <c r="P201" s="240"/>
      <c r="Q201" s="240"/>
      <c r="R201" s="240"/>
      <c r="S201" s="240"/>
      <c r="T201" s="241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2" t="s">
        <v>163</v>
      </c>
      <c r="AU201" s="242" t="s">
        <v>83</v>
      </c>
      <c r="AV201" s="13" t="s">
        <v>83</v>
      </c>
      <c r="AW201" s="13" t="s">
        <v>4</v>
      </c>
      <c r="AX201" s="13" t="s">
        <v>81</v>
      </c>
      <c r="AY201" s="242" t="s">
        <v>150</v>
      </c>
    </row>
    <row r="202" s="2" customFormat="1" ht="21.75" customHeight="1">
      <c r="A202" s="38"/>
      <c r="B202" s="39"/>
      <c r="C202" s="212" t="s">
        <v>387</v>
      </c>
      <c r="D202" s="212" t="s">
        <v>153</v>
      </c>
      <c r="E202" s="213" t="s">
        <v>2002</v>
      </c>
      <c r="F202" s="214" t="s">
        <v>2003</v>
      </c>
      <c r="G202" s="215" t="s">
        <v>216</v>
      </c>
      <c r="H202" s="216">
        <v>11</v>
      </c>
      <c r="I202" s="217"/>
      <c r="J202" s="218">
        <f>ROUND(I202*H202,2)</f>
        <v>0</v>
      </c>
      <c r="K202" s="214" t="s">
        <v>157</v>
      </c>
      <c r="L202" s="44"/>
      <c r="M202" s="219" t="s">
        <v>19</v>
      </c>
      <c r="N202" s="220" t="s">
        <v>44</v>
      </c>
      <c r="O202" s="84"/>
      <c r="P202" s="221">
        <f>O202*H202</f>
        <v>0</v>
      </c>
      <c r="Q202" s="221">
        <v>0.0051799999999999997</v>
      </c>
      <c r="R202" s="221">
        <f>Q202*H202</f>
        <v>0.056979999999999996</v>
      </c>
      <c r="S202" s="221">
        <v>0</v>
      </c>
      <c r="T202" s="222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23" t="s">
        <v>217</v>
      </c>
      <c r="AT202" s="223" t="s">
        <v>153</v>
      </c>
      <c r="AU202" s="223" t="s">
        <v>83</v>
      </c>
      <c r="AY202" s="17" t="s">
        <v>150</v>
      </c>
      <c r="BE202" s="224">
        <f>IF(N202="základní",J202,0)</f>
        <v>0</v>
      </c>
      <c r="BF202" s="224">
        <f>IF(N202="snížená",J202,0)</f>
        <v>0</v>
      </c>
      <c r="BG202" s="224">
        <f>IF(N202="zákl. přenesená",J202,0)</f>
        <v>0</v>
      </c>
      <c r="BH202" s="224">
        <f>IF(N202="sníž. přenesená",J202,0)</f>
        <v>0</v>
      </c>
      <c r="BI202" s="224">
        <f>IF(N202="nulová",J202,0)</f>
        <v>0</v>
      </c>
      <c r="BJ202" s="17" t="s">
        <v>81</v>
      </c>
      <c r="BK202" s="224">
        <f>ROUND(I202*H202,2)</f>
        <v>0</v>
      </c>
      <c r="BL202" s="17" t="s">
        <v>217</v>
      </c>
      <c r="BM202" s="223" t="s">
        <v>2004</v>
      </c>
    </row>
    <row r="203" s="2" customFormat="1">
      <c r="A203" s="38"/>
      <c r="B203" s="39"/>
      <c r="C203" s="40"/>
      <c r="D203" s="225" t="s">
        <v>159</v>
      </c>
      <c r="E203" s="40"/>
      <c r="F203" s="226" t="s">
        <v>2005</v>
      </c>
      <c r="G203" s="40"/>
      <c r="H203" s="40"/>
      <c r="I203" s="227"/>
      <c r="J203" s="40"/>
      <c r="K203" s="40"/>
      <c r="L203" s="44"/>
      <c r="M203" s="228"/>
      <c r="N203" s="229"/>
      <c r="O203" s="84"/>
      <c r="P203" s="84"/>
      <c r="Q203" s="84"/>
      <c r="R203" s="84"/>
      <c r="S203" s="84"/>
      <c r="T203" s="85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7" t="s">
        <v>159</v>
      </c>
      <c r="AU203" s="17" t="s">
        <v>83</v>
      </c>
    </row>
    <row r="204" s="2" customFormat="1">
      <c r="A204" s="38"/>
      <c r="B204" s="39"/>
      <c r="C204" s="40"/>
      <c r="D204" s="230" t="s">
        <v>161</v>
      </c>
      <c r="E204" s="40"/>
      <c r="F204" s="231" t="s">
        <v>2006</v>
      </c>
      <c r="G204" s="40"/>
      <c r="H204" s="40"/>
      <c r="I204" s="227"/>
      <c r="J204" s="40"/>
      <c r="K204" s="40"/>
      <c r="L204" s="44"/>
      <c r="M204" s="228"/>
      <c r="N204" s="229"/>
      <c r="O204" s="84"/>
      <c r="P204" s="84"/>
      <c r="Q204" s="84"/>
      <c r="R204" s="84"/>
      <c r="S204" s="84"/>
      <c r="T204" s="85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T204" s="17" t="s">
        <v>161</v>
      </c>
      <c r="AU204" s="17" t="s">
        <v>83</v>
      </c>
    </row>
    <row r="205" s="13" customFormat="1">
      <c r="A205" s="13"/>
      <c r="B205" s="232"/>
      <c r="C205" s="233"/>
      <c r="D205" s="225" t="s">
        <v>163</v>
      </c>
      <c r="E205" s="233"/>
      <c r="F205" s="235" t="s">
        <v>743</v>
      </c>
      <c r="G205" s="233"/>
      <c r="H205" s="236">
        <v>11</v>
      </c>
      <c r="I205" s="237"/>
      <c r="J205" s="233"/>
      <c r="K205" s="233"/>
      <c r="L205" s="238"/>
      <c r="M205" s="239"/>
      <c r="N205" s="240"/>
      <c r="O205" s="240"/>
      <c r="P205" s="240"/>
      <c r="Q205" s="240"/>
      <c r="R205" s="240"/>
      <c r="S205" s="240"/>
      <c r="T205" s="241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2" t="s">
        <v>163</v>
      </c>
      <c r="AU205" s="242" t="s">
        <v>83</v>
      </c>
      <c r="AV205" s="13" t="s">
        <v>83</v>
      </c>
      <c r="AW205" s="13" t="s">
        <v>4</v>
      </c>
      <c r="AX205" s="13" t="s">
        <v>81</v>
      </c>
      <c r="AY205" s="242" t="s">
        <v>150</v>
      </c>
    </row>
    <row r="206" s="2" customFormat="1" ht="24.15" customHeight="1">
      <c r="A206" s="38"/>
      <c r="B206" s="39"/>
      <c r="C206" s="212" t="s">
        <v>392</v>
      </c>
      <c r="D206" s="212" t="s">
        <v>153</v>
      </c>
      <c r="E206" s="213" t="s">
        <v>2007</v>
      </c>
      <c r="F206" s="214" t="s">
        <v>2008</v>
      </c>
      <c r="G206" s="215" t="s">
        <v>216</v>
      </c>
      <c r="H206" s="216">
        <v>11</v>
      </c>
      <c r="I206" s="217"/>
      <c r="J206" s="218">
        <f>ROUND(I206*H206,2)</f>
        <v>0</v>
      </c>
      <c r="K206" s="214" t="s">
        <v>19</v>
      </c>
      <c r="L206" s="44"/>
      <c r="M206" s="219" t="s">
        <v>19</v>
      </c>
      <c r="N206" s="220" t="s">
        <v>44</v>
      </c>
      <c r="O206" s="84"/>
      <c r="P206" s="221">
        <f>O206*H206</f>
        <v>0</v>
      </c>
      <c r="Q206" s="221">
        <v>0.0071399999999999996</v>
      </c>
      <c r="R206" s="221">
        <f>Q206*H206</f>
        <v>0.078539999999999999</v>
      </c>
      <c r="S206" s="221">
        <v>0</v>
      </c>
      <c r="T206" s="222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23" t="s">
        <v>217</v>
      </c>
      <c r="AT206" s="223" t="s">
        <v>153</v>
      </c>
      <c r="AU206" s="223" t="s">
        <v>83</v>
      </c>
      <c r="AY206" s="17" t="s">
        <v>150</v>
      </c>
      <c r="BE206" s="224">
        <f>IF(N206="základní",J206,0)</f>
        <v>0</v>
      </c>
      <c r="BF206" s="224">
        <f>IF(N206="snížená",J206,0)</f>
        <v>0</v>
      </c>
      <c r="BG206" s="224">
        <f>IF(N206="zákl. přenesená",J206,0)</f>
        <v>0</v>
      </c>
      <c r="BH206" s="224">
        <f>IF(N206="sníž. přenesená",J206,0)</f>
        <v>0</v>
      </c>
      <c r="BI206" s="224">
        <f>IF(N206="nulová",J206,0)</f>
        <v>0</v>
      </c>
      <c r="BJ206" s="17" t="s">
        <v>81</v>
      </c>
      <c r="BK206" s="224">
        <f>ROUND(I206*H206,2)</f>
        <v>0</v>
      </c>
      <c r="BL206" s="17" t="s">
        <v>217</v>
      </c>
      <c r="BM206" s="223" t="s">
        <v>2009</v>
      </c>
    </row>
    <row r="207" s="2" customFormat="1">
      <c r="A207" s="38"/>
      <c r="B207" s="39"/>
      <c r="C207" s="40"/>
      <c r="D207" s="225" t="s">
        <v>159</v>
      </c>
      <c r="E207" s="40"/>
      <c r="F207" s="226" t="s">
        <v>2008</v>
      </c>
      <c r="G207" s="40"/>
      <c r="H207" s="40"/>
      <c r="I207" s="227"/>
      <c r="J207" s="40"/>
      <c r="K207" s="40"/>
      <c r="L207" s="44"/>
      <c r="M207" s="228"/>
      <c r="N207" s="229"/>
      <c r="O207" s="84"/>
      <c r="P207" s="84"/>
      <c r="Q207" s="84"/>
      <c r="R207" s="84"/>
      <c r="S207" s="84"/>
      <c r="T207" s="85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T207" s="17" t="s">
        <v>159</v>
      </c>
      <c r="AU207" s="17" t="s">
        <v>83</v>
      </c>
    </row>
    <row r="208" s="13" customFormat="1">
      <c r="A208" s="13"/>
      <c r="B208" s="232"/>
      <c r="C208" s="233"/>
      <c r="D208" s="225" t="s">
        <v>163</v>
      </c>
      <c r="E208" s="233"/>
      <c r="F208" s="235" t="s">
        <v>743</v>
      </c>
      <c r="G208" s="233"/>
      <c r="H208" s="236">
        <v>11</v>
      </c>
      <c r="I208" s="237"/>
      <c r="J208" s="233"/>
      <c r="K208" s="233"/>
      <c r="L208" s="238"/>
      <c r="M208" s="239"/>
      <c r="N208" s="240"/>
      <c r="O208" s="240"/>
      <c r="P208" s="240"/>
      <c r="Q208" s="240"/>
      <c r="R208" s="240"/>
      <c r="S208" s="240"/>
      <c r="T208" s="241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2" t="s">
        <v>163</v>
      </c>
      <c r="AU208" s="242" t="s">
        <v>83</v>
      </c>
      <c r="AV208" s="13" t="s">
        <v>83</v>
      </c>
      <c r="AW208" s="13" t="s">
        <v>4</v>
      </c>
      <c r="AX208" s="13" t="s">
        <v>81</v>
      </c>
      <c r="AY208" s="242" t="s">
        <v>150</v>
      </c>
    </row>
    <row r="209" s="2" customFormat="1" ht="21.75" customHeight="1">
      <c r="A209" s="38"/>
      <c r="B209" s="39"/>
      <c r="C209" s="212" t="s">
        <v>398</v>
      </c>
      <c r="D209" s="212" t="s">
        <v>153</v>
      </c>
      <c r="E209" s="213" t="s">
        <v>2010</v>
      </c>
      <c r="F209" s="214" t="s">
        <v>2011</v>
      </c>
      <c r="G209" s="215" t="s">
        <v>216</v>
      </c>
      <c r="H209" s="216">
        <v>7.7000000000000002</v>
      </c>
      <c r="I209" s="217"/>
      <c r="J209" s="218">
        <f>ROUND(I209*H209,2)</f>
        <v>0</v>
      </c>
      <c r="K209" s="214" t="s">
        <v>157</v>
      </c>
      <c r="L209" s="44"/>
      <c r="M209" s="219" t="s">
        <v>19</v>
      </c>
      <c r="N209" s="220" t="s">
        <v>44</v>
      </c>
      <c r="O209" s="84"/>
      <c r="P209" s="221">
        <f>O209*H209</f>
        <v>0</v>
      </c>
      <c r="Q209" s="221">
        <v>0.00792</v>
      </c>
      <c r="R209" s="221">
        <f>Q209*H209</f>
        <v>0.060984000000000003</v>
      </c>
      <c r="S209" s="221">
        <v>0</v>
      </c>
      <c r="T209" s="222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23" t="s">
        <v>217</v>
      </c>
      <c r="AT209" s="223" t="s">
        <v>153</v>
      </c>
      <c r="AU209" s="223" t="s">
        <v>83</v>
      </c>
      <c r="AY209" s="17" t="s">
        <v>150</v>
      </c>
      <c r="BE209" s="224">
        <f>IF(N209="základní",J209,0)</f>
        <v>0</v>
      </c>
      <c r="BF209" s="224">
        <f>IF(N209="snížená",J209,0)</f>
        <v>0</v>
      </c>
      <c r="BG209" s="224">
        <f>IF(N209="zákl. přenesená",J209,0)</f>
        <v>0</v>
      </c>
      <c r="BH209" s="224">
        <f>IF(N209="sníž. přenesená",J209,0)</f>
        <v>0</v>
      </c>
      <c r="BI209" s="224">
        <f>IF(N209="nulová",J209,0)</f>
        <v>0</v>
      </c>
      <c r="BJ209" s="17" t="s">
        <v>81</v>
      </c>
      <c r="BK209" s="224">
        <f>ROUND(I209*H209,2)</f>
        <v>0</v>
      </c>
      <c r="BL209" s="17" t="s">
        <v>217</v>
      </c>
      <c r="BM209" s="223" t="s">
        <v>2012</v>
      </c>
    </row>
    <row r="210" s="2" customFormat="1">
      <c r="A210" s="38"/>
      <c r="B210" s="39"/>
      <c r="C210" s="40"/>
      <c r="D210" s="225" t="s">
        <v>159</v>
      </c>
      <c r="E210" s="40"/>
      <c r="F210" s="226" t="s">
        <v>2013</v>
      </c>
      <c r="G210" s="40"/>
      <c r="H210" s="40"/>
      <c r="I210" s="227"/>
      <c r="J210" s="40"/>
      <c r="K210" s="40"/>
      <c r="L210" s="44"/>
      <c r="M210" s="228"/>
      <c r="N210" s="229"/>
      <c r="O210" s="84"/>
      <c r="P210" s="84"/>
      <c r="Q210" s="84"/>
      <c r="R210" s="84"/>
      <c r="S210" s="84"/>
      <c r="T210" s="85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T210" s="17" t="s">
        <v>159</v>
      </c>
      <c r="AU210" s="17" t="s">
        <v>83</v>
      </c>
    </row>
    <row r="211" s="2" customFormat="1">
      <c r="A211" s="38"/>
      <c r="B211" s="39"/>
      <c r="C211" s="40"/>
      <c r="D211" s="230" t="s">
        <v>161</v>
      </c>
      <c r="E211" s="40"/>
      <c r="F211" s="231" t="s">
        <v>2014</v>
      </c>
      <c r="G211" s="40"/>
      <c r="H211" s="40"/>
      <c r="I211" s="227"/>
      <c r="J211" s="40"/>
      <c r="K211" s="40"/>
      <c r="L211" s="44"/>
      <c r="M211" s="228"/>
      <c r="N211" s="229"/>
      <c r="O211" s="84"/>
      <c r="P211" s="84"/>
      <c r="Q211" s="84"/>
      <c r="R211" s="84"/>
      <c r="S211" s="84"/>
      <c r="T211" s="85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T211" s="17" t="s">
        <v>161</v>
      </c>
      <c r="AU211" s="17" t="s">
        <v>83</v>
      </c>
    </row>
    <row r="212" s="13" customFormat="1">
      <c r="A212" s="13"/>
      <c r="B212" s="232"/>
      <c r="C212" s="233"/>
      <c r="D212" s="225" t="s">
        <v>163</v>
      </c>
      <c r="E212" s="233"/>
      <c r="F212" s="235" t="s">
        <v>1994</v>
      </c>
      <c r="G212" s="233"/>
      <c r="H212" s="236">
        <v>7.7000000000000002</v>
      </c>
      <c r="I212" s="237"/>
      <c r="J212" s="233"/>
      <c r="K212" s="233"/>
      <c r="L212" s="238"/>
      <c r="M212" s="239"/>
      <c r="N212" s="240"/>
      <c r="O212" s="240"/>
      <c r="P212" s="240"/>
      <c r="Q212" s="240"/>
      <c r="R212" s="240"/>
      <c r="S212" s="240"/>
      <c r="T212" s="241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2" t="s">
        <v>163</v>
      </c>
      <c r="AU212" s="242" t="s">
        <v>83</v>
      </c>
      <c r="AV212" s="13" t="s">
        <v>83</v>
      </c>
      <c r="AW212" s="13" t="s">
        <v>4</v>
      </c>
      <c r="AX212" s="13" t="s">
        <v>81</v>
      </c>
      <c r="AY212" s="242" t="s">
        <v>150</v>
      </c>
    </row>
    <row r="213" s="2" customFormat="1" ht="21.75" customHeight="1">
      <c r="A213" s="38"/>
      <c r="B213" s="39"/>
      <c r="C213" s="212" t="s">
        <v>402</v>
      </c>
      <c r="D213" s="212" t="s">
        <v>153</v>
      </c>
      <c r="E213" s="213" t="s">
        <v>2015</v>
      </c>
      <c r="F213" s="214" t="s">
        <v>2016</v>
      </c>
      <c r="G213" s="215" t="s">
        <v>216</v>
      </c>
      <c r="H213" s="216">
        <v>8.8000000000000007</v>
      </c>
      <c r="I213" s="217"/>
      <c r="J213" s="218">
        <f>ROUND(I213*H213,2)</f>
        <v>0</v>
      </c>
      <c r="K213" s="214" t="s">
        <v>157</v>
      </c>
      <c r="L213" s="44"/>
      <c r="M213" s="219" t="s">
        <v>19</v>
      </c>
      <c r="N213" s="220" t="s">
        <v>44</v>
      </c>
      <c r="O213" s="84"/>
      <c r="P213" s="221">
        <f>O213*H213</f>
        <v>0</v>
      </c>
      <c r="Q213" s="221">
        <v>0.0095499999999999995</v>
      </c>
      <c r="R213" s="221">
        <f>Q213*H213</f>
        <v>0.084040000000000004</v>
      </c>
      <c r="S213" s="221">
        <v>0</v>
      </c>
      <c r="T213" s="222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23" t="s">
        <v>217</v>
      </c>
      <c r="AT213" s="223" t="s">
        <v>153</v>
      </c>
      <c r="AU213" s="223" t="s">
        <v>83</v>
      </c>
      <c r="AY213" s="17" t="s">
        <v>150</v>
      </c>
      <c r="BE213" s="224">
        <f>IF(N213="základní",J213,0)</f>
        <v>0</v>
      </c>
      <c r="BF213" s="224">
        <f>IF(N213="snížená",J213,0)</f>
        <v>0</v>
      </c>
      <c r="BG213" s="224">
        <f>IF(N213="zákl. přenesená",J213,0)</f>
        <v>0</v>
      </c>
      <c r="BH213" s="224">
        <f>IF(N213="sníž. přenesená",J213,0)</f>
        <v>0</v>
      </c>
      <c r="BI213" s="224">
        <f>IF(N213="nulová",J213,0)</f>
        <v>0</v>
      </c>
      <c r="BJ213" s="17" t="s">
        <v>81</v>
      </c>
      <c r="BK213" s="224">
        <f>ROUND(I213*H213,2)</f>
        <v>0</v>
      </c>
      <c r="BL213" s="17" t="s">
        <v>217</v>
      </c>
      <c r="BM213" s="223" t="s">
        <v>2017</v>
      </c>
    </row>
    <row r="214" s="2" customFormat="1">
      <c r="A214" s="38"/>
      <c r="B214" s="39"/>
      <c r="C214" s="40"/>
      <c r="D214" s="225" t="s">
        <v>159</v>
      </c>
      <c r="E214" s="40"/>
      <c r="F214" s="226" t="s">
        <v>2018</v>
      </c>
      <c r="G214" s="40"/>
      <c r="H214" s="40"/>
      <c r="I214" s="227"/>
      <c r="J214" s="40"/>
      <c r="K214" s="40"/>
      <c r="L214" s="44"/>
      <c r="M214" s="228"/>
      <c r="N214" s="229"/>
      <c r="O214" s="84"/>
      <c r="P214" s="84"/>
      <c r="Q214" s="84"/>
      <c r="R214" s="84"/>
      <c r="S214" s="84"/>
      <c r="T214" s="85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T214" s="17" t="s">
        <v>159</v>
      </c>
      <c r="AU214" s="17" t="s">
        <v>83</v>
      </c>
    </row>
    <row r="215" s="2" customFormat="1">
      <c r="A215" s="38"/>
      <c r="B215" s="39"/>
      <c r="C215" s="40"/>
      <c r="D215" s="230" t="s">
        <v>161</v>
      </c>
      <c r="E215" s="40"/>
      <c r="F215" s="231" t="s">
        <v>2019</v>
      </c>
      <c r="G215" s="40"/>
      <c r="H215" s="40"/>
      <c r="I215" s="227"/>
      <c r="J215" s="40"/>
      <c r="K215" s="40"/>
      <c r="L215" s="44"/>
      <c r="M215" s="228"/>
      <c r="N215" s="229"/>
      <c r="O215" s="84"/>
      <c r="P215" s="84"/>
      <c r="Q215" s="84"/>
      <c r="R215" s="84"/>
      <c r="S215" s="84"/>
      <c r="T215" s="85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T215" s="17" t="s">
        <v>161</v>
      </c>
      <c r="AU215" s="17" t="s">
        <v>83</v>
      </c>
    </row>
    <row r="216" s="13" customFormat="1">
      <c r="A216" s="13"/>
      <c r="B216" s="232"/>
      <c r="C216" s="233"/>
      <c r="D216" s="225" t="s">
        <v>163</v>
      </c>
      <c r="E216" s="233"/>
      <c r="F216" s="235" t="s">
        <v>412</v>
      </c>
      <c r="G216" s="233"/>
      <c r="H216" s="236">
        <v>8.8000000000000007</v>
      </c>
      <c r="I216" s="237"/>
      <c r="J216" s="233"/>
      <c r="K216" s="233"/>
      <c r="L216" s="238"/>
      <c r="M216" s="239"/>
      <c r="N216" s="240"/>
      <c r="O216" s="240"/>
      <c r="P216" s="240"/>
      <c r="Q216" s="240"/>
      <c r="R216" s="240"/>
      <c r="S216" s="240"/>
      <c r="T216" s="241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2" t="s">
        <v>163</v>
      </c>
      <c r="AU216" s="242" t="s">
        <v>83</v>
      </c>
      <c r="AV216" s="13" t="s">
        <v>83</v>
      </c>
      <c r="AW216" s="13" t="s">
        <v>4</v>
      </c>
      <c r="AX216" s="13" t="s">
        <v>81</v>
      </c>
      <c r="AY216" s="242" t="s">
        <v>150</v>
      </c>
    </row>
    <row r="217" s="2" customFormat="1" ht="24.15" customHeight="1">
      <c r="A217" s="38"/>
      <c r="B217" s="39"/>
      <c r="C217" s="212" t="s">
        <v>408</v>
      </c>
      <c r="D217" s="212" t="s">
        <v>153</v>
      </c>
      <c r="E217" s="213" t="s">
        <v>2020</v>
      </c>
      <c r="F217" s="214" t="s">
        <v>2021</v>
      </c>
      <c r="G217" s="215" t="s">
        <v>216</v>
      </c>
      <c r="H217" s="216">
        <v>5.5</v>
      </c>
      <c r="I217" s="217"/>
      <c r="J217" s="218">
        <f>ROUND(I217*H217,2)</f>
        <v>0</v>
      </c>
      <c r="K217" s="214" t="s">
        <v>157</v>
      </c>
      <c r="L217" s="44"/>
      <c r="M217" s="219" t="s">
        <v>19</v>
      </c>
      <c r="N217" s="220" t="s">
        <v>44</v>
      </c>
      <c r="O217" s="84"/>
      <c r="P217" s="221">
        <f>O217*H217</f>
        <v>0</v>
      </c>
      <c r="Q217" s="221">
        <v>0.013480000000000001</v>
      </c>
      <c r="R217" s="221">
        <f>Q217*H217</f>
        <v>0.074139999999999998</v>
      </c>
      <c r="S217" s="221">
        <v>0</v>
      </c>
      <c r="T217" s="222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23" t="s">
        <v>217</v>
      </c>
      <c r="AT217" s="223" t="s">
        <v>153</v>
      </c>
      <c r="AU217" s="223" t="s">
        <v>83</v>
      </c>
      <c r="AY217" s="17" t="s">
        <v>150</v>
      </c>
      <c r="BE217" s="224">
        <f>IF(N217="základní",J217,0)</f>
        <v>0</v>
      </c>
      <c r="BF217" s="224">
        <f>IF(N217="snížená",J217,0)</f>
        <v>0</v>
      </c>
      <c r="BG217" s="224">
        <f>IF(N217="zákl. přenesená",J217,0)</f>
        <v>0</v>
      </c>
      <c r="BH217" s="224">
        <f>IF(N217="sníž. přenesená",J217,0)</f>
        <v>0</v>
      </c>
      <c r="BI217" s="224">
        <f>IF(N217="nulová",J217,0)</f>
        <v>0</v>
      </c>
      <c r="BJ217" s="17" t="s">
        <v>81</v>
      </c>
      <c r="BK217" s="224">
        <f>ROUND(I217*H217,2)</f>
        <v>0</v>
      </c>
      <c r="BL217" s="17" t="s">
        <v>217</v>
      </c>
      <c r="BM217" s="223" t="s">
        <v>2022</v>
      </c>
    </row>
    <row r="218" s="2" customFormat="1">
      <c r="A218" s="38"/>
      <c r="B218" s="39"/>
      <c r="C218" s="40"/>
      <c r="D218" s="225" t="s">
        <v>159</v>
      </c>
      <c r="E218" s="40"/>
      <c r="F218" s="226" t="s">
        <v>2021</v>
      </c>
      <c r="G218" s="40"/>
      <c r="H218" s="40"/>
      <c r="I218" s="227"/>
      <c r="J218" s="40"/>
      <c r="K218" s="40"/>
      <c r="L218" s="44"/>
      <c r="M218" s="228"/>
      <c r="N218" s="229"/>
      <c r="O218" s="84"/>
      <c r="P218" s="84"/>
      <c r="Q218" s="84"/>
      <c r="R218" s="84"/>
      <c r="S218" s="84"/>
      <c r="T218" s="85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T218" s="17" t="s">
        <v>159</v>
      </c>
      <c r="AU218" s="17" t="s">
        <v>83</v>
      </c>
    </row>
    <row r="219" s="2" customFormat="1">
      <c r="A219" s="38"/>
      <c r="B219" s="39"/>
      <c r="C219" s="40"/>
      <c r="D219" s="230" t="s">
        <v>161</v>
      </c>
      <c r="E219" s="40"/>
      <c r="F219" s="231" t="s">
        <v>2023</v>
      </c>
      <c r="G219" s="40"/>
      <c r="H219" s="40"/>
      <c r="I219" s="227"/>
      <c r="J219" s="40"/>
      <c r="K219" s="40"/>
      <c r="L219" s="44"/>
      <c r="M219" s="228"/>
      <c r="N219" s="229"/>
      <c r="O219" s="84"/>
      <c r="P219" s="84"/>
      <c r="Q219" s="84"/>
      <c r="R219" s="84"/>
      <c r="S219" s="84"/>
      <c r="T219" s="85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T219" s="17" t="s">
        <v>161</v>
      </c>
      <c r="AU219" s="17" t="s">
        <v>83</v>
      </c>
    </row>
    <row r="220" s="13" customFormat="1">
      <c r="A220" s="13"/>
      <c r="B220" s="232"/>
      <c r="C220" s="233"/>
      <c r="D220" s="225" t="s">
        <v>163</v>
      </c>
      <c r="E220" s="233"/>
      <c r="F220" s="235" t="s">
        <v>784</v>
      </c>
      <c r="G220" s="233"/>
      <c r="H220" s="236">
        <v>5.5</v>
      </c>
      <c r="I220" s="237"/>
      <c r="J220" s="233"/>
      <c r="K220" s="233"/>
      <c r="L220" s="238"/>
      <c r="M220" s="239"/>
      <c r="N220" s="240"/>
      <c r="O220" s="240"/>
      <c r="P220" s="240"/>
      <c r="Q220" s="240"/>
      <c r="R220" s="240"/>
      <c r="S220" s="240"/>
      <c r="T220" s="241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2" t="s">
        <v>163</v>
      </c>
      <c r="AU220" s="242" t="s">
        <v>83</v>
      </c>
      <c r="AV220" s="13" t="s">
        <v>83</v>
      </c>
      <c r="AW220" s="13" t="s">
        <v>4</v>
      </c>
      <c r="AX220" s="13" t="s">
        <v>81</v>
      </c>
      <c r="AY220" s="242" t="s">
        <v>150</v>
      </c>
    </row>
    <row r="221" s="2" customFormat="1" ht="16.5" customHeight="1">
      <c r="A221" s="38"/>
      <c r="B221" s="39"/>
      <c r="C221" s="212" t="s">
        <v>413</v>
      </c>
      <c r="D221" s="212" t="s">
        <v>153</v>
      </c>
      <c r="E221" s="213" t="s">
        <v>2024</v>
      </c>
      <c r="F221" s="214" t="s">
        <v>2025</v>
      </c>
      <c r="G221" s="215" t="s">
        <v>216</v>
      </c>
      <c r="H221" s="216">
        <v>13.199999999999999</v>
      </c>
      <c r="I221" s="217"/>
      <c r="J221" s="218">
        <f>ROUND(I221*H221,2)</f>
        <v>0</v>
      </c>
      <c r="K221" s="214" t="s">
        <v>157</v>
      </c>
      <c r="L221" s="44"/>
      <c r="M221" s="219" t="s">
        <v>19</v>
      </c>
      <c r="N221" s="220" t="s">
        <v>44</v>
      </c>
      <c r="O221" s="84"/>
      <c r="P221" s="221">
        <f>O221*H221</f>
        <v>0</v>
      </c>
      <c r="Q221" s="221">
        <v>0.01985</v>
      </c>
      <c r="R221" s="221">
        <f>Q221*H221</f>
        <v>0.26201999999999998</v>
      </c>
      <c r="S221" s="221">
        <v>0</v>
      </c>
      <c r="T221" s="222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23" t="s">
        <v>217</v>
      </c>
      <c r="AT221" s="223" t="s">
        <v>153</v>
      </c>
      <c r="AU221" s="223" t="s">
        <v>83</v>
      </c>
      <c r="AY221" s="17" t="s">
        <v>150</v>
      </c>
      <c r="BE221" s="224">
        <f>IF(N221="základní",J221,0)</f>
        <v>0</v>
      </c>
      <c r="BF221" s="224">
        <f>IF(N221="snížená",J221,0)</f>
        <v>0</v>
      </c>
      <c r="BG221" s="224">
        <f>IF(N221="zákl. přenesená",J221,0)</f>
        <v>0</v>
      </c>
      <c r="BH221" s="224">
        <f>IF(N221="sníž. přenesená",J221,0)</f>
        <v>0</v>
      </c>
      <c r="BI221" s="224">
        <f>IF(N221="nulová",J221,0)</f>
        <v>0</v>
      </c>
      <c r="BJ221" s="17" t="s">
        <v>81</v>
      </c>
      <c r="BK221" s="224">
        <f>ROUND(I221*H221,2)</f>
        <v>0</v>
      </c>
      <c r="BL221" s="17" t="s">
        <v>217</v>
      </c>
      <c r="BM221" s="223" t="s">
        <v>2026</v>
      </c>
    </row>
    <row r="222" s="2" customFormat="1">
      <c r="A222" s="38"/>
      <c r="B222" s="39"/>
      <c r="C222" s="40"/>
      <c r="D222" s="225" t="s">
        <v>159</v>
      </c>
      <c r="E222" s="40"/>
      <c r="F222" s="226" t="s">
        <v>2025</v>
      </c>
      <c r="G222" s="40"/>
      <c r="H222" s="40"/>
      <c r="I222" s="227"/>
      <c r="J222" s="40"/>
      <c r="K222" s="40"/>
      <c r="L222" s="44"/>
      <c r="M222" s="228"/>
      <c r="N222" s="229"/>
      <c r="O222" s="84"/>
      <c r="P222" s="84"/>
      <c r="Q222" s="84"/>
      <c r="R222" s="84"/>
      <c r="S222" s="84"/>
      <c r="T222" s="85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T222" s="17" t="s">
        <v>159</v>
      </c>
      <c r="AU222" s="17" t="s">
        <v>83</v>
      </c>
    </row>
    <row r="223" s="2" customFormat="1">
      <c r="A223" s="38"/>
      <c r="B223" s="39"/>
      <c r="C223" s="40"/>
      <c r="D223" s="230" t="s">
        <v>161</v>
      </c>
      <c r="E223" s="40"/>
      <c r="F223" s="231" t="s">
        <v>2027</v>
      </c>
      <c r="G223" s="40"/>
      <c r="H223" s="40"/>
      <c r="I223" s="227"/>
      <c r="J223" s="40"/>
      <c r="K223" s="40"/>
      <c r="L223" s="44"/>
      <c r="M223" s="228"/>
      <c r="N223" s="229"/>
      <c r="O223" s="84"/>
      <c r="P223" s="84"/>
      <c r="Q223" s="84"/>
      <c r="R223" s="84"/>
      <c r="S223" s="84"/>
      <c r="T223" s="85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T223" s="17" t="s">
        <v>161</v>
      </c>
      <c r="AU223" s="17" t="s">
        <v>83</v>
      </c>
    </row>
    <row r="224" s="13" customFormat="1">
      <c r="A224" s="13"/>
      <c r="B224" s="232"/>
      <c r="C224" s="233"/>
      <c r="D224" s="225" t="s">
        <v>163</v>
      </c>
      <c r="E224" s="233"/>
      <c r="F224" s="235" t="s">
        <v>2028</v>
      </c>
      <c r="G224" s="233"/>
      <c r="H224" s="236">
        <v>13.199999999999999</v>
      </c>
      <c r="I224" s="237"/>
      <c r="J224" s="233"/>
      <c r="K224" s="233"/>
      <c r="L224" s="238"/>
      <c r="M224" s="239"/>
      <c r="N224" s="240"/>
      <c r="O224" s="240"/>
      <c r="P224" s="240"/>
      <c r="Q224" s="240"/>
      <c r="R224" s="240"/>
      <c r="S224" s="240"/>
      <c r="T224" s="241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2" t="s">
        <v>163</v>
      </c>
      <c r="AU224" s="242" t="s">
        <v>83</v>
      </c>
      <c r="AV224" s="13" t="s">
        <v>83</v>
      </c>
      <c r="AW224" s="13" t="s">
        <v>4</v>
      </c>
      <c r="AX224" s="13" t="s">
        <v>81</v>
      </c>
      <c r="AY224" s="242" t="s">
        <v>150</v>
      </c>
    </row>
    <row r="225" s="2" customFormat="1" ht="24.15" customHeight="1">
      <c r="A225" s="38"/>
      <c r="B225" s="39"/>
      <c r="C225" s="212" t="s">
        <v>419</v>
      </c>
      <c r="D225" s="212" t="s">
        <v>153</v>
      </c>
      <c r="E225" s="213" t="s">
        <v>2029</v>
      </c>
      <c r="F225" s="214" t="s">
        <v>2030</v>
      </c>
      <c r="G225" s="215" t="s">
        <v>216</v>
      </c>
      <c r="H225" s="216">
        <v>4.4000000000000004</v>
      </c>
      <c r="I225" s="217"/>
      <c r="J225" s="218">
        <f>ROUND(I225*H225,2)</f>
        <v>0</v>
      </c>
      <c r="K225" s="214" t="s">
        <v>157</v>
      </c>
      <c r="L225" s="44"/>
      <c r="M225" s="219" t="s">
        <v>19</v>
      </c>
      <c r="N225" s="220" t="s">
        <v>44</v>
      </c>
      <c r="O225" s="84"/>
      <c r="P225" s="221">
        <f>O225*H225</f>
        <v>0</v>
      </c>
      <c r="Q225" s="221">
        <v>0.031699999999999999</v>
      </c>
      <c r="R225" s="221">
        <f>Q225*H225</f>
        <v>0.13948000000000002</v>
      </c>
      <c r="S225" s="221">
        <v>0</v>
      </c>
      <c r="T225" s="222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23" t="s">
        <v>217</v>
      </c>
      <c r="AT225" s="223" t="s">
        <v>153</v>
      </c>
      <c r="AU225" s="223" t="s">
        <v>83</v>
      </c>
      <c r="AY225" s="17" t="s">
        <v>150</v>
      </c>
      <c r="BE225" s="224">
        <f>IF(N225="základní",J225,0)</f>
        <v>0</v>
      </c>
      <c r="BF225" s="224">
        <f>IF(N225="snížená",J225,0)</f>
        <v>0</v>
      </c>
      <c r="BG225" s="224">
        <f>IF(N225="zákl. přenesená",J225,0)</f>
        <v>0</v>
      </c>
      <c r="BH225" s="224">
        <f>IF(N225="sníž. přenesená",J225,0)</f>
        <v>0</v>
      </c>
      <c r="BI225" s="224">
        <f>IF(N225="nulová",J225,0)</f>
        <v>0</v>
      </c>
      <c r="BJ225" s="17" t="s">
        <v>81</v>
      </c>
      <c r="BK225" s="224">
        <f>ROUND(I225*H225,2)</f>
        <v>0</v>
      </c>
      <c r="BL225" s="17" t="s">
        <v>217</v>
      </c>
      <c r="BM225" s="223" t="s">
        <v>2031</v>
      </c>
    </row>
    <row r="226" s="2" customFormat="1">
      <c r="A226" s="38"/>
      <c r="B226" s="39"/>
      <c r="C226" s="40"/>
      <c r="D226" s="225" t="s">
        <v>159</v>
      </c>
      <c r="E226" s="40"/>
      <c r="F226" s="226" t="s">
        <v>2030</v>
      </c>
      <c r="G226" s="40"/>
      <c r="H226" s="40"/>
      <c r="I226" s="227"/>
      <c r="J226" s="40"/>
      <c r="K226" s="40"/>
      <c r="L226" s="44"/>
      <c r="M226" s="228"/>
      <c r="N226" s="229"/>
      <c r="O226" s="84"/>
      <c r="P226" s="84"/>
      <c r="Q226" s="84"/>
      <c r="R226" s="84"/>
      <c r="S226" s="84"/>
      <c r="T226" s="85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T226" s="17" t="s">
        <v>159</v>
      </c>
      <c r="AU226" s="17" t="s">
        <v>83</v>
      </c>
    </row>
    <row r="227" s="2" customFormat="1">
      <c r="A227" s="38"/>
      <c r="B227" s="39"/>
      <c r="C227" s="40"/>
      <c r="D227" s="230" t="s">
        <v>161</v>
      </c>
      <c r="E227" s="40"/>
      <c r="F227" s="231" t="s">
        <v>2032</v>
      </c>
      <c r="G227" s="40"/>
      <c r="H227" s="40"/>
      <c r="I227" s="227"/>
      <c r="J227" s="40"/>
      <c r="K227" s="40"/>
      <c r="L227" s="44"/>
      <c r="M227" s="228"/>
      <c r="N227" s="229"/>
      <c r="O227" s="84"/>
      <c r="P227" s="84"/>
      <c r="Q227" s="84"/>
      <c r="R227" s="84"/>
      <c r="S227" s="84"/>
      <c r="T227" s="85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T227" s="17" t="s">
        <v>161</v>
      </c>
      <c r="AU227" s="17" t="s">
        <v>83</v>
      </c>
    </row>
    <row r="228" s="13" customFormat="1">
      <c r="A228" s="13"/>
      <c r="B228" s="232"/>
      <c r="C228" s="233"/>
      <c r="D228" s="225" t="s">
        <v>163</v>
      </c>
      <c r="E228" s="233"/>
      <c r="F228" s="235" t="s">
        <v>2033</v>
      </c>
      <c r="G228" s="233"/>
      <c r="H228" s="236">
        <v>4.4000000000000004</v>
      </c>
      <c r="I228" s="237"/>
      <c r="J228" s="233"/>
      <c r="K228" s="233"/>
      <c r="L228" s="238"/>
      <c r="M228" s="239"/>
      <c r="N228" s="240"/>
      <c r="O228" s="240"/>
      <c r="P228" s="240"/>
      <c r="Q228" s="240"/>
      <c r="R228" s="240"/>
      <c r="S228" s="240"/>
      <c r="T228" s="241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2" t="s">
        <v>163</v>
      </c>
      <c r="AU228" s="242" t="s">
        <v>83</v>
      </c>
      <c r="AV228" s="13" t="s">
        <v>83</v>
      </c>
      <c r="AW228" s="13" t="s">
        <v>4</v>
      </c>
      <c r="AX228" s="13" t="s">
        <v>81</v>
      </c>
      <c r="AY228" s="242" t="s">
        <v>150</v>
      </c>
    </row>
    <row r="229" s="2" customFormat="1" ht="21.75" customHeight="1">
      <c r="A229" s="38"/>
      <c r="B229" s="39"/>
      <c r="C229" s="212" t="s">
        <v>423</v>
      </c>
      <c r="D229" s="212" t="s">
        <v>153</v>
      </c>
      <c r="E229" s="213" t="s">
        <v>2034</v>
      </c>
      <c r="F229" s="214" t="s">
        <v>2035</v>
      </c>
      <c r="G229" s="215" t="s">
        <v>216</v>
      </c>
      <c r="H229" s="216">
        <v>19.800000000000001</v>
      </c>
      <c r="I229" s="217"/>
      <c r="J229" s="218">
        <f>ROUND(I229*H229,2)</f>
        <v>0</v>
      </c>
      <c r="K229" s="214" t="s">
        <v>157</v>
      </c>
      <c r="L229" s="44"/>
      <c r="M229" s="219" t="s">
        <v>19</v>
      </c>
      <c r="N229" s="220" t="s">
        <v>44</v>
      </c>
      <c r="O229" s="84"/>
      <c r="P229" s="221">
        <f>O229*H229</f>
        <v>0</v>
      </c>
      <c r="Q229" s="221">
        <v>0.0511</v>
      </c>
      <c r="R229" s="221">
        <f>Q229*H229</f>
        <v>1.0117800000000001</v>
      </c>
      <c r="S229" s="221">
        <v>0</v>
      </c>
      <c r="T229" s="222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23" t="s">
        <v>217</v>
      </c>
      <c r="AT229" s="223" t="s">
        <v>153</v>
      </c>
      <c r="AU229" s="223" t="s">
        <v>83</v>
      </c>
      <c r="AY229" s="17" t="s">
        <v>150</v>
      </c>
      <c r="BE229" s="224">
        <f>IF(N229="základní",J229,0)</f>
        <v>0</v>
      </c>
      <c r="BF229" s="224">
        <f>IF(N229="snížená",J229,0)</f>
        <v>0</v>
      </c>
      <c r="BG229" s="224">
        <f>IF(N229="zákl. přenesená",J229,0)</f>
        <v>0</v>
      </c>
      <c r="BH229" s="224">
        <f>IF(N229="sníž. přenesená",J229,0)</f>
        <v>0</v>
      </c>
      <c r="BI229" s="224">
        <f>IF(N229="nulová",J229,0)</f>
        <v>0</v>
      </c>
      <c r="BJ229" s="17" t="s">
        <v>81</v>
      </c>
      <c r="BK229" s="224">
        <f>ROUND(I229*H229,2)</f>
        <v>0</v>
      </c>
      <c r="BL229" s="17" t="s">
        <v>217</v>
      </c>
      <c r="BM229" s="223" t="s">
        <v>2036</v>
      </c>
    </row>
    <row r="230" s="2" customFormat="1">
      <c r="A230" s="38"/>
      <c r="B230" s="39"/>
      <c r="C230" s="40"/>
      <c r="D230" s="225" t="s">
        <v>159</v>
      </c>
      <c r="E230" s="40"/>
      <c r="F230" s="226" t="s">
        <v>2037</v>
      </c>
      <c r="G230" s="40"/>
      <c r="H230" s="40"/>
      <c r="I230" s="227"/>
      <c r="J230" s="40"/>
      <c r="K230" s="40"/>
      <c r="L230" s="44"/>
      <c r="M230" s="228"/>
      <c r="N230" s="229"/>
      <c r="O230" s="84"/>
      <c r="P230" s="84"/>
      <c r="Q230" s="84"/>
      <c r="R230" s="84"/>
      <c r="S230" s="84"/>
      <c r="T230" s="85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T230" s="17" t="s">
        <v>159</v>
      </c>
      <c r="AU230" s="17" t="s">
        <v>83</v>
      </c>
    </row>
    <row r="231" s="2" customFormat="1">
      <c r="A231" s="38"/>
      <c r="B231" s="39"/>
      <c r="C231" s="40"/>
      <c r="D231" s="230" t="s">
        <v>161</v>
      </c>
      <c r="E231" s="40"/>
      <c r="F231" s="231" t="s">
        <v>2038</v>
      </c>
      <c r="G231" s="40"/>
      <c r="H231" s="40"/>
      <c r="I231" s="227"/>
      <c r="J231" s="40"/>
      <c r="K231" s="40"/>
      <c r="L231" s="44"/>
      <c r="M231" s="228"/>
      <c r="N231" s="229"/>
      <c r="O231" s="84"/>
      <c r="P231" s="84"/>
      <c r="Q231" s="84"/>
      <c r="R231" s="84"/>
      <c r="S231" s="84"/>
      <c r="T231" s="85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T231" s="17" t="s">
        <v>161</v>
      </c>
      <c r="AU231" s="17" t="s">
        <v>83</v>
      </c>
    </row>
    <row r="232" s="13" customFormat="1">
      <c r="A232" s="13"/>
      <c r="B232" s="232"/>
      <c r="C232" s="233"/>
      <c r="D232" s="225" t="s">
        <v>163</v>
      </c>
      <c r="E232" s="233"/>
      <c r="F232" s="235" t="s">
        <v>2039</v>
      </c>
      <c r="G232" s="233"/>
      <c r="H232" s="236">
        <v>19.800000000000001</v>
      </c>
      <c r="I232" s="237"/>
      <c r="J232" s="233"/>
      <c r="K232" s="233"/>
      <c r="L232" s="238"/>
      <c r="M232" s="239"/>
      <c r="N232" s="240"/>
      <c r="O232" s="240"/>
      <c r="P232" s="240"/>
      <c r="Q232" s="240"/>
      <c r="R232" s="240"/>
      <c r="S232" s="240"/>
      <c r="T232" s="241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2" t="s">
        <v>163</v>
      </c>
      <c r="AU232" s="242" t="s">
        <v>83</v>
      </c>
      <c r="AV232" s="13" t="s">
        <v>83</v>
      </c>
      <c r="AW232" s="13" t="s">
        <v>4</v>
      </c>
      <c r="AX232" s="13" t="s">
        <v>81</v>
      </c>
      <c r="AY232" s="242" t="s">
        <v>150</v>
      </c>
    </row>
    <row r="233" s="2" customFormat="1" ht="21.75" customHeight="1">
      <c r="A233" s="38"/>
      <c r="B233" s="39"/>
      <c r="C233" s="212" t="s">
        <v>427</v>
      </c>
      <c r="D233" s="212" t="s">
        <v>153</v>
      </c>
      <c r="E233" s="213" t="s">
        <v>750</v>
      </c>
      <c r="F233" s="214" t="s">
        <v>2040</v>
      </c>
      <c r="G233" s="215" t="s">
        <v>216</v>
      </c>
      <c r="H233" s="216">
        <v>4.4000000000000004</v>
      </c>
      <c r="I233" s="217"/>
      <c r="J233" s="218">
        <f>ROUND(I233*H233,2)</f>
        <v>0</v>
      </c>
      <c r="K233" s="214" t="s">
        <v>157</v>
      </c>
      <c r="L233" s="44"/>
      <c r="M233" s="219" t="s">
        <v>19</v>
      </c>
      <c r="N233" s="220" t="s">
        <v>44</v>
      </c>
      <c r="O233" s="84"/>
      <c r="P233" s="221">
        <f>O233*H233</f>
        <v>0</v>
      </c>
      <c r="Q233" s="221">
        <v>0.06608</v>
      </c>
      <c r="R233" s="221">
        <f>Q233*H233</f>
        <v>0.29075200000000001</v>
      </c>
      <c r="S233" s="221">
        <v>0</v>
      </c>
      <c r="T233" s="222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23" t="s">
        <v>217</v>
      </c>
      <c r="AT233" s="223" t="s">
        <v>153</v>
      </c>
      <c r="AU233" s="223" t="s">
        <v>83</v>
      </c>
      <c r="AY233" s="17" t="s">
        <v>150</v>
      </c>
      <c r="BE233" s="224">
        <f>IF(N233="základní",J233,0)</f>
        <v>0</v>
      </c>
      <c r="BF233" s="224">
        <f>IF(N233="snížená",J233,0)</f>
        <v>0</v>
      </c>
      <c r="BG233" s="224">
        <f>IF(N233="zákl. přenesená",J233,0)</f>
        <v>0</v>
      </c>
      <c r="BH233" s="224">
        <f>IF(N233="sníž. přenesená",J233,0)</f>
        <v>0</v>
      </c>
      <c r="BI233" s="224">
        <f>IF(N233="nulová",J233,0)</f>
        <v>0</v>
      </c>
      <c r="BJ233" s="17" t="s">
        <v>81</v>
      </c>
      <c r="BK233" s="224">
        <f>ROUND(I233*H233,2)</f>
        <v>0</v>
      </c>
      <c r="BL233" s="17" t="s">
        <v>217</v>
      </c>
      <c r="BM233" s="223" t="s">
        <v>2041</v>
      </c>
    </row>
    <row r="234" s="2" customFormat="1">
      <c r="A234" s="38"/>
      <c r="B234" s="39"/>
      <c r="C234" s="40"/>
      <c r="D234" s="225" t="s">
        <v>159</v>
      </c>
      <c r="E234" s="40"/>
      <c r="F234" s="226" t="s">
        <v>2042</v>
      </c>
      <c r="G234" s="40"/>
      <c r="H234" s="40"/>
      <c r="I234" s="227"/>
      <c r="J234" s="40"/>
      <c r="K234" s="40"/>
      <c r="L234" s="44"/>
      <c r="M234" s="228"/>
      <c r="N234" s="229"/>
      <c r="O234" s="84"/>
      <c r="P234" s="84"/>
      <c r="Q234" s="84"/>
      <c r="R234" s="84"/>
      <c r="S234" s="84"/>
      <c r="T234" s="85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T234" s="17" t="s">
        <v>159</v>
      </c>
      <c r="AU234" s="17" t="s">
        <v>83</v>
      </c>
    </row>
    <row r="235" s="2" customFormat="1">
      <c r="A235" s="38"/>
      <c r="B235" s="39"/>
      <c r="C235" s="40"/>
      <c r="D235" s="230" t="s">
        <v>161</v>
      </c>
      <c r="E235" s="40"/>
      <c r="F235" s="231" t="s">
        <v>753</v>
      </c>
      <c r="G235" s="40"/>
      <c r="H235" s="40"/>
      <c r="I235" s="227"/>
      <c r="J235" s="40"/>
      <c r="K235" s="40"/>
      <c r="L235" s="44"/>
      <c r="M235" s="228"/>
      <c r="N235" s="229"/>
      <c r="O235" s="84"/>
      <c r="P235" s="84"/>
      <c r="Q235" s="84"/>
      <c r="R235" s="84"/>
      <c r="S235" s="84"/>
      <c r="T235" s="85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T235" s="17" t="s">
        <v>161</v>
      </c>
      <c r="AU235" s="17" t="s">
        <v>83</v>
      </c>
    </row>
    <row r="236" s="13" customFormat="1">
      <c r="A236" s="13"/>
      <c r="B236" s="232"/>
      <c r="C236" s="233"/>
      <c r="D236" s="225" t="s">
        <v>163</v>
      </c>
      <c r="E236" s="233"/>
      <c r="F236" s="235" t="s">
        <v>2033</v>
      </c>
      <c r="G236" s="233"/>
      <c r="H236" s="236">
        <v>4.4000000000000004</v>
      </c>
      <c r="I236" s="237"/>
      <c r="J236" s="233"/>
      <c r="K236" s="233"/>
      <c r="L236" s="238"/>
      <c r="M236" s="239"/>
      <c r="N236" s="240"/>
      <c r="O236" s="240"/>
      <c r="P236" s="240"/>
      <c r="Q236" s="240"/>
      <c r="R236" s="240"/>
      <c r="S236" s="240"/>
      <c r="T236" s="241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2" t="s">
        <v>163</v>
      </c>
      <c r="AU236" s="242" t="s">
        <v>83</v>
      </c>
      <c r="AV236" s="13" t="s">
        <v>83</v>
      </c>
      <c r="AW236" s="13" t="s">
        <v>4</v>
      </c>
      <c r="AX236" s="13" t="s">
        <v>81</v>
      </c>
      <c r="AY236" s="242" t="s">
        <v>150</v>
      </c>
    </row>
    <row r="237" s="2" customFormat="1" ht="16.5" customHeight="1">
      <c r="A237" s="38"/>
      <c r="B237" s="39"/>
      <c r="C237" s="212" t="s">
        <v>433</v>
      </c>
      <c r="D237" s="212" t="s">
        <v>153</v>
      </c>
      <c r="E237" s="213" t="s">
        <v>2043</v>
      </c>
      <c r="F237" s="214" t="s">
        <v>2044</v>
      </c>
      <c r="G237" s="215" t="s">
        <v>182</v>
      </c>
      <c r="H237" s="216">
        <v>2.093</v>
      </c>
      <c r="I237" s="217"/>
      <c r="J237" s="218">
        <f>ROUND(I237*H237,2)</f>
        <v>0</v>
      </c>
      <c r="K237" s="214" t="s">
        <v>157</v>
      </c>
      <c r="L237" s="44"/>
      <c r="M237" s="219" t="s">
        <v>19</v>
      </c>
      <c r="N237" s="220" t="s">
        <v>44</v>
      </c>
      <c r="O237" s="84"/>
      <c r="P237" s="221">
        <f>O237*H237</f>
        <v>0</v>
      </c>
      <c r="Q237" s="221">
        <v>0</v>
      </c>
      <c r="R237" s="221">
        <f>Q237*H237</f>
        <v>0</v>
      </c>
      <c r="S237" s="221">
        <v>0</v>
      </c>
      <c r="T237" s="222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23" t="s">
        <v>217</v>
      </c>
      <c r="AT237" s="223" t="s">
        <v>153</v>
      </c>
      <c r="AU237" s="223" t="s">
        <v>83</v>
      </c>
      <c r="AY237" s="17" t="s">
        <v>150</v>
      </c>
      <c r="BE237" s="224">
        <f>IF(N237="základní",J237,0)</f>
        <v>0</v>
      </c>
      <c r="BF237" s="224">
        <f>IF(N237="snížená",J237,0)</f>
        <v>0</v>
      </c>
      <c r="BG237" s="224">
        <f>IF(N237="zákl. přenesená",J237,0)</f>
        <v>0</v>
      </c>
      <c r="BH237" s="224">
        <f>IF(N237="sníž. přenesená",J237,0)</f>
        <v>0</v>
      </c>
      <c r="BI237" s="224">
        <f>IF(N237="nulová",J237,0)</f>
        <v>0</v>
      </c>
      <c r="BJ237" s="17" t="s">
        <v>81</v>
      </c>
      <c r="BK237" s="224">
        <f>ROUND(I237*H237,2)</f>
        <v>0</v>
      </c>
      <c r="BL237" s="17" t="s">
        <v>217</v>
      </c>
      <c r="BM237" s="223" t="s">
        <v>2045</v>
      </c>
    </row>
    <row r="238" s="2" customFormat="1">
      <c r="A238" s="38"/>
      <c r="B238" s="39"/>
      <c r="C238" s="40"/>
      <c r="D238" s="225" t="s">
        <v>159</v>
      </c>
      <c r="E238" s="40"/>
      <c r="F238" s="226" t="s">
        <v>2046</v>
      </c>
      <c r="G238" s="40"/>
      <c r="H238" s="40"/>
      <c r="I238" s="227"/>
      <c r="J238" s="40"/>
      <c r="K238" s="40"/>
      <c r="L238" s="44"/>
      <c r="M238" s="228"/>
      <c r="N238" s="229"/>
      <c r="O238" s="84"/>
      <c r="P238" s="84"/>
      <c r="Q238" s="84"/>
      <c r="R238" s="84"/>
      <c r="S238" s="84"/>
      <c r="T238" s="85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T238" s="17" t="s">
        <v>159</v>
      </c>
      <c r="AU238" s="17" t="s">
        <v>83</v>
      </c>
    </row>
    <row r="239" s="2" customFormat="1">
      <c r="A239" s="38"/>
      <c r="B239" s="39"/>
      <c r="C239" s="40"/>
      <c r="D239" s="230" t="s">
        <v>161</v>
      </c>
      <c r="E239" s="40"/>
      <c r="F239" s="231" t="s">
        <v>2047</v>
      </c>
      <c r="G239" s="40"/>
      <c r="H239" s="40"/>
      <c r="I239" s="227"/>
      <c r="J239" s="40"/>
      <c r="K239" s="40"/>
      <c r="L239" s="44"/>
      <c r="M239" s="228"/>
      <c r="N239" s="229"/>
      <c r="O239" s="84"/>
      <c r="P239" s="84"/>
      <c r="Q239" s="84"/>
      <c r="R239" s="84"/>
      <c r="S239" s="84"/>
      <c r="T239" s="85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T239" s="17" t="s">
        <v>161</v>
      </c>
      <c r="AU239" s="17" t="s">
        <v>83</v>
      </c>
    </row>
    <row r="240" s="12" customFormat="1" ht="22.8" customHeight="1">
      <c r="A240" s="12"/>
      <c r="B240" s="196"/>
      <c r="C240" s="197"/>
      <c r="D240" s="198" t="s">
        <v>72</v>
      </c>
      <c r="E240" s="210" t="s">
        <v>285</v>
      </c>
      <c r="F240" s="210" t="s">
        <v>286</v>
      </c>
      <c r="G240" s="197"/>
      <c r="H240" s="197"/>
      <c r="I240" s="200"/>
      <c r="J240" s="211">
        <f>BK240</f>
        <v>0</v>
      </c>
      <c r="K240" s="197"/>
      <c r="L240" s="202"/>
      <c r="M240" s="203"/>
      <c r="N240" s="204"/>
      <c r="O240" s="204"/>
      <c r="P240" s="205">
        <f>SUM(P241:P494)</f>
        <v>0</v>
      </c>
      <c r="Q240" s="204"/>
      <c r="R240" s="205">
        <f>SUM(R241:R494)</f>
        <v>2.3663799999999995</v>
      </c>
      <c r="S240" s="204"/>
      <c r="T240" s="206">
        <f>SUM(T241:T494)</f>
        <v>0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207" t="s">
        <v>83</v>
      </c>
      <c r="AT240" s="208" t="s">
        <v>72</v>
      </c>
      <c r="AU240" s="208" t="s">
        <v>81</v>
      </c>
      <c r="AY240" s="207" t="s">
        <v>150</v>
      </c>
      <c r="BK240" s="209">
        <f>SUM(BK241:BK494)</f>
        <v>0</v>
      </c>
    </row>
    <row r="241" s="2" customFormat="1" ht="16.5" customHeight="1">
      <c r="A241" s="38"/>
      <c r="B241" s="39"/>
      <c r="C241" s="212" t="s">
        <v>438</v>
      </c>
      <c r="D241" s="212" t="s">
        <v>153</v>
      </c>
      <c r="E241" s="213" t="s">
        <v>2048</v>
      </c>
      <c r="F241" s="214" t="s">
        <v>2049</v>
      </c>
      <c r="G241" s="215" t="s">
        <v>300</v>
      </c>
      <c r="H241" s="216">
        <v>4</v>
      </c>
      <c r="I241" s="217"/>
      <c r="J241" s="218">
        <f>ROUND(I241*H241,2)</f>
        <v>0</v>
      </c>
      <c r="K241" s="214" t="s">
        <v>157</v>
      </c>
      <c r="L241" s="44"/>
      <c r="M241" s="219" t="s">
        <v>19</v>
      </c>
      <c r="N241" s="220" t="s">
        <v>44</v>
      </c>
      <c r="O241" s="84"/>
      <c r="P241" s="221">
        <f>O241*H241</f>
        <v>0</v>
      </c>
      <c r="Q241" s="221">
        <v>0.0032399999999999998</v>
      </c>
      <c r="R241" s="221">
        <f>Q241*H241</f>
        <v>0.012959999999999999</v>
      </c>
      <c r="S241" s="221">
        <v>0</v>
      </c>
      <c r="T241" s="222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23" t="s">
        <v>217</v>
      </c>
      <c r="AT241" s="223" t="s">
        <v>153</v>
      </c>
      <c r="AU241" s="223" t="s">
        <v>83</v>
      </c>
      <c r="AY241" s="17" t="s">
        <v>150</v>
      </c>
      <c r="BE241" s="224">
        <f>IF(N241="základní",J241,0)</f>
        <v>0</v>
      </c>
      <c r="BF241" s="224">
        <f>IF(N241="snížená",J241,0)</f>
        <v>0</v>
      </c>
      <c r="BG241" s="224">
        <f>IF(N241="zákl. přenesená",J241,0)</f>
        <v>0</v>
      </c>
      <c r="BH241" s="224">
        <f>IF(N241="sníž. přenesená",J241,0)</f>
        <v>0</v>
      </c>
      <c r="BI241" s="224">
        <f>IF(N241="nulová",J241,0)</f>
        <v>0</v>
      </c>
      <c r="BJ241" s="17" t="s">
        <v>81</v>
      </c>
      <c r="BK241" s="224">
        <f>ROUND(I241*H241,2)</f>
        <v>0</v>
      </c>
      <c r="BL241" s="17" t="s">
        <v>217</v>
      </c>
      <c r="BM241" s="223" t="s">
        <v>2050</v>
      </c>
    </row>
    <row r="242" s="2" customFormat="1">
      <c r="A242" s="38"/>
      <c r="B242" s="39"/>
      <c r="C242" s="40"/>
      <c r="D242" s="225" t="s">
        <v>159</v>
      </c>
      <c r="E242" s="40"/>
      <c r="F242" s="226" t="s">
        <v>2051</v>
      </c>
      <c r="G242" s="40"/>
      <c r="H242" s="40"/>
      <c r="I242" s="227"/>
      <c r="J242" s="40"/>
      <c r="K242" s="40"/>
      <c r="L242" s="44"/>
      <c r="M242" s="228"/>
      <c r="N242" s="229"/>
      <c r="O242" s="84"/>
      <c r="P242" s="84"/>
      <c r="Q242" s="84"/>
      <c r="R242" s="84"/>
      <c r="S242" s="84"/>
      <c r="T242" s="85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T242" s="17" t="s">
        <v>159</v>
      </c>
      <c r="AU242" s="17" t="s">
        <v>83</v>
      </c>
    </row>
    <row r="243" s="2" customFormat="1">
      <c r="A243" s="38"/>
      <c r="B243" s="39"/>
      <c r="C243" s="40"/>
      <c r="D243" s="230" t="s">
        <v>161</v>
      </c>
      <c r="E243" s="40"/>
      <c r="F243" s="231" t="s">
        <v>2052</v>
      </c>
      <c r="G243" s="40"/>
      <c r="H243" s="40"/>
      <c r="I243" s="227"/>
      <c r="J243" s="40"/>
      <c r="K243" s="40"/>
      <c r="L243" s="44"/>
      <c r="M243" s="228"/>
      <c r="N243" s="229"/>
      <c r="O243" s="84"/>
      <c r="P243" s="84"/>
      <c r="Q243" s="84"/>
      <c r="R243" s="84"/>
      <c r="S243" s="84"/>
      <c r="T243" s="85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T243" s="17" t="s">
        <v>161</v>
      </c>
      <c r="AU243" s="17" t="s">
        <v>83</v>
      </c>
    </row>
    <row r="244" s="2" customFormat="1" ht="16.5" customHeight="1">
      <c r="A244" s="38"/>
      <c r="B244" s="39"/>
      <c r="C244" s="212" t="s">
        <v>444</v>
      </c>
      <c r="D244" s="212" t="s">
        <v>153</v>
      </c>
      <c r="E244" s="213" t="s">
        <v>2053</v>
      </c>
      <c r="F244" s="214" t="s">
        <v>2054</v>
      </c>
      <c r="G244" s="215" t="s">
        <v>281</v>
      </c>
      <c r="H244" s="216">
        <v>4</v>
      </c>
      <c r="I244" s="217"/>
      <c r="J244" s="218">
        <f>ROUND(I244*H244,2)</f>
        <v>0</v>
      </c>
      <c r="K244" s="214" t="s">
        <v>19</v>
      </c>
      <c r="L244" s="44"/>
      <c r="M244" s="219" t="s">
        <v>19</v>
      </c>
      <c r="N244" s="220" t="s">
        <v>44</v>
      </c>
      <c r="O244" s="84"/>
      <c r="P244" s="221">
        <f>O244*H244</f>
        <v>0</v>
      </c>
      <c r="Q244" s="221">
        <v>0.0047999999999999996</v>
      </c>
      <c r="R244" s="221">
        <f>Q244*H244</f>
        <v>0.019199999999999998</v>
      </c>
      <c r="S244" s="221">
        <v>0</v>
      </c>
      <c r="T244" s="222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23" t="s">
        <v>383</v>
      </c>
      <c r="AT244" s="223" t="s">
        <v>153</v>
      </c>
      <c r="AU244" s="223" t="s">
        <v>83</v>
      </c>
      <c r="AY244" s="17" t="s">
        <v>150</v>
      </c>
      <c r="BE244" s="224">
        <f>IF(N244="základní",J244,0)</f>
        <v>0</v>
      </c>
      <c r="BF244" s="224">
        <f>IF(N244="snížená",J244,0)</f>
        <v>0</v>
      </c>
      <c r="BG244" s="224">
        <f>IF(N244="zákl. přenesená",J244,0)</f>
        <v>0</v>
      </c>
      <c r="BH244" s="224">
        <f>IF(N244="sníž. přenesená",J244,0)</f>
        <v>0</v>
      </c>
      <c r="BI244" s="224">
        <f>IF(N244="nulová",J244,0)</f>
        <v>0</v>
      </c>
      <c r="BJ244" s="17" t="s">
        <v>81</v>
      </c>
      <c r="BK244" s="224">
        <f>ROUND(I244*H244,2)</f>
        <v>0</v>
      </c>
      <c r="BL244" s="17" t="s">
        <v>383</v>
      </c>
      <c r="BM244" s="223" t="s">
        <v>2055</v>
      </c>
    </row>
    <row r="245" s="2" customFormat="1">
      <c r="A245" s="38"/>
      <c r="B245" s="39"/>
      <c r="C245" s="40"/>
      <c r="D245" s="225" t="s">
        <v>159</v>
      </c>
      <c r="E245" s="40"/>
      <c r="F245" s="226" t="s">
        <v>2056</v>
      </c>
      <c r="G245" s="40"/>
      <c r="H245" s="40"/>
      <c r="I245" s="227"/>
      <c r="J245" s="40"/>
      <c r="K245" s="40"/>
      <c r="L245" s="44"/>
      <c r="M245" s="228"/>
      <c r="N245" s="229"/>
      <c r="O245" s="84"/>
      <c r="P245" s="84"/>
      <c r="Q245" s="84"/>
      <c r="R245" s="84"/>
      <c r="S245" s="84"/>
      <c r="T245" s="85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T245" s="17" t="s">
        <v>159</v>
      </c>
      <c r="AU245" s="17" t="s">
        <v>83</v>
      </c>
    </row>
    <row r="246" s="2" customFormat="1" ht="16.5" customHeight="1">
      <c r="A246" s="38"/>
      <c r="B246" s="39"/>
      <c r="C246" s="212" t="s">
        <v>448</v>
      </c>
      <c r="D246" s="212" t="s">
        <v>153</v>
      </c>
      <c r="E246" s="213" t="s">
        <v>2057</v>
      </c>
      <c r="F246" s="214" t="s">
        <v>2058</v>
      </c>
      <c r="G246" s="215" t="s">
        <v>300</v>
      </c>
      <c r="H246" s="216">
        <v>3</v>
      </c>
      <c r="I246" s="217"/>
      <c r="J246" s="218">
        <f>ROUND(I246*H246,2)</f>
        <v>0</v>
      </c>
      <c r="K246" s="214" t="s">
        <v>157</v>
      </c>
      <c r="L246" s="44"/>
      <c r="M246" s="219" t="s">
        <v>19</v>
      </c>
      <c r="N246" s="220" t="s">
        <v>44</v>
      </c>
      <c r="O246" s="84"/>
      <c r="P246" s="221">
        <f>O246*H246</f>
        <v>0</v>
      </c>
      <c r="Q246" s="221">
        <v>0.0044600000000000004</v>
      </c>
      <c r="R246" s="221">
        <f>Q246*H246</f>
        <v>0.013380000000000001</v>
      </c>
      <c r="S246" s="221">
        <v>0</v>
      </c>
      <c r="T246" s="222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23" t="s">
        <v>217</v>
      </c>
      <c r="AT246" s="223" t="s">
        <v>153</v>
      </c>
      <c r="AU246" s="223" t="s">
        <v>83</v>
      </c>
      <c r="AY246" s="17" t="s">
        <v>150</v>
      </c>
      <c r="BE246" s="224">
        <f>IF(N246="základní",J246,0)</f>
        <v>0</v>
      </c>
      <c r="BF246" s="224">
        <f>IF(N246="snížená",J246,0)</f>
        <v>0</v>
      </c>
      <c r="BG246" s="224">
        <f>IF(N246="zákl. přenesená",J246,0)</f>
        <v>0</v>
      </c>
      <c r="BH246" s="224">
        <f>IF(N246="sníž. přenesená",J246,0)</f>
        <v>0</v>
      </c>
      <c r="BI246" s="224">
        <f>IF(N246="nulová",J246,0)</f>
        <v>0</v>
      </c>
      <c r="BJ246" s="17" t="s">
        <v>81</v>
      </c>
      <c r="BK246" s="224">
        <f>ROUND(I246*H246,2)</f>
        <v>0</v>
      </c>
      <c r="BL246" s="17" t="s">
        <v>217</v>
      </c>
      <c r="BM246" s="223" t="s">
        <v>2059</v>
      </c>
    </row>
    <row r="247" s="2" customFormat="1">
      <c r="A247" s="38"/>
      <c r="B247" s="39"/>
      <c r="C247" s="40"/>
      <c r="D247" s="225" t="s">
        <v>159</v>
      </c>
      <c r="E247" s="40"/>
      <c r="F247" s="226" t="s">
        <v>2060</v>
      </c>
      <c r="G247" s="40"/>
      <c r="H247" s="40"/>
      <c r="I247" s="227"/>
      <c r="J247" s="40"/>
      <c r="K247" s="40"/>
      <c r="L247" s="44"/>
      <c r="M247" s="228"/>
      <c r="N247" s="229"/>
      <c r="O247" s="84"/>
      <c r="P247" s="84"/>
      <c r="Q247" s="84"/>
      <c r="R247" s="84"/>
      <c r="S247" s="84"/>
      <c r="T247" s="85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T247" s="17" t="s">
        <v>159</v>
      </c>
      <c r="AU247" s="17" t="s">
        <v>83</v>
      </c>
    </row>
    <row r="248" s="2" customFormat="1">
      <c r="A248" s="38"/>
      <c r="B248" s="39"/>
      <c r="C248" s="40"/>
      <c r="D248" s="230" t="s">
        <v>161</v>
      </c>
      <c r="E248" s="40"/>
      <c r="F248" s="231" t="s">
        <v>2061</v>
      </c>
      <c r="G248" s="40"/>
      <c r="H248" s="40"/>
      <c r="I248" s="227"/>
      <c r="J248" s="40"/>
      <c r="K248" s="40"/>
      <c r="L248" s="44"/>
      <c r="M248" s="228"/>
      <c r="N248" s="229"/>
      <c r="O248" s="84"/>
      <c r="P248" s="84"/>
      <c r="Q248" s="84"/>
      <c r="R248" s="84"/>
      <c r="S248" s="84"/>
      <c r="T248" s="85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T248" s="17" t="s">
        <v>161</v>
      </c>
      <c r="AU248" s="17" t="s">
        <v>83</v>
      </c>
    </row>
    <row r="249" s="2" customFormat="1" ht="16.5" customHeight="1">
      <c r="A249" s="38"/>
      <c r="B249" s="39"/>
      <c r="C249" s="212" t="s">
        <v>454</v>
      </c>
      <c r="D249" s="212" t="s">
        <v>153</v>
      </c>
      <c r="E249" s="213" t="s">
        <v>2062</v>
      </c>
      <c r="F249" s="214" t="s">
        <v>2063</v>
      </c>
      <c r="G249" s="215" t="s">
        <v>2064</v>
      </c>
      <c r="H249" s="216">
        <v>3</v>
      </c>
      <c r="I249" s="217"/>
      <c r="J249" s="218">
        <f>ROUND(I249*H249,2)</f>
        <v>0</v>
      </c>
      <c r="K249" s="214" t="s">
        <v>19</v>
      </c>
      <c r="L249" s="44"/>
      <c r="M249" s="219" t="s">
        <v>19</v>
      </c>
      <c r="N249" s="220" t="s">
        <v>44</v>
      </c>
      <c r="O249" s="84"/>
      <c r="P249" s="221">
        <f>O249*H249</f>
        <v>0</v>
      </c>
      <c r="Q249" s="221">
        <v>0</v>
      </c>
      <c r="R249" s="221">
        <f>Q249*H249</f>
        <v>0</v>
      </c>
      <c r="S249" s="221">
        <v>0</v>
      </c>
      <c r="T249" s="222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23" t="s">
        <v>383</v>
      </c>
      <c r="AT249" s="223" t="s">
        <v>153</v>
      </c>
      <c r="AU249" s="223" t="s">
        <v>83</v>
      </c>
      <c r="AY249" s="17" t="s">
        <v>150</v>
      </c>
      <c r="BE249" s="224">
        <f>IF(N249="základní",J249,0)</f>
        <v>0</v>
      </c>
      <c r="BF249" s="224">
        <f>IF(N249="snížená",J249,0)</f>
        <v>0</v>
      </c>
      <c r="BG249" s="224">
        <f>IF(N249="zákl. přenesená",J249,0)</f>
        <v>0</v>
      </c>
      <c r="BH249" s="224">
        <f>IF(N249="sníž. přenesená",J249,0)</f>
        <v>0</v>
      </c>
      <c r="BI249" s="224">
        <f>IF(N249="nulová",J249,0)</f>
        <v>0</v>
      </c>
      <c r="BJ249" s="17" t="s">
        <v>81</v>
      </c>
      <c r="BK249" s="224">
        <f>ROUND(I249*H249,2)</f>
        <v>0</v>
      </c>
      <c r="BL249" s="17" t="s">
        <v>383</v>
      </c>
      <c r="BM249" s="223" t="s">
        <v>2065</v>
      </c>
    </row>
    <row r="250" s="2" customFormat="1">
      <c r="A250" s="38"/>
      <c r="B250" s="39"/>
      <c r="C250" s="40"/>
      <c r="D250" s="225" t="s">
        <v>159</v>
      </c>
      <c r="E250" s="40"/>
      <c r="F250" s="226" t="s">
        <v>2063</v>
      </c>
      <c r="G250" s="40"/>
      <c r="H250" s="40"/>
      <c r="I250" s="227"/>
      <c r="J250" s="40"/>
      <c r="K250" s="40"/>
      <c r="L250" s="44"/>
      <c r="M250" s="228"/>
      <c r="N250" s="229"/>
      <c r="O250" s="84"/>
      <c r="P250" s="84"/>
      <c r="Q250" s="84"/>
      <c r="R250" s="84"/>
      <c r="S250" s="84"/>
      <c r="T250" s="85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T250" s="17" t="s">
        <v>159</v>
      </c>
      <c r="AU250" s="17" t="s">
        <v>83</v>
      </c>
    </row>
    <row r="251" s="2" customFormat="1" ht="16.5" customHeight="1">
      <c r="A251" s="38"/>
      <c r="B251" s="39"/>
      <c r="C251" s="212" t="s">
        <v>458</v>
      </c>
      <c r="D251" s="212" t="s">
        <v>153</v>
      </c>
      <c r="E251" s="213" t="s">
        <v>2066</v>
      </c>
      <c r="F251" s="214" t="s">
        <v>2067</v>
      </c>
      <c r="G251" s="215" t="s">
        <v>300</v>
      </c>
      <c r="H251" s="216">
        <v>1</v>
      </c>
      <c r="I251" s="217"/>
      <c r="J251" s="218">
        <f>ROUND(I251*H251,2)</f>
        <v>0</v>
      </c>
      <c r="K251" s="214" t="s">
        <v>157</v>
      </c>
      <c r="L251" s="44"/>
      <c r="M251" s="219" t="s">
        <v>19</v>
      </c>
      <c r="N251" s="220" t="s">
        <v>44</v>
      </c>
      <c r="O251" s="84"/>
      <c r="P251" s="221">
        <f>O251*H251</f>
        <v>0</v>
      </c>
      <c r="Q251" s="221">
        <v>0.0070400000000000003</v>
      </c>
      <c r="R251" s="221">
        <f>Q251*H251</f>
        <v>0.0070400000000000003</v>
      </c>
      <c r="S251" s="221">
        <v>0</v>
      </c>
      <c r="T251" s="222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23" t="s">
        <v>217</v>
      </c>
      <c r="AT251" s="223" t="s">
        <v>153</v>
      </c>
      <c r="AU251" s="223" t="s">
        <v>83</v>
      </c>
      <c r="AY251" s="17" t="s">
        <v>150</v>
      </c>
      <c r="BE251" s="224">
        <f>IF(N251="základní",J251,0)</f>
        <v>0</v>
      </c>
      <c r="BF251" s="224">
        <f>IF(N251="snížená",J251,0)</f>
        <v>0</v>
      </c>
      <c r="BG251" s="224">
        <f>IF(N251="zákl. přenesená",J251,0)</f>
        <v>0</v>
      </c>
      <c r="BH251" s="224">
        <f>IF(N251="sníž. přenesená",J251,0)</f>
        <v>0</v>
      </c>
      <c r="BI251" s="224">
        <f>IF(N251="nulová",J251,0)</f>
        <v>0</v>
      </c>
      <c r="BJ251" s="17" t="s">
        <v>81</v>
      </c>
      <c r="BK251" s="224">
        <f>ROUND(I251*H251,2)</f>
        <v>0</v>
      </c>
      <c r="BL251" s="17" t="s">
        <v>217</v>
      </c>
      <c r="BM251" s="223" t="s">
        <v>2068</v>
      </c>
    </row>
    <row r="252" s="2" customFormat="1">
      <c r="A252" s="38"/>
      <c r="B252" s="39"/>
      <c r="C252" s="40"/>
      <c r="D252" s="225" t="s">
        <v>159</v>
      </c>
      <c r="E252" s="40"/>
      <c r="F252" s="226" t="s">
        <v>2069</v>
      </c>
      <c r="G252" s="40"/>
      <c r="H252" s="40"/>
      <c r="I252" s="227"/>
      <c r="J252" s="40"/>
      <c r="K252" s="40"/>
      <c r="L252" s="44"/>
      <c r="M252" s="228"/>
      <c r="N252" s="229"/>
      <c r="O252" s="84"/>
      <c r="P252" s="84"/>
      <c r="Q252" s="84"/>
      <c r="R252" s="84"/>
      <c r="S252" s="84"/>
      <c r="T252" s="85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T252" s="17" t="s">
        <v>159</v>
      </c>
      <c r="AU252" s="17" t="s">
        <v>83</v>
      </c>
    </row>
    <row r="253" s="2" customFormat="1">
      <c r="A253" s="38"/>
      <c r="B253" s="39"/>
      <c r="C253" s="40"/>
      <c r="D253" s="230" t="s">
        <v>161</v>
      </c>
      <c r="E253" s="40"/>
      <c r="F253" s="231" t="s">
        <v>2070</v>
      </c>
      <c r="G253" s="40"/>
      <c r="H253" s="40"/>
      <c r="I253" s="227"/>
      <c r="J253" s="40"/>
      <c r="K253" s="40"/>
      <c r="L253" s="44"/>
      <c r="M253" s="228"/>
      <c r="N253" s="229"/>
      <c r="O253" s="84"/>
      <c r="P253" s="84"/>
      <c r="Q253" s="84"/>
      <c r="R253" s="84"/>
      <c r="S253" s="84"/>
      <c r="T253" s="85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T253" s="17" t="s">
        <v>161</v>
      </c>
      <c r="AU253" s="17" t="s">
        <v>83</v>
      </c>
    </row>
    <row r="254" s="2" customFormat="1" ht="16.5" customHeight="1">
      <c r="A254" s="38"/>
      <c r="B254" s="39"/>
      <c r="C254" s="212" t="s">
        <v>464</v>
      </c>
      <c r="D254" s="212" t="s">
        <v>153</v>
      </c>
      <c r="E254" s="213" t="s">
        <v>2071</v>
      </c>
      <c r="F254" s="214" t="s">
        <v>2072</v>
      </c>
      <c r="G254" s="215" t="s">
        <v>281</v>
      </c>
      <c r="H254" s="216">
        <v>1</v>
      </c>
      <c r="I254" s="217"/>
      <c r="J254" s="218">
        <f>ROUND(I254*H254,2)</f>
        <v>0</v>
      </c>
      <c r="K254" s="214" t="s">
        <v>19</v>
      </c>
      <c r="L254" s="44"/>
      <c r="M254" s="219" t="s">
        <v>19</v>
      </c>
      <c r="N254" s="220" t="s">
        <v>44</v>
      </c>
      <c r="O254" s="84"/>
      <c r="P254" s="221">
        <f>O254*H254</f>
        <v>0</v>
      </c>
      <c r="Q254" s="221">
        <v>0</v>
      </c>
      <c r="R254" s="221">
        <f>Q254*H254</f>
        <v>0</v>
      </c>
      <c r="S254" s="221">
        <v>0</v>
      </c>
      <c r="T254" s="222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23" t="s">
        <v>383</v>
      </c>
      <c r="AT254" s="223" t="s">
        <v>153</v>
      </c>
      <c r="AU254" s="223" t="s">
        <v>83</v>
      </c>
      <c r="AY254" s="17" t="s">
        <v>150</v>
      </c>
      <c r="BE254" s="224">
        <f>IF(N254="základní",J254,0)</f>
        <v>0</v>
      </c>
      <c r="BF254" s="224">
        <f>IF(N254="snížená",J254,0)</f>
        <v>0</v>
      </c>
      <c r="BG254" s="224">
        <f>IF(N254="zákl. přenesená",J254,0)</f>
        <v>0</v>
      </c>
      <c r="BH254" s="224">
        <f>IF(N254="sníž. přenesená",J254,0)</f>
        <v>0</v>
      </c>
      <c r="BI254" s="224">
        <f>IF(N254="nulová",J254,0)</f>
        <v>0</v>
      </c>
      <c r="BJ254" s="17" t="s">
        <v>81</v>
      </c>
      <c r="BK254" s="224">
        <f>ROUND(I254*H254,2)</f>
        <v>0</v>
      </c>
      <c r="BL254" s="17" t="s">
        <v>383</v>
      </c>
      <c r="BM254" s="223" t="s">
        <v>2073</v>
      </c>
    </row>
    <row r="255" s="2" customFormat="1">
      <c r="A255" s="38"/>
      <c r="B255" s="39"/>
      <c r="C255" s="40"/>
      <c r="D255" s="225" t="s">
        <v>159</v>
      </c>
      <c r="E255" s="40"/>
      <c r="F255" s="226" t="s">
        <v>2072</v>
      </c>
      <c r="G255" s="40"/>
      <c r="H255" s="40"/>
      <c r="I255" s="227"/>
      <c r="J255" s="40"/>
      <c r="K255" s="40"/>
      <c r="L255" s="44"/>
      <c r="M255" s="228"/>
      <c r="N255" s="229"/>
      <c r="O255" s="84"/>
      <c r="P255" s="84"/>
      <c r="Q255" s="84"/>
      <c r="R255" s="84"/>
      <c r="S255" s="84"/>
      <c r="T255" s="85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T255" s="17" t="s">
        <v>159</v>
      </c>
      <c r="AU255" s="17" t="s">
        <v>83</v>
      </c>
    </row>
    <row r="256" s="2" customFormat="1" ht="16.5" customHeight="1">
      <c r="A256" s="38"/>
      <c r="B256" s="39"/>
      <c r="C256" s="212" t="s">
        <v>468</v>
      </c>
      <c r="D256" s="212" t="s">
        <v>153</v>
      </c>
      <c r="E256" s="213" t="s">
        <v>2074</v>
      </c>
      <c r="F256" s="214" t="s">
        <v>2075</v>
      </c>
      <c r="G256" s="215" t="s">
        <v>300</v>
      </c>
      <c r="H256" s="216">
        <v>3</v>
      </c>
      <c r="I256" s="217"/>
      <c r="J256" s="218">
        <f>ROUND(I256*H256,2)</f>
        <v>0</v>
      </c>
      <c r="K256" s="214" t="s">
        <v>157</v>
      </c>
      <c r="L256" s="44"/>
      <c r="M256" s="219" t="s">
        <v>19</v>
      </c>
      <c r="N256" s="220" t="s">
        <v>44</v>
      </c>
      <c r="O256" s="84"/>
      <c r="P256" s="221">
        <f>O256*H256</f>
        <v>0</v>
      </c>
      <c r="Q256" s="221">
        <v>0.0093900000000000008</v>
      </c>
      <c r="R256" s="221">
        <f>Q256*H256</f>
        <v>0.028170000000000001</v>
      </c>
      <c r="S256" s="221">
        <v>0</v>
      </c>
      <c r="T256" s="222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23" t="s">
        <v>217</v>
      </c>
      <c r="AT256" s="223" t="s">
        <v>153</v>
      </c>
      <c r="AU256" s="223" t="s">
        <v>83</v>
      </c>
      <c r="AY256" s="17" t="s">
        <v>150</v>
      </c>
      <c r="BE256" s="224">
        <f>IF(N256="základní",J256,0)</f>
        <v>0</v>
      </c>
      <c r="BF256" s="224">
        <f>IF(N256="snížená",J256,0)</f>
        <v>0</v>
      </c>
      <c r="BG256" s="224">
        <f>IF(N256="zákl. přenesená",J256,0)</f>
        <v>0</v>
      </c>
      <c r="BH256" s="224">
        <f>IF(N256="sníž. přenesená",J256,0)</f>
        <v>0</v>
      </c>
      <c r="BI256" s="224">
        <f>IF(N256="nulová",J256,0)</f>
        <v>0</v>
      </c>
      <c r="BJ256" s="17" t="s">
        <v>81</v>
      </c>
      <c r="BK256" s="224">
        <f>ROUND(I256*H256,2)</f>
        <v>0</v>
      </c>
      <c r="BL256" s="17" t="s">
        <v>217</v>
      </c>
      <c r="BM256" s="223" t="s">
        <v>2076</v>
      </c>
    </row>
    <row r="257" s="2" customFormat="1">
      <c r="A257" s="38"/>
      <c r="B257" s="39"/>
      <c r="C257" s="40"/>
      <c r="D257" s="225" t="s">
        <v>159</v>
      </c>
      <c r="E257" s="40"/>
      <c r="F257" s="226" t="s">
        <v>2077</v>
      </c>
      <c r="G257" s="40"/>
      <c r="H257" s="40"/>
      <c r="I257" s="227"/>
      <c r="J257" s="40"/>
      <c r="K257" s="40"/>
      <c r="L257" s="44"/>
      <c r="M257" s="228"/>
      <c r="N257" s="229"/>
      <c r="O257" s="84"/>
      <c r="P257" s="84"/>
      <c r="Q257" s="84"/>
      <c r="R257" s="84"/>
      <c r="S257" s="84"/>
      <c r="T257" s="85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T257" s="17" t="s">
        <v>159</v>
      </c>
      <c r="AU257" s="17" t="s">
        <v>83</v>
      </c>
    </row>
    <row r="258" s="2" customFormat="1">
      <c r="A258" s="38"/>
      <c r="B258" s="39"/>
      <c r="C258" s="40"/>
      <c r="D258" s="230" t="s">
        <v>161</v>
      </c>
      <c r="E258" s="40"/>
      <c r="F258" s="231" t="s">
        <v>2078</v>
      </c>
      <c r="G258" s="40"/>
      <c r="H258" s="40"/>
      <c r="I258" s="227"/>
      <c r="J258" s="40"/>
      <c r="K258" s="40"/>
      <c r="L258" s="44"/>
      <c r="M258" s="228"/>
      <c r="N258" s="229"/>
      <c r="O258" s="84"/>
      <c r="P258" s="84"/>
      <c r="Q258" s="84"/>
      <c r="R258" s="84"/>
      <c r="S258" s="84"/>
      <c r="T258" s="85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T258" s="17" t="s">
        <v>161</v>
      </c>
      <c r="AU258" s="17" t="s">
        <v>83</v>
      </c>
    </row>
    <row r="259" s="2" customFormat="1" ht="16.5" customHeight="1">
      <c r="A259" s="38"/>
      <c r="B259" s="39"/>
      <c r="C259" s="212" t="s">
        <v>474</v>
      </c>
      <c r="D259" s="212" t="s">
        <v>153</v>
      </c>
      <c r="E259" s="213" t="s">
        <v>2079</v>
      </c>
      <c r="F259" s="214" t="s">
        <v>2080</v>
      </c>
      <c r="G259" s="215" t="s">
        <v>281</v>
      </c>
      <c r="H259" s="216">
        <v>3</v>
      </c>
      <c r="I259" s="217"/>
      <c r="J259" s="218">
        <f>ROUND(I259*H259,2)</f>
        <v>0</v>
      </c>
      <c r="K259" s="214" t="s">
        <v>19</v>
      </c>
      <c r="L259" s="44"/>
      <c r="M259" s="219" t="s">
        <v>19</v>
      </c>
      <c r="N259" s="220" t="s">
        <v>44</v>
      </c>
      <c r="O259" s="84"/>
      <c r="P259" s="221">
        <f>O259*H259</f>
        <v>0</v>
      </c>
      <c r="Q259" s="221">
        <v>0.018499999999999999</v>
      </c>
      <c r="R259" s="221">
        <f>Q259*H259</f>
        <v>0.055499999999999994</v>
      </c>
      <c r="S259" s="221">
        <v>0</v>
      </c>
      <c r="T259" s="222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23" t="s">
        <v>383</v>
      </c>
      <c r="AT259" s="223" t="s">
        <v>153</v>
      </c>
      <c r="AU259" s="223" t="s">
        <v>83</v>
      </c>
      <c r="AY259" s="17" t="s">
        <v>150</v>
      </c>
      <c r="BE259" s="224">
        <f>IF(N259="základní",J259,0)</f>
        <v>0</v>
      </c>
      <c r="BF259" s="224">
        <f>IF(N259="snížená",J259,0)</f>
        <v>0</v>
      </c>
      <c r="BG259" s="224">
        <f>IF(N259="zákl. přenesená",J259,0)</f>
        <v>0</v>
      </c>
      <c r="BH259" s="224">
        <f>IF(N259="sníž. přenesená",J259,0)</f>
        <v>0</v>
      </c>
      <c r="BI259" s="224">
        <f>IF(N259="nulová",J259,0)</f>
        <v>0</v>
      </c>
      <c r="BJ259" s="17" t="s">
        <v>81</v>
      </c>
      <c r="BK259" s="224">
        <f>ROUND(I259*H259,2)</f>
        <v>0</v>
      </c>
      <c r="BL259" s="17" t="s">
        <v>383</v>
      </c>
      <c r="BM259" s="223" t="s">
        <v>2081</v>
      </c>
    </row>
    <row r="260" s="2" customFormat="1">
      <c r="A260" s="38"/>
      <c r="B260" s="39"/>
      <c r="C260" s="40"/>
      <c r="D260" s="225" t="s">
        <v>159</v>
      </c>
      <c r="E260" s="40"/>
      <c r="F260" s="226" t="s">
        <v>2080</v>
      </c>
      <c r="G260" s="40"/>
      <c r="H260" s="40"/>
      <c r="I260" s="227"/>
      <c r="J260" s="40"/>
      <c r="K260" s="40"/>
      <c r="L260" s="44"/>
      <c r="M260" s="228"/>
      <c r="N260" s="229"/>
      <c r="O260" s="84"/>
      <c r="P260" s="84"/>
      <c r="Q260" s="84"/>
      <c r="R260" s="84"/>
      <c r="S260" s="84"/>
      <c r="T260" s="85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T260" s="17" t="s">
        <v>159</v>
      </c>
      <c r="AU260" s="17" t="s">
        <v>83</v>
      </c>
    </row>
    <row r="261" s="2" customFormat="1" ht="16.5" customHeight="1">
      <c r="A261" s="38"/>
      <c r="B261" s="39"/>
      <c r="C261" s="212" t="s">
        <v>479</v>
      </c>
      <c r="D261" s="212" t="s">
        <v>153</v>
      </c>
      <c r="E261" s="213" t="s">
        <v>2082</v>
      </c>
      <c r="F261" s="214" t="s">
        <v>2083</v>
      </c>
      <c r="G261" s="215" t="s">
        <v>300</v>
      </c>
      <c r="H261" s="216">
        <v>1</v>
      </c>
      <c r="I261" s="217"/>
      <c r="J261" s="218">
        <f>ROUND(I261*H261,2)</f>
        <v>0</v>
      </c>
      <c r="K261" s="214" t="s">
        <v>157</v>
      </c>
      <c r="L261" s="44"/>
      <c r="M261" s="219" t="s">
        <v>19</v>
      </c>
      <c r="N261" s="220" t="s">
        <v>44</v>
      </c>
      <c r="O261" s="84"/>
      <c r="P261" s="221">
        <f>O261*H261</f>
        <v>0</v>
      </c>
      <c r="Q261" s="221">
        <v>0.01149</v>
      </c>
      <c r="R261" s="221">
        <f>Q261*H261</f>
        <v>0.01149</v>
      </c>
      <c r="S261" s="221">
        <v>0</v>
      </c>
      <c r="T261" s="222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23" t="s">
        <v>217</v>
      </c>
      <c r="AT261" s="223" t="s">
        <v>153</v>
      </c>
      <c r="AU261" s="223" t="s">
        <v>83</v>
      </c>
      <c r="AY261" s="17" t="s">
        <v>150</v>
      </c>
      <c r="BE261" s="224">
        <f>IF(N261="základní",J261,0)</f>
        <v>0</v>
      </c>
      <c r="BF261" s="224">
        <f>IF(N261="snížená",J261,0)</f>
        <v>0</v>
      </c>
      <c r="BG261" s="224">
        <f>IF(N261="zákl. přenesená",J261,0)</f>
        <v>0</v>
      </c>
      <c r="BH261" s="224">
        <f>IF(N261="sníž. přenesená",J261,0)</f>
        <v>0</v>
      </c>
      <c r="BI261" s="224">
        <f>IF(N261="nulová",J261,0)</f>
        <v>0</v>
      </c>
      <c r="BJ261" s="17" t="s">
        <v>81</v>
      </c>
      <c r="BK261" s="224">
        <f>ROUND(I261*H261,2)</f>
        <v>0</v>
      </c>
      <c r="BL261" s="17" t="s">
        <v>217</v>
      </c>
      <c r="BM261" s="223" t="s">
        <v>2084</v>
      </c>
    </row>
    <row r="262" s="2" customFormat="1">
      <c r="A262" s="38"/>
      <c r="B262" s="39"/>
      <c r="C262" s="40"/>
      <c r="D262" s="225" t="s">
        <v>159</v>
      </c>
      <c r="E262" s="40"/>
      <c r="F262" s="226" t="s">
        <v>2085</v>
      </c>
      <c r="G262" s="40"/>
      <c r="H262" s="40"/>
      <c r="I262" s="227"/>
      <c r="J262" s="40"/>
      <c r="K262" s="40"/>
      <c r="L262" s="44"/>
      <c r="M262" s="228"/>
      <c r="N262" s="229"/>
      <c r="O262" s="84"/>
      <c r="P262" s="84"/>
      <c r="Q262" s="84"/>
      <c r="R262" s="84"/>
      <c r="S262" s="84"/>
      <c r="T262" s="85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T262" s="17" t="s">
        <v>159</v>
      </c>
      <c r="AU262" s="17" t="s">
        <v>83</v>
      </c>
    </row>
    <row r="263" s="2" customFormat="1">
      <c r="A263" s="38"/>
      <c r="B263" s="39"/>
      <c r="C263" s="40"/>
      <c r="D263" s="230" t="s">
        <v>161</v>
      </c>
      <c r="E263" s="40"/>
      <c r="F263" s="231" t="s">
        <v>2086</v>
      </c>
      <c r="G263" s="40"/>
      <c r="H263" s="40"/>
      <c r="I263" s="227"/>
      <c r="J263" s="40"/>
      <c r="K263" s="40"/>
      <c r="L263" s="44"/>
      <c r="M263" s="228"/>
      <c r="N263" s="229"/>
      <c r="O263" s="84"/>
      <c r="P263" s="84"/>
      <c r="Q263" s="84"/>
      <c r="R263" s="84"/>
      <c r="S263" s="84"/>
      <c r="T263" s="85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T263" s="17" t="s">
        <v>161</v>
      </c>
      <c r="AU263" s="17" t="s">
        <v>83</v>
      </c>
    </row>
    <row r="264" s="2" customFormat="1" ht="16.5" customHeight="1">
      <c r="A264" s="38"/>
      <c r="B264" s="39"/>
      <c r="C264" s="212" t="s">
        <v>725</v>
      </c>
      <c r="D264" s="212" t="s">
        <v>153</v>
      </c>
      <c r="E264" s="213" t="s">
        <v>2087</v>
      </c>
      <c r="F264" s="214" t="s">
        <v>2088</v>
      </c>
      <c r="G264" s="215" t="s">
        <v>281</v>
      </c>
      <c r="H264" s="216">
        <v>1</v>
      </c>
      <c r="I264" s="217"/>
      <c r="J264" s="218">
        <f>ROUND(I264*H264,2)</f>
        <v>0</v>
      </c>
      <c r="K264" s="214" t="s">
        <v>19</v>
      </c>
      <c r="L264" s="44"/>
      <c r="M264" s="219" t="s">
        <v>19</v>
      </c>
      <c r="N264" s="220" t="s">
        <v>44</v>
      </c>
      <c r="O264" s="84"/>
      <c r="P264" s="221">
        <f>O264*H264</f>
        <v>0</v>
      </c>
      <c r="Q264" s="221">
        <v>0.024</v>
      </c>
      <c r="R264" s="221">
        <f>Q264*H264</f>
        <v>0.024</v>
      </c>
      <c r="S264" s="221">
        <v>0</v>
      </c>
      <c r="T264" s="222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23" t="s">
        <v>383</v>
      </c>
      <c r="AT264" s="223" t="s">
        <v>153</v>
      </c>
      <c r="AU264" s="223" t="s">
        <v>83</v>
      </c>
      <c r="AY264" s="17" t="s">
        <v>150</v>
      </c>
      <c r="BE264" s="224">
        <f>IF(N264="základní",J264,0)</f>
        <v>0</v>
      </c>
      <c r="BF264" s="224">
        <f>IF(N264="snížená",J264,0)</f>
        <v>0</v>
      </c>
      <c r="BG264" s="224">
        <f>IF(N264="zákl. přenesená",J264,0)</f>
        <v>0</v>
      </c>
      <c r="BH264" s="224">
        <f>IF(N264="sníž. přenesená",J264,0)</f>
        <v>0</v>
      </c>
      <c r="BI264" s="224">
        <f>IF(N264="nulová",J264,0)</f>
        <v>0</v>
      </c>
      <c r="BJ264" s="17" t="s">
        <v>81</v>
      </c>
      <c r="BK264" s="224">
        <f>ROUND(I264*H264,2)</f>
        <v>0</v>
      </c>
      <c r="BL264" s="17" t="s">
        <v>383</v>
      </c>
      <c r="BM264" s="223" t="s">
        <v>2089</v>
      </c>
    </row>
    <row r="265" s="2" customFormat="1">
      <c r="A265" s="38"/>
      <c r="B265" s="39"/>
      <c r="C265" s="40"/>
      <c r="D265" s="225" t="s">
        <v>159</v>
      </c>
      <c r="E265" s="40"/>
      <c r="F265" s="226" t="s">
        <v>2088</v>
      </c>
      <c r="G265" s="40"/>
      <c r="H265" s="40"/>
      <c r="I265" s="227"/>
      <c r="J265" s="40"/>
      <c r="K265" s="40"/>
      <c r="L265" s="44"/>
      <c r="M265" s="228"/>
      <c r="N265" s="229"/>
      <c r="O265" s="84"/>
      <c r="P265" s="84"/>
      <c r="Q265" s="84"/>
      <c r="R265" s="84"/>
      <c r="S265" s="84"/>
      <c r="T265" s="85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T265" s="17" t="s">
        <v>159</v>
      </c>
      <c r="AU265" s="17" t="s">
        <v>83</v>
      </c>
    </row>
    <row r="266" s="2" customFormat="1" ht="16.5" customHeight="1">
      <c r="A266" s="38"/>
      <c r="B266" s="39"/>
      <c r="C266" s="212" t="s">
        <v>730</v>
      </c>
      <c r="D266" s="212" t="s">
        <v>153</v>
      </c>
      <c r="E266" s="213" t="s">
        <v>2090</v>
      </c>
      <c r="F266" s="214" t="s">
        <v>2091</v>
      </c>
      <c r="G266" s="215" t="s">
        <v>300</v>
      </c>
      <c r="H266" s="216">
        <v>3</v>
      </c>
      <c r="I266" s="217"/>
      <c r="J266" s="218">
        <f>ROUND(I266*H266,2)</f>
        <v>0</v>
      </c>
      <c r="K266" s="214" t="s">
        <v>157</v>
      </c>
      <c r="L266" s="44"/>
      <c r="M266" s="219" t="s">
        <v>19</v>
      </c>
      <c r="N266" s="220" t="s">
        <v>44</v>
      </c>
      <c r="O266" s="84"/>
      <c r="P266" s="221">
        <f>O266*H266</f>
        <v>0</v>
      </c>
      <c r="Q266" s="221">
        <v>0.01736</v>
      </c>
      <c r="R266" s="221">
        <f>Q266*H266</f>
        <v>0.052080000000000001</v>
      </c>
      <c r="S266" s="221">
        <v>0</v>
      </c>
      <c r="T266" s="222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23" t="s">
        <v>217</v>
      </c>
      <c r="AT266" s="223" t="s">
        <v>153</v>
      </c>
      <c r="AU266" s="223" t="s">
        <v>83</v>
      </c>
      <c r="AY266" s="17" t="s">
        <v>150</v>
      </c>
      <c r="BE266" s="224">
        <f>IF(N266="základní",J266,0)</f>
        <v>0</v>
      </c>
      <c r="BF266" s="224">
        <f>IF(N266="snížená",J266,0)</f>
        <v>0</v>
      </c>
      <c r="BG266" s="224">
        <f>IF(N266="zákl. přenesená",J266,0)</f>
        <v>0</v>
      </c>
      <c r="BH266" s="224">
        <f>IF(N266="sníž. přenesená",J266,0)</f>
        <v>0</v>
      </c>
      <c r="BI266" s="224">
        <f>IF(N266="nulová",J266,0)</f>
        <v>0</v>
      </c>
      <c r="BJ266" s="17" t="s">
        <v>81</v>
      </c>
      <c r="BK266" s="224">
        <f>ROUND(I266*H266,2)</f>
        <v>0</v>
      </c>
      <c r="BL266" s="17" t="s">
        <v>217</v>
      </c>
      <c r="BM266" s="223" t="s">
        <v>2092</v>
      </c>
    </row>
    <row r="267" s="2" customFormat="1">
      <c r="A267" s="38"/>
      <c r="B267" s="39"/>
      <c r="C267" s="40"/>
      <c r="D267" s="225" t="s">
        <v>159</v>
      </c>
      <c r="E267" s="40"/>
      <c r="F267" s="226" t="s">
        <v>2093</v>
      </c>
      <c r="G267" s="40"/>
      <c r="H267" s="40"/>
      <c r="I267" s="227"/>
      <c r="J267" s="40"/>
      <c r="K267" s="40"/>
      <c r="L267" s="44"/>
      <c r="M267" s="228"/>
      <c r="N267" s="229"/>
      <c r="O267" s="84"/>
      <c r="P267" s="84"/>
      <c r="Q267" s="84"/>
      <c r="R267" s="84"/>
      <c r="S267" s="84"/>
      <c r="T267" s="85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T267" s="17" t="s">
        <v>159</v>
      </c>
      <c r="AU267" s="17" t="s">
        <v>83</v>
      </c>
    </row>
    <row r="268" s="2" customFormat="1">
      <c r="A268" s="38"/>
      <c r="B268" s="39"/>
      <c r="C268" s="40"/>
      <c r="D268" s="230" t="s">
        <v>161</v>
      </c>
      <c r="E268" s="40"/>
      <c r="F268" s="231" t="s">
        <v>2094</v>
      </c>
      <c r="G268" s="40"/>
      <c r="H268" s="40"/>
      <c r="I268" s="227"/>
      <c r="J268" s="40"/>
      <c r="K268" s="40"/>
      <c r="L268" s="44"/>
      <c r="M268" s="228"/>
      <c r="N268" s="229"/>
      <c r="O268" s="84"/>
      <c r="P268" s="84"/>
      <c r="Q268" s="84"/>
      <c r="R268" s="84"/>
      <c r="S268" s="84"/>
      <c r="T268" s="85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T268" s="17" t="s">
        <v>161</v>
      </c>
      <c r="AU268" s="17" t="s">
        <v>83</v>
      </c>
    </row>
    <row r="269" s="2" customFormat="1" ht="16.5" customHeight="1">
      <c r="A269" s="38"/>
      <c r="B269" s="39"/>
      <c r="C269" s="212" t="s">
        <v>735</v>
      </c>
      <c r="D269" s="212" t="s">
        <v>153</v>
      </c>
      <c r="E269" s="213" t="s">
        <v>2095</v>
      </c>
      <c r="F269" s="214" t="s">
        <v>2096</v>
      </c>
      <c r="G269" s="215" t="s">
        <v>281</v>
      </c>
      <c r="H269" s="216">
        <v>3</v>
      </c>
      <c r="I269" s="217"/>
      <c r="J269" s="218">
        <f>ROUND(I269*H269,2)</f>
        <v>0</v>
      </c>
      <c r="K269" s="214" t="s">
        <v>19</v>
      </c>
      <c r="L269" s="44"/>
      <c r="M269" s="219" t="s">
        <v>19</v>
      </c>
      <c r="N269" s="220" t="s">
        <v>44</v>
      </c>
      <c r="O269" s="84"/>
      <c r="P269" s="221">
        <f>O269*H269</f>
        <v>0</v>
      </c>
      <c r="Q269" s="221">
        <v>0.050999999999999997</v>
      </c>
      <c r="R269" s="221">
        <f>Q269*H269</f>
        <v>0.153</v>
      </c>
      <c r="S269" s="221">
        <v>0</v>
      </c>
      <c r="T269" s="222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23" t="s">
        <v>383</v>
      </c>
      <c r="AT269" s="223" t="s">
        <v>153</v>
      </c>
      <c r="AU269" s="223" t="s">
        <v>83</v>
      </c>
      <c r="AY269" s="17" t="s">
        <v>150</v>
      </c>
      <c r="BE269" s="224">
        <f>IF(N269="základní",J269,0)</f>
        <v>0</v>
      </c>
      <c r="BF269" s="224">
        <f>IF(N269="snížená",J269,0)</f>
        <v>0</v>
      </c>
      <c r="BG269" s="224">
        <f>IF(N269="zákl. přenesená",J269,0)</f>
        <v>0</v>
      </c>
      <c r="BH269" s="224">
        <f>IF(N269="sníž. přenesená",J269,0)</f>
        <v>0</v>
      </c>
      <c r="BI269" s="224">
        <f>IF(N269="nulová",J269,0)</f>
        <v>0</v>
      </c>
      <c r="BJ269" s="17" t="s">
        <v>81</v>
      </c>
      <c r="BK269" s="224">
        <f>ROUND(I269*H269,2)</f>
        <v>0</v>
      </c>
      <c r="BL269" s="17" t="s">
        <v>383</v>
      </c>
      <c r="BM269" s="223" t="s">
        <v>2097</v>
      </c>
    </row>
    <row r="270" s="2" customFormat="1">
      <c r="A270" s="38"/>
      <c r="B270" s="39"/>
      <c r="C270" s="40"/>
      <c r="D270" s="225" t="s">
        <v>159</v>
      </c>
      <c r="E270" s="40"/>
      <c r="F270" s="226" t="s">
        <v>2096</v>
      </c>
      <c r="G270" s="40"/>
      <c r="H270" s="40"/>
      <c r="I270" s="227"/>
      <c r="J270" s="40"/>
      <c r="K270" s="40"/>
      <c r="L270" s="44"/>
      <c r="M270" s="228"/>
      <c r="N270" s="229"/>
      <c r="O270" s="84"/>
      <c r="P270" s="84"/>
      <c r="Q270" s="84"/>
      <c r="R270" s="84"/>
      <c r="S270" s="84"/>
      <c r="T270" s="85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T270" s="17" t="s">
        <v>159</v>
      </c>
      <c r="AU270" s="17" t="s">
        <v>83</v>
      </c>
    </row>
    <row r="271" s="2" customFormat="1" ht="16.5" customHeight="1">
      <c r="A271" s="38"/>
      <c r="B271" s="39"/>
      <c r="C271" s="212" t="s">
        <v>739</v>
      </c>
      <c r="D271" s="212" t="s">
        <v>153</v>
      </c>
      <c r="E271" s="213" t="s">
        <v>298</v>
      </c>
      <c r="F271" s="214" t="s">
        <v>299</v>
      </c>
      <c r="G271" s="215" t="s">
        <v>300</v>
      </c>
      <c r="H271" s="216">
        <v>3</v>
      </c>
      <c r="I271" s="217"/>
      <c r="J271" s="218">
        <f>ROUND(I271*H271,2)</f>
        <v>0</v>
      </c>
      <c r="K271" s="214" t="s">
        <v>157</v>
      </c>
      <c r="L271" s="44"/>
      <c r="M271" s="219" t="s">
        <v>19</v>
      </c>
      <c r="N271" s="220" t="s">
        <v>44</v>
      </c>
      <c r="O271" s="84"/>
      <c r="P271" s="221">
        <f>O271*H271</f>
        <v>0</v>
      </c>
      <c r="Q271" s="221">
        <v>0.046710000000000002</v>
      </c>
      <c r="R271" s="221">
        <f>Q271*H271</f>
        <v>0.14013000000000001</v>
      </c>
      <c r="S271" s="221">
        <v>0</v>
      </c>
      <c r="T271" s="222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23" t="s">
        <v>217</v>
      </c>
      <c r="AT271" s="223" t="s">
        <v>153</v>
      </c>
      <c r="AU271" s="223" t="s">
        <v>83</v>
      </c>
      <c r="AY271" s="17" t="s">
        <v>150</v>
      </c>
      <c r="BE271" s="224">
        <f>IF(N271="základní",J271,0)</f>
        <v>0</v>
      </c>
      <c r="BF271" s="224">
        <f>IF(N271="snížená",J271,0)</f>
        <v>0</v>
      </c>
      <c r="BG271" s="224">
        <f>IF(N271="zákl. přenesená",J271,0)</f>
        <v>0</v>
      </c>
      <c r="BH271" s="224">
        <f>IF(N271="sníž. přenesená",J271,0)</f>
        <v>0</v>
      </c>
      <c r="BI271" s="224">
        <f>IF(N271="nulová",J271,0)</f>
        <v>0</v>
      </c>
      <c r="BJ271" s="17" t="s">
        <v>81</v>
      </c>
      <c r="BK271" s="224">
        <f>ROUND(I271*H271,2)</f>
        <v>0</v>
      </c>
      <c r="BL271" s="17" t="s">
        <v>217</v>
      </c>
      <c r="BM271" s="223" t="s">
        <v>2098</v>
      </c>
    </row>
    <row r="272" s="2" customFormat="1">
      <c r="A272" s="38"/>
      <c r="B272" s="39"/>
      <c r="C272" s="40"/>
      <c r="D272" s="225" t="s">
        <v>159</v>
      </c>
      <c r="E272" s="40"/>
      <c r="F272" s="226" t="s">
        <v>302</v>
      </c>
      <c r="G272" s="40"/>
      <c r="H272" s="40"/>
      <c r="I272" s="227"/>
      <c r="J272" s="40"/>
      <c r="K272" s="40"/>
      <c r="L272" s="44"/>
      <c r="M272" s="228"/>
      <c r="N272" s="229"/>
      <c r="O272" s="84"/>
      <c r="P272" s="84"/>
      <c r="Q272" s="84"/>
      <c r="R272" s="84"/>
      <c r="S272" s="84"/>
      <c r="T272" s="85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T272" s="17" t="s">
        <v>159</v>
      </c>
      <c r="AU272" s="17" t="s">
        <v>83</v>
      </c>
    </row>
    <row r="273" s="2" customFormat="1">
      <c r="A273" s="38"/>
      <c r="B273" s="39"/>
      <c r="C273" s="40"/>
      <c r="D273" s="230" t="s">
        <v>161</v>
      </c>
      <c r="E273" s="40"/>
      <c r="F273" s="231" t="s">
        <v>303</v>
      </c>
      <c r="G273" s="40"/>
      <c r="H273" s="40"/>
      <c r="I273" s="227"/>
      <c r="J273" s="40"/>
      <c r="K273" s="40"/>
      <c r="L273" s="44"/>
      <c r="M273" s="228"/>
      <c r="N273" s="229"/>
      <c r="O273" s="84"/>
      <c r="P273" s="84"/>
      <c r="Q273" s="84"/>
      <c r="R273" s="84"/>
      <c r="S273" s="84"/>
      <c r="T273" s="85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T273" s="17" t="s">
        <v>161</v>
      </c>
      <c r="AU273" s="17" t="s">
        <v>83</v>
      </c>
    </row>
    <row r="274" s="2" customFormat="1" ht="16.5" customHeight="1">
      <c r="A274" s="38"/>
      <c r="B274" s="39"/>
      <c r="C274" s="212" t="s">
        <v>744</v>
      </c>
      <c r="D274" s="212" t="s">
        <v>153</v>
      </c>
      <c r="E274" s="213" t="s">
        <v>2099</v>
      </c>
      <c r="F274" s="214" t="s">
        <v>2100</v>
      </c>
      <c r="G274" s="215" t="s">
        <v>281</v>
      </c>
      <c r="H274" s="216">
        <v>1</v>
      </c>
      <c r="I274" s="217"/>
      <c r="J274" s="218">
        <f>ROUND(I274*H274,2)</f>
        <v>0</v>
      </c>
      <c r="K274" s="214" t="s">
        <v>19</v>
      </c>
      <c r="L274" s="44"/>
      <c r="M274" s="219" t="s">
        <v>19</v>
      </c>
      <c r="N274" s="220" t="s">
        <v>44</v>
      </c>
      <c r="O274" s="84"/>
      <c r="P274" s="221">
        <f>O274*H274</f>
        <v>0</v>
      </c>
      <c r="Q274" s="221">
        <v>0.14499999999999999</v>
      </c>
      <c r="R274" s="221">
        <f>Q274*H274</f>
        <v>0.14499999999999999</v>
      </c>
      <c r="S274" s="221">
        <v>0</v>
      </c>
      <c r="T274" s="222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23" t="s">
        <v>383</v>
      </c>
      <c r="AT274" s="223" t="s">
        <v>153</v>
      </c>
      <c r="AU274" s="223" t="s">
        <v>83</v>
      </c>
      <c r="AY274" s="17" t="s">
        <v>150</v>
      </c>
      <c r="BE274" s="224">
        <f>IF(N274="základní",J274,0)</f>
        <v>0</v>
      </c>
      <c r="BF274" s="224">
        <f>IF(N274="snížená",J274,0)</f>
        <v>0</v>
      </c>
      <c r="BG274" s="224">
        <f>IF(N274="zákl. přenesená",J274,0)</f>
        <v>0</v>
      </c>
      <c r="BH274" s="224">
        <f>IF(N274="sníž. přenesená",J274,0)</f>
        <v>0</v>
      </c>
      <c r="BI274" s="224">
        <f>IF(N274="nulová",J274,0)</f>
        <v>0</v>
      </c>
      <c r="BJ274" s="17" t="s">
        <v>81</v>
      </c>
      <c r="BK274" s="224">
        <f>ROUND(I274*H274,2)</f>
        <v>0</v>
      </c>
      <c r="BL274" s="17" t="s">
        <v>383</v>
      </c>
      <c r="BM274" s="223" t="s">
        <v>2101</v>
      </c>
    </row>
    <row r="275" s="2" customFormat="1">
      <c r="A275" s="38"/>
      <c r="B275" s="39"/>
      <c r="C275" s="40"/>
      <c r="D275" s="225" t="s">
        <v>159</v>
      </c>
      <c r="E275" s="40"/>
      <c r="F275" s="226" t="s">
        <v>2100</v>
      </c>
      <c r="G275" s="40"/>
      <c r="H275" s="40"/>
      <c r="I275" s="227"/>
      <c r="J275" s="40"/>
      <c r="K275" s="40"/>
      <c r="L275" s="44"/>
      <c r="M275" s="228"/>
      <c r="N275" s="229"/>
      <c r="O275" s="84"/>
      <c r="P275" s="84"/>
      <c r="Q275" s="84"/>
      <c r="R275" s="84"/>
      <c r="S275" s="84"/>
      <c r="T275" s="85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T275" s="17" t="s">
        <v>159</v>
      </c>
      <c r="AU275" s="17" t="s">
        <v>83</v>
      </c>
    </row>
    <row r="276" s="2" customFormat="1" ht="16.5" customHeight="1">
      <c r="A276" s="38"/>
      <c r="B276" s="39"/>
      <c r="C276" s="212" t="s">
        <v>749</v>
      </c>
      <c r="D276" s="212" t="s">
        <v>153</v>
      </c>
      <c r="E276" s="213" t="s">
        <v>2102</v>
      </c>
      <c r="F276" s="214" t="s">
        <v>2103</v>
      </c>
      <c r="G276" s="215" t="s">
        <v>300</v>
      </c>
      <c r="H276" s="216">
        <v>2</v>
      </c>
      <c r="I276" s="217"/>
      <c r="J276" s="218">
        <f>ROUND(I276*H276,2)</f>
        <v>0</v>
      </c>
      <c r="K276" s="214" t="s">
        <v>19</v>
      </c>
      <c r="L276" s="44"/>
      <c r="M276" s="219" t="s">
        <v>19</v>
      </c>
      <c r="N276" s="220" t="s">
        <v>44</v>
      </c>
      <c r="O276" s="84"/>
      <c r="P276" s="221">
        <f>O276*H276</f>
        <v>0</v>
      </c>
      <c r="Q276" s="221">
        <v>0.14161000000000001</v>
      </c>
      <c r="R276" s="221">
        <f>Q276*H276</f>
        <v>0.28322000000000003</v>
      </c>
      <c r="S276" s="221">
        <v>0</v>
      </c>
      <c r="T276" s="222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23" t="s">
        <v>383</v>
      </c>
      <c r="AT276" s="223" t="s">
        <v>153</v>
      </c>
      <c r="AU276" s="223" t="s">
        <v>83</v>
      </c>
      <c r="AY276" s="17" t="s">
        <v>150</v>
      </c>
      <c r="BE276" s="224">
        <f>IF(N276="základní",J276,0)</f>
        <v>0</v>
      </c>
      <c r="BF276" s="224">
        <f>IF(N276="snížená",J276,0)</f>
        <v>0</v>
      </c>
      <c r="BG276" s="224">
        <f>IF(N276="zákl. přenesená",J276,0)</f>
        <v>0</v>
      </c>
      <c r="BH276" s="224">
        <f>IF(N276="sníž. přenesená",J276,0)</f>
        <v>0</v>
      </c>
      <c r="BI276" s="224">
        <f>IF(N276="nulová",J276,0)</f>
        <v>0</v>
      </c>
      <c r="BJ276" s="17" t="s">
        <v>81</v>
      </c>
      <c r="BK276" s="224">
        <f>ROUND(I276*H276,2)</f>
        <v>0</v>
      </c>
      <c r="BL276" s="17" t="s">
        <v>383</v>
      </c>
      <c r="BM276" s="223" t="s">
        <v>2104</v>
      </c>
    </row>
    <row r="277" s="2" customFormat="1">
      <c r="A277" s="38"/>
      <c r="B277" s="39"/>
      <c r="C277" s="40"/>
      <c r="D277" s="225" t="s">
        <v>159</v>
      </c>
      <c r="E277" s="40"/>
      <c r="F277" s="226" t="s">
        <v>2103</v>
      </c>
      <c r="G277" s="40"/>
      <c r="H277" s="40"/>
      <c r="I277" s="227"/>
      <c r="J277" s="40"/>
      <c r="K277" s="40"/>
      <c r="L277" s="44"/>
      <c r="M277" s="228"/>
      <c r="N277" s="229"/>
      <c r="O277" s="84"/>
      <c r="P277" s="84"/>
      <c r="Q277" s="84"/>
      <c r="R277" s="84"/>
      <c r="S277" s="84"/>
      <c r="T277" s="85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T277" s="17" t="s">
        <v>159</v>
      </c>
      <c r="AU277" s="17" t="s">
        <v>83</v>
      </c>
    </row>
    <row r="278" s="2" customFormat="1" ht="16.5" customHeight="1">
      <c r="A278" s="38"/>
      <c r="B278" s="39"/>
      <c r="C278" s="212" t="s">
        <v>755</v>
      </c>
      <c r="D278" s="212" t="s">
        <v>153</v>
      </c>
      <c r="E278" s="213" t="s">
        <v>2105</v>
      </c>
      <c r="F278" s="214" t="s">
        <v>2106</v>
      </c>
      <c r="G278" s="215" t="s">
        <v>300</v>
      </c>
      <c r="H278" s="216">
        <v>3</v>
      </c>
      <c r="I278" s="217"/>
      <c r="J278" s="218">
        <f>ROUND(I278*H278,2)</f>
        <v>0</v>
      </c>
      <c r="K278" s="214" t="s">
        <v>157</v>
      </c>
      <c r="L278" s="44"/>
      <c r="M278" s="219" t="s">
        <v>19</v>
      </c>
      <c r="N278" s="220" t="s">
        <v>44</v>
      </c>
      <c r="O278" s="84"/>
      <c r="P278" s="221">
        <f>O278*H278</f>
        <v>0</v>
      </c>
      <c r="Q278" s="221">
        <v>0.01073</v>
      </c>
      <c r="R278" s="221">
        <f>Q278*H278</f>
        <v>0.032189999999999996</v>
      </c>
      <c r="S278" s="221">
        <v>0</v>
      </c>
      <c r="T278" s="222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23" t="s">
        <v>217</v>
      </c>
      <c r="AT278" s="223" t="s">
        <v>153</v>
      </c>
      <c r="AU278" s="223" t="s">
        <v>83</v>
      </c>
      <c r="AY278" s="17" t="s">
        <v>150</v>
      </c>
      <c r="BE278" s="224">
        <f>IF(N278="základní",J278,0)</f>
        <v>0</v>
      </c>
      <c r="BF278" s="224">
        <f>IF(N278="snížená",J278,0)</f>
        <v>0</v>
      </c>
      <c r="BG278" s="224">
        <f>IF(N278="zákl. přenesená",J278,0)</f>
        <v>0</v>
      </c>
      <c r="BH278" s="224">
        <f>IF(N278="sníž. přenesená",J278,0)</f>
        <v>0</v>
      </c>
      <c r="BI278" s="224">
        <f>IF(N278="nulová",J278,0)</f>
        <v>0</v>
      </c>
      <c r="BJ278" s="17" t="s">
        <v>81</v>
      </c>
      <c r="BK278" s="224">
        <f>ROUND(I278*H278,2)</f>
        <v>0</v>
      </c>
      <c r="BL278" s="17" t="s">
        <v>217</v>
      </c>
      <c r="BM278" s="223" t="s">
        <v>2107</v>
      </c>
    </row>
    <row r="279" s="2" customFormat="1">
      <c r="A279" s="38"/>
      <c r="B279" s="39"/>
      <c r="C279" s="40"/>
      <c r="D279" s="225" t="s">
        <v>159</v>
      </c>
      <c r="E279" s="40"/>
      <c r="F279" s="226" t="s">
        <v>2108</v>
      </c>
      <c r="G279" s="40"/>
      <c r="H279" s="40"/>
      <c r="I279" s="227"/>
      <c r="J279" s="40"/>
      <c r="K279" s="40"/>
      <c r="L279" s="44"/>
      <c r="M279" s="228"/>
      <c r="N279" s="229"/>
      <c r="O279" s="84"/>
      <c r="P279" s="84"/>
      <c r="Q279" s="84"/>
      <c r="R279" s="84"/>
      <c r="S279" s="84"/>
      <c r="T279" s="85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T279" s="17" t="s">
        <v>159</v>
      </c>
      <c r="AU279" s="17" t="s">
        <v>83</v>
      </c>
    </row>
    <row r="280" s="2" customFormat="1">
      <c r="A280" s="38"/>
      <c r="B280" s="39"/>
      <c r="C280" s="40"/>
      <c r="D280" s="230" t="s">
        <v>161</v>
      </c>
      <c r="E280" s="40"/>
      <c r="F280" s="231" t="s">
        <v>2109</v>
      </c>
      <c r="G280" s="40"/>
      <c r="H280" s="40"/>
      <c r="I280" s="227"/>
      <c r="J280" s="40"/>
      <c r="K280" s="40"/>
      <c r="L280" s="44"/>
      <c r="M280" s="228"/>
      <c r="N280" s="229"/>
      <c r="O280" s="84"/>
      <c r="P280" s="84"/>
      <c r="Q280" s="84"/>
      <c r="R280" s="84"/>
      <c r="S280" s="84"/>
      <c r="T280" s="85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T280" s="17" t="s">
        <v>161</v>
      </c>
      <c r="AU280" s="17" t="s">
        <v>83</v>
      </c>
    </row>
    <row r="281" s="2" customFormat="1" ht="16.5" customHeight="1">
      <c r="A281" s="38"/>
      <c r="B281" s="39"/>
      <c r="C281" s="212" t="s">
        <v>760</v>
      </c>
      <c r="D281" s="212" t="s">
        <v>153</v>
      </c>
      <c r="E281" s="213" t="s">
        <v>2110</v>
      </c>
      <c r="F281" s="214" t="s">
        <v>2111</v>
      </c>
      <c r="G281" s="215" t="s">
        <v>281</v>
      </c>
      <c r="H281" s="216">
        <v>3</v>
      </c>
      <c r="I281" s="217"/>
      <c r="J281" s="218">
        <f>ROUND(I281*H281,2)</f>
        <v>0</v>
      </c>
      <c r="K281" s="214" t="s">
        <v>19</v>
      </c>
      <c r="L281" s="44"/>
      <c r="M281" s="219" t="s">
        <v>19</v>
      </c>
      <c r="N281" s="220" t="s">
        <v>44</v>
      </c>
      <c r="O281" s="84"/>
      <c r="P281" s="221">
        <f>O281*H281</f>
        <v>0</v>
      </c>
      <c r="Q281" s="221">
        <v>0.021999999999999999</v>
      </c>
      <c r="R281" s="221">
        <f>Q281*H281</f>
        <v>0.066000000000000003</v>
      </c>
      <c r="S281" s="221">
        <v>0</v>
      </c>
      <c r="T281" s="222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23" t="s">
        <v>383</v>
      </c>
      <c r="AT281" s="223" t="s">
        <v>153</v>
      </c>
      <c r="AU281" s="223" t="s">
        <v>83</v>
      </c>
      <c r="AY281" s="17" t="s">
        <v>150</v>
      </c>
      <c r="BE281" s="224">
        <f>IF(N281="základní",J281,0)</f>
        <v>0</v>
      </c>
      <c r="BF281" s="224">
        <f>IF(N281="snížená",J281,0)</f>
        <v>0</v>
      </c>
      <c r="BG281" s="224">
        <f>IF(N281="zákl. přenesená",J281,0)</f>
        <v>0</v>
      </c>
      <c r="BH281" s="224">
        <f>IF(N281="sníž. přenesená",J281,0)</f>
        <v>0</v>
      </c>
      <c r="BI281" s="224">
        <f>IF(N281="nulová",J281,0)</f>
        <v>0</v>
      </c>
      <c r="BJ281" s="17" t="s">
        <v>81</v>
      </c>
      <c r="BK281" s="224">
        <f>ROUND(I281*H281,2)</f>
        <v>0</v>
      </c>
      <c r="BL281" s="17" t="s">
        <v>383</v>
      </c>
      <c r="BM281" s="223" t="s">
        <v>2112</v>
      </c>
    </row>
    <row r="282" s="2" customFormat="1">
      <c r="A282" s="38"/>
      <c r="B282" s="39"/>
      <c r="C282" s="40"/>
      <c r="D282" s="225" t="s">
        <v>159</v>
      </c>
      <c r="E282" s="40"/>
      <c r="F282" s="226" t="s">
        <v>2111</v>
      </c>
      <c r="G282" s="40"/>
      <c r="H282" s="40"/>
      <c r="I282" s="227"/>
      <c r="J282" s="40"/>
      <c r="K282" s="40"/>
      <c r="L282" s="44"/>
      <c r="M282" s="228"/>
      <c r="N282" s="229"/>
      <c r="O282" s="84"/>
      <c r="P282" s="84"/>
      <c r="Q282" s="84"/>
      <c r="R282" s="84"/>
      <c r="S282" s="84"/>
      <c r="T282" s="85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T282" s="17" t="s">
        <v>159</v>
      </c>
      <c r="AU282" s="17" t="s">
        <v>83</v>
      </c>
    </row>
    <row r="283" s="2" customFormat="1" ht="16.5" customHeight="1">
      <c r="A283" s="38"/>
      <c r="B283" s="39"/>
      <c r="C283" s="212" t="s">
        <v>383</v>
      </c>
      <c r="D283" s="212" t="s">
        <v>153</v>
      </c>
      <c r="E283" s="213" t="s">
        <v>830</v>
      </c>
      <c r="F283" s="214" t="s">
        <v>831</v>
      </c>
      <c r="G283" s="215" t="s">
        <v>300</v>
      </c>
      <c r="H283" s="216">
        <v>1</v>
      </c>
      <c r="I283" s="217"/>
      <c r="J283" s="218">
        <f>ROUND(I283*H283,2)</f>
        <v>0</v>
      </c>
      <c r="K283" s="214" t="s">
        <v>157</v>
      </c>
      <c r="L283" s="44"/>
      <c r="M283" s="219" t="s">
        <v>19</v>
      </c>
      <c r="N283" s="220" t="s">
        <v>44</v>
      </c>
      <c r="O283" s="84"/>
      <c r="P283" s="221">
        <f>O283*H283</f>
        <v>0</v>
      </c>
      <c r="Q283" s="221">
        <v>0.013509999999999999</v>
      </c>
      <c r="R283" s="221">
        <f>Q283*H283</f>
        <v>0.013509999999999999</v>
      </c>
      <c r="S283" s="221">
        <v>0</v>
      </c>
      <c r="T283" s="222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23" t="s">
        <v>217</v>
      </c>
      <c r="AT283" s="223" t="s">
        <v>153</v>
      </c>
      <c r="AU283" s="223" t="s">
        <v>83</v>
      </c>
      <c r="AY283" s="17" t="s">
        <v>150</v>
      </c>
      <c r="BE283" s="224">
        <f>IF(N283="základní",J283,0)</f>
        <v>0</v>
      </c>
      <c r="BF283" s="224">
        <f>IF(N283="snížená",J283,0)</f>
        <v>0</v>
      </c>
      <c r="BG283" s="224">
        <f>IF(N283="zákl. přenesená",J283,0)</f>
        <v>0</v>
      </c>
      <c r="BH283" s="224">
        <f>IF(N283="sníž. přenesená",J283,0)</f>
        <v>0</v>
      </c>
      <c r="BI283" s="224">
        <f>IF(N283="nulová",J283,0)</f>
        <v>0</v>
      </c>
      <c r="BJ283" s="17" t="s">
        <v>81</v>
      </c>
      <c r="BK283" s="224">
        <f>ROUND(I283*H283,2)</f>
        <v>0</v>
      </c>
      <c r="BL283" s="17" t="s">
        <v>217</v>
      </c>
      <c r="BM283" s="223" t="s">
        <v>2113</v>
      </c>
    </row>
    <row r="284" s="2" customFormat="1">
      <c r="A284" s="38"/>
      <c r="B284" s="39"/>
      <c r="C284" s="40"/>
      <c r="D284" s="225" t="s">
        <v>159</v>
      </c>
      <c r="E284" s="40"/>
      <c r="F284" s="226" t="s">
        <v>833</v>
      </c>
      <c r="G284" s="40"/>
      <c r="H284" s="40"/>
      <c r="I284" s="227"/>
      <c r="J284" s="40"/>
      <c r="K284" s="40"/>
      <c r="L284" s="44"/>
      <c r="M284" s="228"/>
      <c r="N284" s="229"/>
      <c r="O284" s="84"/>
      <c r="P284" s="84"/>
      <c r="Q284" s="84"/>
      <c r="R284" s="84"/>
      <c r="S284" s="84"/>
      <c r="T284" s="85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T284" s="17" t="s">
        <v>159</v>
      </c>
      <c r="AU284" s="17" t="s">
        <v>83</v>
      </c>
    </row>
    <row r="285" s="2" customFormat="1">
      <c r="A285" s="38"/>
      <c r="B285" s="39"/>
      <c r="C285" s="40"/>
      <c r="D285" s="230" t="s">
        <v>161</v>
      </c>
      <c r="E285" s="40"/>
      <c r="F285" s="231" t="s">
        <v>834</v>
      </c>
      <c r="G285" s="40"/>
      <c r="H285" s="40"/>
      <c r="I285" s="227"/>
      <c r="J285" s="40"/>
      <c r="K285" s="40"/>
      <c r="L285" s="44"/>
      <c r="M285" s="228"/>
      <c r="N285" s="229"/>
      <c r="O285" s="84"/>
      <c r="P285" s="84"/>
      <c r="Q285" s="84"/>
      <c r="R285" s="84"/>
      <c r="S285" s="84"/>
      <c r="T285" s="85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T285" s="17" t="s">
        <v>161</v>
      </c>
      <c r="AU285" s="17" t="s">
        <v>83</v>
      </c>
    </row>
    <row r="286" s="2" customFormat="1" ht="16.5" customHeight="1">
      <c r="A286" s="38"/>
      <c r="B286" s="39"/>
      <c r="C286" s="212" t="s">
        <v>769</v>
      </c>
      <c r="D286" s="212" t="s">
        <v>153</v>
      </c>
      <c r="E286" s="213" t="s">
        <v>2114</v>
      </c>
      <c r="F286" s="214" t="s">
        <v>2115</v>
      </c>
      <c r="G286" s="215" t="s">
        <v>281</v>
      </c>
      <c r="H286" s="216">
        <v>1</v>
      </c>
      <c r="I286" s="217"/>
      <c r="J286" s="218">
        <f>ROUND(I286*H286,2)</f>
        <v>0</v>
      </c>
      <c r="K286" s="214" t="s">
        <v>19</v>
      </c>
      <c r="L286" s="44"/>
      <c r="M286" s="219" t="s">
        <v>19</v>
      </c>
      <c r="N286" s="220" t="s">
        <v>44</v>
      </c>
      <c r="O286" s="84"/>
      <c r="P286" s="221">
        <f>O286*H286</f>
        <v>0</v>
      </c>
      <c r="Q286" s="221">
        <v>0.032000000000000001</v>
      </c>
      <c r="R286" s="221">
        <f>Q286*H286</f>
        <v>0.032000000000000001</v>
      </c>
      <c r="S286" s="221">
        <v>0</v>
      </c>
      <c r="T286" s="222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223" t="s">
        <v>383</v>
      </c>
      <c r="AT286" s="223" t="s">
        <v>153</v>
      </c>
      <c r="AU286" s="223" t="s">
        <v>83</v>
      </c>
      <c r="AY286" s="17" t="s">
        <v>150</v>
      </c>
      <c r="BE286" s="224">
        <f>IF(N286="základní",J286,0)</f>
        <v>0</v>
      </c>
      <c r="BF286" s="224">
        <f>IF(N286="snížená",J286,0)</f>
        <v>0</v>
      </c>
      <c r="BG286" s="224">
        <f>IF(N286="zákl. přenesená",J286,0)</f>
        <v>0</v>
      </c>
      <c r="BH286" s="224">
        <f>IF(N286="sníž. přenesená",J286,0)</f>
        <v>0</v>
      </c>
      <c r="BI286" s="224">
        <f>IF(N286="nulová",J286,0)</f>
        <v>0</v>
      </c>
      <c r="BJ286" s="17" t="s">
        <v>81</v>
      </c>
      <c r="BK286" s="224">
        <f>ROUND(I286*H286,2)</f>
        <v>0</v>
      </c>
      <c r="BL286" s="17" t="s">
        <v>383</v>
      </c>
      <c r="BM286" s="223" t="s">
        <v>2116</v>
      </c>
    </row>
    <row r="287" s="2" customFormat="1">
      <c r="A287" s="38"/>
      <c r="B287" s="39"/>
      <c r="C287" s="40"/>
      <c r="D287" s="225" t="s">
        <v>159</v>
      </c>
      <c r="E287" s="40"/>
      <c r="F287" s="226" t="s">
        <v>2115</v>
      </c>
      <c r="G287" s="40"/>
      <c r="H287" s="40"/>
      <c r="I287" s="227"/>
      <c r="J287" s="40"/>
      <c r="K287" s="40"/>
      <c r="L287" s="44"/>
      <c r="M287" s="228"/>
      <c r="N287" s="229"/>
      <c r="O287" s="84"/>
      <c r="P287" s="84"/>
      <c r="Q287" s="84"/>
      <c r="R287" s="84"/>
      <c r="S287" s="84"/>
      <c r="T287" s="85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T287" s="17" t="s">
        <v>159</v>
      </c>
      <c r="AU287" s="17" t="s">
        <v>83</v>
      </c>
    </row>
    <row r="288" s="2" customFormat="1" ht="16.5" customHeight="1">
      <c r="A288" s="38"/>
      <c r="B288" s="39"/>
      <c r="C288" s="212" t="s">
        <v>774</v>
      </c>
      <c r="D288" s="212" t="s">
        <v>153</v>
      </c>
      <c r="E288" s="213" t="s">
        <v>2117</v>
      </c>
      <c r="F288" s="214" t="s">
        <v>2118</v>
      </c>
      <c r="G288" s="215" t="s">
        <v>300</v>
      </c>
      <c r="H288" s="216">
        <v>4</v>
      </c>
      <c r="I288" s="217"/>
      <c r="J288" s="218">
        <f>ROUND(I288*H288,2)</f>
        <v>0</v>
      </c>
      <c r="K288" s="214" t="s">
        <v>157</v>
      </c>
      <c r="L288" s="44"/>
      <c r="M288" s="219" t="s">
        <v>19</v>
      </c>
      <c r="N288" s="220" t="s">
        <v>44</v>
      </c>
      <c r="O288" s="84"/>
      <c r="P288" s="221">
        <f>O288*H288</f>
        <v>0</v>
      </c>
      <c r="Q288" s="221">
        <v>0.0021700000000000001</v>
      </c>
      <c r="R288" s="221">
        <f>Q288*H288</f>
        <v>0.0086800000000000002</v>
      </c>
      <c r="S288" s="221">
        <v>0</v>
      </c>
      <c r="T288" s="222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223" t="s">
        <v>217</v>
      </c>
      <c r="AT288" s="223" t="s">
        <v>153</v>
      </c>
      <c r="AU288" s="223" t="s">
        <v>83</v>
      </c>
      <c r="AY288" s="17" t="s">
        <v>150</v>
      </c>
      <c r="BE288" s="224">
        <f>IF(N288="základní",J288,0)</f>
        <v>0</v>
      </c>
      <c r="BF288" s="224">
        <f>IF(N288="snížená",J288,0)</f>
        <v>0</v>
      </c>
      <c r="BG288" s="224">
        <f>IF(N288="zákl. přenesená",J288,0)</f>
        <v>0</v>
      </c>
      <c r="BH288" s="224">
        <f>IF(N288="sníž. přenesená",J288,0)</f>
        <v>0</v>
      </c>
      <c r="BI288" s="224">
        <f>IF(N288="nulová",J288,0)</f>
        <v>0</v>
      </c>
      <c r="BJ288" s="17" t="s">
        <v>81</v>
      </c>
      <c r="BK288" s="224">
        <f>ROUND(I288*H288,2)</f>
        <v>0</v>
      </c>
      <c r="BL288" s="17" t="s">
        <v>217</v>
      </c>
      <c r="BM288" s="223" t="s">
        <v>2119</v>
      </c>
    </row>
    <row r="289" s="2" customFormat="1">
      <c r="A289" s="38"/>
      <c r="B289" s="39"/>
      <c r="C289" s="40"/>
      <c r="D289" s="225" t="s">
        <v>159</v>
      </c>
      <c r="E289" s="40"/>
      <c r="F289" s="226" t="s">
        <v>2120</v>
      </c>
      <c r="G289" s="40"/>
      <c r="H289" s="40"/>
      <c r="I289" s="227"/>
      <c r="J289" s="40"/>
      <c r="K289" s="40"/>
      <c r="L289" s="44"/>
      <c r="M289" s="228"/>
      <c r="N289" s="229"/>
      <c r="O289" s="84"/>
      <c r="P289" s="84"/>
      <c r="Q289" s="84"/>
      <c r="R289" s="84"/>
      <c r="S289" s="84"/>
      <c r="T289" s="85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T289" s="17" t="s">
        <v>159</v>
      </c>
      <c r="AU289" s="17" t="s">
        <v>83</v>
      </c>
    </row>
    <row r="290" s="2" customFormat="1">
      <c r="A290" s="38"/>
      <c r="B290" s="39"/>
      <c r="C290" s="40"/>
      <c r="D290" s="230" t="s">
        <v>161</v>
      </c>
      <c r="E290" s="40"/>
      <c r="F290" s="231" t="s">
        <v>2121</v>
      </c>
      <c r="G290" s="40"/>
      <c r="H290" s="40"/>
      <c r="I290" s="227"/>
      <c r="J290" s="40"/>
      <c r="K290" s="40"/>
      <c r="L290" s="44"/>
      <c r="M290" s="228"/>
      <c r="N290" s="229"/>
      <c r="O290" s="84"/>
      <c r="P290" s="84"/>
      <c r="Q290" s="84"/>
      <c r="R290" s="84"/>
      <c r="S290" s="84"/>
      <c r="T290" s="85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T290" s="17" t="s">
        <v>161</v>
      </c>
      <c r="AU290" s="17" t="s">
        <v>83</v>
      </c>
    </row>
    <row r="291" s="2" customFormat="1" ht="16.5" customHeight="1">
      <c r="A291" s="38"/>
      <c r="B291" s="39"/>
      <c r="C291" s="212" t="s">
        <v>780</v>
      </c>
      <c r="D291" s="212" t="s">
        <v>153</v>
      </c>
      <c r="E291" s="213" t="s">
        <v>2122</v>
      </c>
      <c r="F291" s="214" t="s">
        <v>2123</v>
      </c>
      <c r="G291" s="215" t="s">
        <v>300</v>
      </c>
      <c r="H291" s="216">
        <v>4</v>
      </c>
      <c r="I291" s="217"/>
      <c r="J291" s="218">
        <f>ROUND(I291*H291,2)</f>
        <v>0</v>
      </c>
      <c r="K291" s="214" t="s">
        <v>19</v>
      </c>
      <c r="L291" s="44"/>
      <c r="M291" s="219" t="s">
        <v>19</v>
      </c>
      <c r="N291" s="220" t="s">
        <v>44</v>
      </c>
      <c r="O291" s="84"/>
      <c r="P291" s="221">
        <f>O291*H291</f>
        <v>0</v>
      </c>
      <c r="Q291" s="221">
        <v>0.0061700000000000001</v>
      </c>
      <c r="R291" s="221">
        <f>Q291*H291</f>
        <v>0.024680000000000001</v>
      </c>
      <c r="S291" s="221">
        <v>0</v>
      </c>
      <c r="T291" s="222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223" t="s">
        <v>383</v>
      </c>
      <c r="AT291" s="223" t="s">
        <v>153</v>
      </c>
      <c r="AU291" s="223" t="s">
        <v>83</v>
      </c>
      <c r="AY291" s="17" t="s">
        <v>150</v>
      </c>
      <c r="BE291" s="224">
        <f>IF(N291="základní",J291,0)</f>
        <v>0</v>
      </c>
      <c r="BF291" s="224">
        <f>IF(N291="snížená",J291,0)</f>
        <v>0</v>
      </c>
      <c r="BG291" s="224">
        <f>IF(N291="zákl. přenesená",J291,0)</f>
        <v>0</v>
      </c>
      <c r="BH291" s="224">
        <f>IF(N291="sníž. přenesená",J291,0)</f>
        <v>0</v>
      </c>
      <c r="BI291" s="224">
        <f>IF(N291="nulová",J291,0)</f>
        <v>0</v>
      </c>
      <c r="BJ291" s="17" t="s">
        <v>81</v>
      </c>
      <c r="BK291" s="224">
        <f>ROUND(I291*H291,2)</f>
        <v>0</v>
      </c>
      <c r="BL291" s="17" t="s">
        <v>383</v>
      </c>
      <c r="BM291" s="223" t="s">
        <v>2124</v>
      </c>
    </row>
    <row r="292" s="2" customFormat="1">
      <c r="A292" s="38"/>
      <c r="B292" s="39"/>
      <c r="C292" s="40"/>
      <c r="D292" s="225" t="s">
        <v>159</v>
      </c>
      <c r="E292" s="40"/>
      <c r="F292" s="226" t="s">
        <v>2125</v>
      </c>
      <c r="G292" s="40"/>
      <c r="H292" s="40"/>
      <c r="I292" s="227"/>
      <c r="J292" s="40"/>
      <c r="K292" s="40"/>
      <c r="L292" s="44"/>
      <c r="M292" s="228"/>
      <c r="N292" s="229"/>
      <c r="O292" s="84"/>
      <c r="P292" s="84"/>
      <c r="Q292" s="84"/>
      <c r="R292" s="84"/>
      <c r="S292" s="84"/>
      <c r="T292" s="85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T292" s="17" t="s">
        <v>159</v>
      </c>
      <c r="AU292" s="17" t="s">
        <v>83</v>
      </c>
    </row>
    <row r="293" s="2" customFormat="1" ht="16.5" customHeight="1">
      <c r="A293" s="38"/>
      <c r="B293" s="39"/>
      <c r="C293" s="212" t="s">
        <v>785</v>
      </c>
      <c r="D293" s="212" t="s">
        <v>153</v>
      </c>
      <c r="E293" s="213" t="s">
        <v>844</v>
      </c>
      <c r="F293" s="214" t="s">
        <v>845</v>
      </c>
      <c r="G293" s="215" t="s">
        <v>300</v>
      </c>
      <c r="H293" s="216">
        <v>1</v>
      </c>
      <c r="I293" s="217"/>
      <c r="J293" s="218">
        <f>ROUND(I293*H293,2)</f>
        <v>0</v>
      </c>
      <c r="K293" s="214" t="s">
        <v>157</v>
      </c>
      <c r="L293" s="44"/>
      <c r="M293" s="219" t="s">
        <v>19</v>
      </c>
      <c r="N293" s="220" t="s">
        <v>44</v>
      </c>
      <c r="O293" s="84"/>
      <c r="P293" s="221">
        <f>O293*H293</f>
        <v>0</v>
      </c>
      <c r="Q293" s="221">
        <v>0.01362</v>
      </c>
      <c r="R293" s="221">
        <f>Q293*H293</f>
        <v>0.01362</v>
      </c>
      <c r="S293" s="221">
        <v>0</v>
      </c>
      <c r="T293" s="222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223" t="s">
        <v>217</v>
      </c>
      <c r="AT293" s="223" t="s">
        <v>153</v>
      </c>
      <c r="AU293" s="223" t="s">
        <v>83</v>
      </c>
      <c r="AY293" s="17" t="s">
        <v>150</v>
      </c>
      <c r="BE293" s="224">
        <f>IF(N293="základní",J293,0)</f>
        <v>0</v>
      </c>
      <c r="BF293" s="224">
        <f>IF(N293="snížená",J293,0)</f>
        <v>0</v>
      </c>
      <c r="BG293" s="224">
        <f>IF(N293="zákl. přenesená",J293,0)</f>
        <v>0</v>
      </c>
      <c r="BH293" s="224">
        <f>IF(N293="sníž. přenesená",J293,0)</f>
        <v>0</v>
      </c>
      <c r="BI293" s="224">
        <f>IF(N293="nulová",J293,0)</f>
        <v>0</v>
      </c>
      <c r="BJ293" s="17" t="s">
        <v>81</v>
      </c>
      <c r="BK293" s="224">
        <f>ROUND(I293*H293,2)</f>
        <v>0</v>
      </c>
      <c r="BL293" s="17" t="s">
        <v>217</v>
      </c>
      <c r="BM293" s="223" t="s">
        <v>2126</v>
      </c>
    </row>
    <row r="294" s="2" customFormat="1">
      <c r="A294" s="38"/>
      <c r="B294" s="39"/>
      <c r="C294" s="40"/>
      <c r="D294" s="225" t="s">
        <v>159</v>
      </c>
      <c r="E294" s="40"/>
      <c r="F294" s="226" t="s">
        <v>847</v>
      </c>
      <c r="G294" s="40"/>
      <c r="H294" s="40"/>
      <c r="I294" s="227"/>
      <c r="J294" s="40"/>
      <c r="K294" s="40"/>
      <c r="L294" s="44"/>
      <c r="M294" s="228"/>
      <c r="N294" s="229"/>
      <c r="O294" s="84"/>
      <c r="P294" s="84"/>
      <c r="Q294" s="84"/>
      <c r="R294" s="84"/>
      <c r="S294" s="84"/>
      <c r="T294" s="85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T294" s="17" t="s">
        <v>159</v>
      </c>
      <c r="AU294" s="17" t="s">
        <v>83</v>
      </c>
    </row>
    <row r="295" s="2" customFormat="1">
      <c r="A295" s="38"/>
      <c r="B295" s="39"/>
      <c r="C295" s="40"/>
      <c r="D295" s="230" t="s">
        <v>161</v>
      </c>
      <c r="E295" s="40"/>
      <c r="F295" s="231" t="s">
        <v>848</v>
      </c>
      <c r="G295" s="40"/>
      <c r="H295" s="40"/>
      <c r="I295" s="227"/>
      <c r="J295" s="40"/>
      <c r="K295" s="40"/>
      <c r="L295" s="44"/>
      <c r="M295" s="228"/>
      <c r="N295" s="229"/>
      <c r="O295" s="84"/>
      <c r="P295" s="84"/>
      <c r="Q295" s="84"/>
      <c r="R295" s="84"/>
      <c r="S295" s="84"/>
      <c r="T295" s="85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T295" s="17" t="s">
        <v>161</v>
      </c>
      <c r="AU295" s="17" t="s">
        <v>83</v>
      </c>
    </row>
    <row r="296" s="2" customFormat="1" ht="16.5" customHeight="1">
      <c r="A296" s="38"/>
      <c r="B296" s="39"/>
      <c r="C296" s="212" t="s">
        <v>789</v>
      </c>
      <c r="D296" s="212" t="s">
        <v>153</v>
      </c>
      <c r="E296" s="213" t="s">
        <v>2127</v>
      </c>
      <c r="F296" s="214" t="s">
        <v>2128</v>
      </c>
      <c r="G296" s="215" t="s">
        <v>300</v>
      </c>
      <c r="H296" s="216">
        <v>1</v>
      </c>
      <c r="I296" s="217"/>
      <c r="J296" s="218">
        <f>ROUND(I296*H296,2)</f>
        <v>0</v>
      </c>
      <c r="K296" s="214" t="s">
        <v>19</v>
      </c>
      <c r="L296" s="44"/>
      <c r="M296" s="219" t="s">
        <v>19</v>
      </c>
      <c r="N296" s="220" t="s">
        <v>44</v>
      </c>
      <c r="O296" s="84"/>
      <c r="P296" s="221">
        <f>O296*H296</f>
        <v>0</v>
      </c>
      <c r="Q296" s="221">
        <v>0.039870000000000003</v>
      </c>
      <c r="R296" s="221">
        <f>Q296*H296</f>
        <v>0.039870000000000003</v>
      </c>
      <c r="S296" s="221">
        <v>0</v>
      </c>
      <c r="T296" s="222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223" t="s">
        <v>383</v>
      </c>
      <c r="AT296" s="223" t="s">
        <v>153</v>
      </c>
      <c r="AU296" s="223" t="s">
        <v>83</v>
      </c>
      <c r="AY296" s="17" t="s">
        <v>150</v>
      </c>
      <c r="BE296" s="224">
        <f>IF(N296="základní",J296,0)</f>
        <v>0</v>
      </c>
      <c r="BF296" s="224">
        <f>IF(N296="snížená",J296,0)</f>
        <v>0</v>
      </c>
      <c r="BG296" s="224">
        <f>IF(N296="zákl. přenesená",J296,0)</f>
        <v>0</v>
      </c>
      <c r="BH296" s="224">
        <f>IF(N296="sníž. přenesená",J296,0)</f>
        <v>0</v>
      </c>
      <c r="BI296" s="224">
        <f>IF(N296="nulová",J296,0)</f>
        <v>0</v>
      </c>
      <c r="BJ296" s="17" t="s">
        <v>81</v>
      </c>
      <c r="BK296" s="224">
        <f>ROUND(I296*H296,2)</f>
        <v>0</v>
      </c>
      <c r="BL296" s="17" t="s">
        <v>383</v>
      </c>
      <c r="BM296" s="223" t="s">
        <v>2129</v>
      </c>
    </row>
    <row r="297" s="2" customFormat="1">
      <c r="A297" s="38"/>
      <c r="B297" s="39"/>
      <c r="C297" s="40"/>
      <c r="D297" s="225" t="s">
        <v>159</v>
      </c>
      <c r="E297" s="40"/>
      <c r="F297" s="226" t="s">
        <v>2130</v>
      </c>
      <c r="G297" s="40"/>
      <c r="H297" s="40"/>
      <c r="I297" s="227"/>
      <c r="J297" s="40"/>
      <c r="K297" s="40"/>
      <c r="L297" s="44"/>
      <c r="M297" s="228"/>
      <c r="N297" s="229"/>
      <c r="O297" s="84"/>
      <c r="P297" s="84"/>
      <c r="Q297" s="84"/>
      <c r="R297" s="84"/>
      <c r="S297" s="84"/>
      <c r="T297" s="85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T297" s="17" t="s">
        <v>159</v>
      </c>
      <c r="AU297" s="17" t="s">
        <v>83</v>
      </c>
    </row>
    <row r="298" s="2" customFormat="1" ht="16.5" customHeight="1">
      <c r="A298" s="38"/>
      <c r="B298" s="39"/>
      <c r="C298" s="212" t="s">
        <v>794</v>
      </c>
      <c r="D298" s="212" t="s">
        <v>153</v>
      </c>
      <c r="E298" s="213" t="s">
        <v>854</v>
      </c>
      <c r="F298" s="214" t="s">
        <v>855</v>
      </c>
      <c r="G298" s="215" t="s">
        <v>300</v>
      </c>
      <c r="H298" s="216">
        <v>6</v>
      </c>
      <c r="I298" s="217"/>
      <c r="J298" s="218">
        <f>ROUND(I298*H298,2)</f>
        <v>0</v>
      </c>
      <c r="K298" s="214" t="s">
        <v>157</v>
      </c>
      <c r="L298" s="44"/>
      <c r="M298" s="219" t="s">
        <v>19</v>
      </c>
      <c r="N298" s="220" t="s">
        <v>44</v>
      </c>
      <c r="O298" s="84"/>
      <c r="P298" s="221">
        <f>O298*H298</f>
        <v>0</v>
      </c>
      <c r="Q298" s="221">
        <v>0.022780000000000002</v>
      </c>
      <c r="R298" s="221">
        <f>Q298*H298</f>
        <v>0.13668000000000002</v>
      </c>
      <c r="S298" s="221">
        <v>0</v>
      </c>
      <c r="T298" s="222">
        <f>S298*H298</f>
        <v>0</v>
      </c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R298" s="223" t="s">
        <v>217</v>
      </c>
      <c r="AT298" s="223" t="s">
        <v>153</v>
      </c>
      <c r="AU298" s="223" t="s">
        <v>83</v>
      </c>
      <c r="AY298" s="17" t="s">
        <v>150</v>
      </c>
      <c r="BE298" s="224">
        <f>IF(N298="základní",J298,0)</f>
        <v>0</v>
      </c>
      <c r="BF298" s="224">
        <f>IF(N298="snížená",J298,0)</f>
        <v>0</v>
      </c>
      <c r="BG298" s="224">
        <f>IF(N298="zákl. přenesená",J298,0)</f>
        <v>0</v>
      </c>
      <c r="BH298" s="224">
        <f>IF(N298="sníž. přenesená",J298,0)</f>
        <v>0</v>
      </c>
      <c r="BI298" s="224">
        <f>IF(N298="nulová",J298,0)</f>
        <v>0</v>
      </c>
      <c r="BJ298" s="17" t="s">
        <v>81</v>
      </c>
      <c r="BK298" s="224">
        <f>ROUND(I298*H298,2)</f>
        <v>0</v>
      </c>
      <c r="BL298" s="17" t="s">
        <v>217</v>
      </c>
      <c r="BM298" s="223" t="s">
        <v>2131</v>
      </c>
    </row>
    <row r="299" s="2" customFormat="1">
      <c r="A299" s="38"/>
      <c r="B299" s="39"/>
      <c r="C299" s="40"/>
      <c r="D299" s="225" t="s">
        <v>159</v>
      </c>
      <c r="E299" s="40"/>
      <c r="F299" s="226" t="s">
        <v>857</v>
      </c>
      <c r="G299" s="40"/>
      <c r="H299" s="40"/>
      <c r="I299" s="227"/>
      <c r="J299" s="40"/>
      <c r="K299" s="40"/>
      <c r="L299" s="44"/>
      <c r="M299" s="228"/>
      <c r="N299" s="229"/>
      <c r="O299" s="84"/>
      <c r="P299" s="84"/>
      <c r="Q299" s="84"/>
      <c r="R299" s="84"/>
      <c r="S299" s="84"/>
      <c r="T299" s="85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T299" s="17" t="s">
        <v>159</v>
      </c>
      <c r="AU299" s="17" t="s">
        <v>83</v>
      </c>
    </row>
    <row r="300" s="2" customFormat="1">
      <c r="A300" s="38"/>
      <c r="B300" s="39"/>
      <c r="C300" s="40"/>
      <c r="D300" s="230" t="s">
        <v>161</v>
      </c>
      <c r="E300" s="40"/>
      <c r="F300" s="231" t="s">
        <v>858</v>
      </c>
      <c r="G300" s="40"/>
      <c r="H300" s="40"/>
      <c r="I300" s="227"/>
      <c r="J300" s="40"/>
      <c r="K300" s="40"/>
      <c r="L300" s="44"/>
      <c r="M300" s="228"/>
      <c r="N300" s="229"/>
      <c r="O300" s="84"/>
      <c r="P300" s="84"/>
      <c r="Q300" s="84"/>
      <c r="R300" s="84"/>
      <c r="S300" s="84"/>
      <c r="T300" s="85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T300" s="17" t="s">
        <v>161</v>
      </c>
      <c r="AU300" s="17" t="s">
        <v>83</v>
      </c>
    </row>
    <row r="301" s="2" customFormat="1" ht="24.15" customHeight="1">
      <c r="A301" s="38"/>
      <c r="B301" s="39"/>
      <c r="C301" s="212" t="s">
        <v>798</v>
      </c>
      <c r="D301" s="212" t="s">
        <v>153</v>
      </c>
      <c r="E301" s="213" t="s">
        <v>924</v>
      </c>
      <c r="F301" s="214" t="s">
        <v>2132</v>
      </c>
      <c r="G301" s="215" t="s">
        <v>281</v>
      </c>
      <c r="H301" s="216">
        <v>2</v>
      </c>
      <c r="I301" s="217"/>
      <c r="J301" s="218">
        <f>ROUND(I301*H301,2)</f>
        <v>0</v>
      </c>
      <c r="K301" s="214" t="s">
        <v>19</v>
      </c>
      <c r="L301" s="44"/>
      <c r="M301" s="219" t="s">
        <v>19</v>
      </c>
      <c r="N301" s="220" t="s">
        <v>44</v>
      </c>
      <c r="O301" s="84"/>
      <c r="P301" s="221">
        <f>O301*H301</f>
        <v>0</v>
      </c>
      <c r="Q301" s="221">
        <v>0.12</v>
      </c>
      <c r="R301" s="221">
        <f>Q301*H301</f>
        <v>0.23999999999999999</v>
      </c>
      <c r="S301" s="221">
        <v>0</v>
      </c>
      <c r="T301" s="222">
        <f>S301*H301</f>
        <v>0</v>
      </c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R301" s="223" t="s">
        <v>383</v>
      </c>
      <c r="AT301" s="223" t="s">
        <v>153</v>
      </c>
      <c r="AU301" s="223" t="s">
        <v>83</v>
      </c>
      <c r="AY301" s="17" t="s">
        <v>150</v>
      </c>
      <c r="BE301" s="224">
        <f>IF(N301="základní",J301,0)</f>
        <v>0</v>
      </c>
      <c r="BF301" s="224">
        <f>IF(N301="snížená",J301,0)</f>
        <v>0</v>
      </c>
      <c r="BG301" s="224">
        <f>IF(N301="zákl. přenesená",J301,0)</f>
        <v>0</v>
      </c>
      <c r="BH301" s="224">
        <f>IF(N301="sníž. přenesená",J301,0)</f>
        <v>0</v>
      </c>
      <c r="BI301" s="224">
        <f>IF(N301="nulová",J301,0)</f>
        <v>0</v>
      </c>
      <c r="BJ301" s="17" t="s">
        <v>81</v>
      </c>
      <c r="BK301" s="224">
        <f>ROUND(I301*H301,2)</f>
        <v>0</v>
      </c>
      <c r="BL301" s="17" t="s">
        <v>383</v>
      </c>
      <c r="BM301" s="223" t="s">
        <v>2133</v>
      </c>
    </row>
    <row r="302" s="2" customFormat="1">
      <c r="A302" s="38"/>
      <c r="B302" s="39"/>
      <c r="C302" s="40"/>
      <c r="D302" s="225" t="s">
        <v>159</v>
      </c>
      <c r="E302" s="40"/>
      <c r="F302" s="226" t="s">
        <v>2132</v>
      </c>
      <c r="G302" s="40"/>
      <c r="H302" s="40"/>
      <c r="I302" s="227"/>
      <c r="J302" s="40"/>
      <c r="K302" s="40"/>
      <c r="L302" s="44"/>
      <c r="M302" s="228"/>
      <c r="N302" s="229"/>
      <c r="O302" s="84"/>
      <c r="P302" s="84"/>
      <c r="Q302" s="84"/>
      <c r="R302" s="84"/>
      <c r="S302" s="84"/>
      <c r="T302" s="85"/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T302" s="17" t="s">
        <v>159</v>
      </c>
      <c r="AU302" s="17" t="s">
        <v>83</v>
      </c>
    </row>
    <row r="303" s="2" customFormat="1" ht="16.5" customHeight="1">
      <c r="A303" s="38"/>
      <c r="B303" s="39"/>
      <c r="C303" s="212" t="s">
        <v>802</v>
      </c>
      <c r="D303" s="212" t="s">
        <v>153</v>
      </c>
      <c r="E303" s="213" t="s">
        <v>2134</v>
      </c>
      <c r="F303" s="214" t="s">
        <v>2135</v>
      </c>
      <c r="G303" s="215" t="s">
        <v>300</v>
      </c>
      <c r="H303" s="216">
        <v>4</v>
      </c>
      <c r="I303" s="217"/>
      <c r="J303" s="218">
        <f>ROUND(I303*H303,2)</f>
        <v>0</v>
      </c>
      <c r="K303" s="214" t="s">
        <v>19</v>
      </c>
      <c r="L303" s="44"/>
      <c r="M303" s="219" t="s">
        <v>19</v>
      </c>
      <c r="N303" s="220" t="s">
        <v>44</v>
      </c>
      <c r="O303" s="84"/>
      <c r="P303" s="221">
        <f>O303*H303</f>
        <v>0</v>
      </c>
      <c r="Q303" s="221">
        <v>0.098780000000000007</v>
      </c>
      <c r="R303" s="221">
        <f>Q303*H303</f>
        <v>0.39512000000000003</v>
      </c>
      <c r="S303" s="221">
        <v>0</v>
      </c>
      <c r="T303" s="222">
        <f>S303*H303</f>
        <v>0</v>
      </c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R303" s="223" t="s">
        <v>383</v>
      </c>
      <c r="AT303" s="223" t="s">
        <v>153</v>
      </c>
      <c r="AU303" s="223" t="s">
        <v>83</v>
      </c>
      <c r="AY303" s="17" t="s">
        <v>150</v>
      </c>
      <c r="BE303" s="224">
        <f>IF(N303="základní",J303,0)</f>
        <v>0</v>
      </c>
      <c r="BF303" s="224">
        <f>IF(N303="snížená",J303,0)</f>
        <v>0</v>
      </c>
      <c r="BG303" s="224">
        <f>IF(N303="zákl. přenesená",J303,0)</f>
        <v>0</v>
      </c>
      <c r="BH303" s="224">
        <f>IF(N303="sníž. přenesená",J303,0)</f>
        <v>0</v>
      </c>
      <c r="BI303" s="224">
        <f>IF(N303="nulová",J303,0)</f>
        <v>0</v>
      </c>
      <c r="BJ303" s="17" t="s">
        <v>81</v>
      </c>
      <c r="BK303" s="224">
        <f>ROUND(I303*H303,2)</f>
        <v>0</v>
      </c>
      <c r="BL303" s="17" t="s">
        <v>383</v>
      </c>
      <c r="BM303" s="223" t="s">
        <v>2136</v>
      </c>
    </row>
    <row r="304" s="2" customFormat="1">
      <c r="A304" s="38"/>
      <c r="B304" s="39"/>
      <c r="C304" s="40"/>
      <c r="D304" s="225" t="s">
        <v>159</v>
      </c>
      <c r="E304" s="40"/>
      <c r="F304" s="226" t="s">
        <v>2135</v>
      </c>
      <c r="G304" s="40"/>
      <c r="H304" s="40"/>
      <c r="I304" s="227"/>
      <c r="J304" s="40"/>
      <c r="K304" s="40"/>
      <c r="L304" s="44"/>
      <c r="M304" s="228"/>
      <c r="N304" s="229"/>
      <c r="O304" s="84"/>
      <c r="P304" s="84"/>
      <c r="Q304" s="84"/>
      <c r="R304" s="84"/>
      <c r="S304" s="84"/>
      <c r="T304" s="85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T304" s="17" t="s">
        <v>159</v>
      </c>
      <c r="AU304" s="17" t="s">
        <v>83</v>
      </c>
    </row>
    <row r="305" s="2" customFormat="1" ht="16.5" customHeight="1">
      <c r="A305" s="38"/>
      <c r="B305" s="39"/>
      <c r="C305" s="212" t="s">
        <v>809</v>
      </c>
      <c r="D305" s="212" t="s">
        <v>153</v>
      </c>
      <c r="E305" s="213" t="s">
        <v>312</v>
      </c>
      <c r="F305" s="214" t="s">
        <v>313</v>
      </c>
      <c r="G305" s="215" t="s">
        <v>300</v>
      </c>
      <c r="H305" s="216">
        <v>5</v>
      </c>
      <c r="I305" s="217"/>
      <c r="J305" s="218">
        <f>ROUND(I305*H305,2)</f>
        <v>0</v>
      </c>
      <c r="K305" s="214" t="s">
        <v>157</v>
      </c>
      <c r="L305" s="44"/>
      <c r="M305" s="219" t="s">
        <v>19</v>
      </c>
      <c r="N305" s="220" t="s">
        <v>44</v>
      </c>
      <c r="O305" s="84"/>
      <c r="P305" s="221">
        <f>O305*H305</f>
        <v>0</v>
      </c>
      <c r="Q305" s="221">
        <v>0.0035999999999999999</v>
      </c>
      <c r="R305" s="221">
        <f>Q305*H305</f>
        <v>0.017999999999999999</v>
      </c>
      <c r="S305" s="221">
        <v>0</v>
      </c>
      <c r="T305" s="222">
        <f>S305*H305</f>
        <v>0</v>
      </c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R305" s="223" t="s">
        <v>217</v>
      </c>
      <c r="AT305" s="223" t="s">
        <v>153</v>
      </c>
      <c r="AU305" s="223" t="s">
        <v>83</v>
      </c>
      <c r="AY305" s="17" t="s">
        <v>150</v>
      </c>
      <c r="BE305" s="224">
        <f>IF(N305="základní",J305,0)</f>
        <v>0</v>
      </c>
      <c r="BF305" s="224">
        <f>IF(N305="snížená",J305,0)</f>
        <v>0</v>
      </c>
      <c r="BG305" s="224">
        <f>IF(N305="zákl. přenesená",J305,0)</f>
        <v>0</v>
      </c>
      <c r="BH305" s="224">
        <f>IF(N305="sníž. přenesená",J305,0)</f>
        <v>0</v>
      </c>
      <c r="BI305" s="224">
        <f>IF(N305="nulová",J305,0)</f>
        <v>0</v>
      </c>
      <c r="BJ305" s="17" t="s">
        <v>81</v>
      </c>
      <c r="BK305" s="224">
        <f>ROUND(I305*H305,2)</f>
        <v>0</v>
      </c>
      <c r="BL305" s="17" t="s">
        <v>217</v>
      </c>
      <c r="BM305" s="223" t="s">
        <v>2137</v>
      </c>
    </row>
    <row r="306" s="2" customFormat="1">
      <c r="A306" s="38"/>
      <c r="B306" s="39"/>
      <c r="C306" s="40"/>
      <c r="D306" s="225" t="s">
        <v>159</v>
      </c>
      <c r="E306" s="40"/>
      <c r="F306" s="226" t="s">
        <v>315</v>
      </c>
      <c r="G306" s="40"/>
      <c r="H306" s="40"/>
      <c r="I306" s="227"/>
      <c r="J306" s="40"/>
      <c r="K306" s="40"/>
      <c r="L306" s="44"/>
      <c r="M306" s="228"/>
      <c r="N306" s="229"/>
      <c r="O306" s="84"/>
      <c r="P306" s="84"/>
      <c r="Q306" s="84"/>
      <c r="R306" s="84"/>
      <c r="S306" s="84"/>
      <c r="T306" s="85"/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T306" s="17" t="s">
        <v>159</v>
      </c>
      <c r="AU306" s="17" t="s">
        <v>83</v>
      </c>
    </row>
    <row r="307" s="2" customFormat="1">
      <c r="A307" s="38"/>
      <c r="B307" s="39"/>
      <c r="C307" s="40"/>
      <c r="D307" s="230" t="s">
        <v>161</v>
      </c>
      <c r="E307" s="40"/>
      <c r="F307" s="231" t="s">
        <v>316</v>
      </c>
      <c r="G307" s="40"/>
      <c r="H307" s="40"/>
      <c r="I307" s="227"/>
      <c r="J307" s="40"/>
      <c r="K307" s="40"/>
      <c r="L307" s="44"/>
      <c r="M307" s="228"/>
      <c r="N307" s="229"/>
      <c r="O307" s="84"/>
      <c r="P307" s="84"/>
      <c r="Q307" s="84"/>
      <c r="R307" s="84"/>
      <c r="S307" s="84"/>
      <c r="T307" s="85"/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T307" s="17" t="s">
        <v>161</v>
      </c>
      <c r="AU307" s="17" t="s">
        <v>83</v>
      </c>
    </row>
    <row r="308" s="2" customFormat="1" ht="16.5" customHeight="1">
      <c r="A308" s="38"/>
      <c r="B308" s="39"/>
      <c r="C308" s="212" t="s">
        <v>815</v>
      </c>
      <c r="D308" s="212" t="s">
        <v>153</v>
      </c>
      <c r="E308" s="213" t="s">
        <v>2138</v>
      </c>
      <c r="F308" s="214" t="s">
        <v>2139</v>
      </c>
      <c r="G308" s="215" t="s">
        <v>300</v>
      </c>
      <c r="H308" s="216">
        <v>1</v>
      </c>
      <c r="I308" s="217"/>
      <c r="J308" s="218">
        <f>ROUND(I308*H308,2)</f>
        <v>0</v>
      </c>
      <c r="K308" s="214" t="s">
        <v>19</v>
      </c>
      <c r="L308" s="44"/>
      <c r="M308" s="219" t="s">
        <v>19</v>
      </c>
      <c r="N308" s="220" t="s">
        <v>44</v>
      </c>
      <c r="O308" s="84"/>
      <c r="P308" s="221">
        <f>O308*H308</f>
        <v>0</v>
      </c>
      <c r="Q308" s="221">
        <v>0.0082900000000000005</v>
      </c>
      <c r="R308" s="221">
        <f>Q308*H308</f>
        <v>0.0082900000000000005</v>
      </c>
      <c r="S308" s="221">
        <v>0</v>
      </c>
      <c r="T308" s="222">
        <f>S308*H308</f>
        <v>0</v>
      </c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R308" s="223" t="s">
        <v>383</v>
      </c>
      <c r="AT308" s="223" t="s">
        <v>153</v>
      </c>
      <c r="AU308" s="223" t="s">
        <v>83</v>
      </c>
      <c r="AY308" s="17" t="s">
        <v>150</v>
      </c>
      <c r="BE308" s="224">
        <f>IF(N308="základní",J308,0)</f>
        <v>0</v>
      </c>
      <c r="BF308" s="224">
        <f>IF(N308="snížená",J308,0)</f>
        <v>0</v>
      </c>
      <c r="BG308" s="224">
        <f>IF(N308="zákl. přenesená",J308,0)</f>
        <v>0</v>
      </c>
      <c r="BH308" s="224">
        <f>IF(N308="sníž. přenesená",J308,0)</f>
        <v>0</v>
      </c>
      <c r="BI308" s="224">
        <f>IF(N308="nulová",J308,0)</f>
        <v>0</v>
      </c>
      <c r="BJ308" s="17" t="s">
        <v>81</v>
      </c>
      <c r="BK308" s="224">
        <f>ROUND(I308*H308,2)</f>
        <v>0</v>
      </c>
      <c r="BL308" s="17" t="s">
        <v>383</v>
      </c>
      <c r="BM308" s="223" t="s">
        <v>2140</v>
      </c>
    </row>
    <row r="309" s="2" customFormat="1">
      <c r="A309" s="38"/>
      <c r="B309" s="39"/>
      <c r="C309" s="40"/>
      <c r="D309" s="225" t="s">
        <v>159</v>
      </c>
      <c r="E309" s="40"/>
      <c r="F309" s="226" t="s">
        <v>2141</v>
      </c>
      <c r="G309" s="40"/>
      <c r="H309" s="40"/>
      <c r="I309" s="227"/>
      <c r="J309" s="40"/>
      <c r="K309" s="40"/>
      <c r="L309" s="44"/>
      <c r="M309" s="228"/>
      <c r="N309" s="229"/>
      <c r="O309" s="84"/>
      <c r="P309" s="84"/>
      <c r="Q309" s="84"/>
      <c r="R309" s="84"/>
      <c r="S309" s="84"/>
      <c r="T309" s="85"/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T309" s="17" t="s">
        <v>159</v>
      </c>
      <c r="AU309" s="17" t="s">
        <v>83</v>
      </c>
    </row>
    <row r="310" s="2" customFormat="1" ht="16.5" customHeight="1">
      <c r="A310" s="38"/>
      <c r="B310" s="39"/>
      <c r="C310" s="212" t="s">
        <v>819</v>
      </c>
      <c r="D310" s="212" t="s">
        <v>153</v>
      </c>
      <c r="E310" s="213" t="s">
        <v>318</v>
      </c>
      <c r="F310" s="214" t="s">
        <v>319</v>
      </c>
      <c r="G310" s="215" t="s">
        <v>281</v>
      </c>
      <c r="H310" s="216">
        <v>3</v>
      </c>
      <c r="I310" s="217"/>
      <c r="J310" s="218">
        <f>ROUND(I310*H310,2)</f>
        <v>0</v>
      </c>
      <c r="K310" s="214" t="s">
        <v>19</v>
      </c>
      <c r="L310" s="44"/>
      <c r="M310" s="219" t="s">
        <v>19</v>
      </c>
      <c r="N310" s="220" t="s">
        <v>44</v>
      </c>
      <c r="O310" s="84"/>
      <c r="P310" s="221">
        <f>O310*H310</f>
        <v>0</v>
      </c>
      <c r="Q310" s="221">
        <v>0.0055999999999999999</v>
      </c>
      <c r="R310" s="221">
        <f>Q310*H310</f>
        <v>0.016799999999999999</v>
      </c>
      <c r="S310" s="221">
        <v>0</v>
      </c>
      <c r="T310" s="222">
        <f>S310*H310</f>
        <v>0</v>
      </c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R310" s="223" t="s">
        <v>383</v>
      </c>
      <c r="AT310" s="223" t="s">
        <v>153</v>
      </c>
      <c r="AU310" s="223" t="s">
        <v>83</v>
      </c>
      <c r="AY310" s="17" t="s">
        <v>150</v>
      </c>
      <c r="BE310" s="224">
        <f>IF(N310="základní",J310,0)</f>
        <v>0</v>
      </c>
      <c r="BF310" s="224">
        <f>IF(N310="snížená",J310,0)</f>
        <v>0</v>
      </c>
      <c r="BG310" s="224">
        <f>IF(N310="zákl. přenesená",J310,0)</f>
        <v>0</v>
      </c>
      <c r="BH310" s="224">
        <f>IF(N310="sníž. přenesená",J310,0)</f>
        <v>0</v>
      </c>
      <c r="BI310" s="224">
        <f>IF(N310="nulová",J310,0)</f>
        <v>0</v>
      </c>
      <c r="BJ310" s="17" t="s">
        <v>81</v>
      </c>
      <c r="BK310" s="224">
        <f>ROUND(I310*H310,2)</f>
        <v>0</v>
      </c>
      <c r="BL310" s="17" t="s">
        <v>383</v>
      </c>
      <c r="BM310" s="223" t="s">
        <v>2142</v>
      </c>
    </row>
    <row r="311" s="2" customFormat="1">
      <c r="A311" s="38"/>
      <c r="B311" s="39"/>
      <c r="C311" s="40"/>
      <c r="D311" s="225" t="s">
        <v>159</v>
      </c>
      <c r="E311" s="40"/>
      <c r="F311" s="226" t="s">
        <v>319</v>
      </c>
      <c r="G311" s="40"/>
      <c r="H311" s="40"/>
      <c r="I311" s="227"/>
      <c r="J311" s="40"/>
      <c r="K311" s="40"/>
      <c r="L311" s="44"/>
      <c r="M311" s="228"/>
      <c r="N311" s="229"/>
      <c r="O311" s="84"/>
      <c r="P311" s="84"/>
      <c r="Q311" s="84"/>
      <c r="R311" s="84"/>
      <c r="S311" s="84"/>
      <c r="T311" s="85"/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T311" s="17" t="s">
        <v>159</v>
      </c>
      <c r="AU311" s="17" t="s">
        <v>83</v>
      </c>
    </row>
    <row r="312" s="2" customFormat="1" ht="16.5" customHeight="1">
      <c r="A312" s="38"/>
      <c r="B312" s="39"/>
      <c r="C312" s="212" t="s">
        <v>825</v>
      </c>
      <c r="D312" s="212" t="s">
        <v>153</v>
      </c>
      <c r="E312" s="213" t="s">
        <v>2143</v>
      </c>
      <c r="F312" s="214" t="s">
        <v>2144</v>
      </c>
      <c r="G312" s="215" t="s">
        <v>281</v>
      </c>
      <c r="H312" s="216">
        <v>1</v>
      </c>
      <c r="I312" s="217"/>
      <c r="J312" s="218">
        <f>ROUND(I312*H312,2)</f>
        <v>0</v>
      </c>
      <c r="K312" s="214" t="s">
        <v>19</v>
      </c>
      <c r="L312" s="44"/>
      <c r="M312" s="219" t="s">
        <v>19</v>
      </c>
      <c r="N312" s="220" t="s">
        <v>44</v>
      </c>
      <c r="O312" s="84"/>
      <c r="P312" s="221">
        <f>O312*H312</f>
        <v>0</v>
      </c>
      <c r="Q312" s="221">
        <v>0.0060000000000000001</v>
      </c>
      <c r="R312" s="221">
        <f>Q312*H312</f>
        <v>0.0060000000000000001</v>
      </c>
      <c r="S312" s="221">
        <v>0</v>
      </c>
      <c r="T312" s="222">
        <f>S312*H312</f>
        <v>0</v>
      </c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R312" s="223" t="s">
        <v>383</v>
      </c>
      <c r="AT312" s="223" t="s">
        <v>153</v>
      </c>
      <c r="AU312" s="223" t="s">
        <v>83</v>
      </c>
      <c r="AY312" s="17" t="s">
        <v>150</v>
      </c>
      <c r="BE312" s="224">
        <f>IF(N312="základní",J312,0)</f>
        <v>0</v>
      </c>
      <c r="BF312" s="224">
        <f>IF(N312="snížená",J312,0)</f>
        <v>0</v>
      </c>
      <c r="BG312" s="224">
        <f>IF(N312="zákl. přenesená",J312,0)</f>
        <v>0</v>
      </c>
      <c r="BH312" s="224">
        <f>IF(N312="sníž. přenesená",J312,0)</f>
        <v>0</v>
      </c>
      <c r="BI312" s="224">
        <f>IF(N312="nulová",J312,0)</f>
        <v>0</v>
      </c>
      <c r="BJ312" s="17" t="s">
        <v>81</v>
      </c>
      <c r="BK312" s="224">
        <f>ROUND(I312*H312,2)</f>
        <v>0</v>
      </c>
      <c r="BL312" s="17" t="s">
        <v>383</v>
      </c>
      <c r="BM312" s="223" t="s">
        <v>2145</v>
      </c>
    </row>
    <row r="313" s="2" customFormat="1">
      <c r="A313" s="38"/>
      <c r="B313" s="39"/>
      <c r="C313" s="40"/>
      <c r="D313" s="225" t="s">
        <v>159</v>
      </c>
      <c r="E313" s="40"/>
      <c r="F313" s="226" t="s">
        <v>2144</v>
      </c>
      <c r="G313" s="40"/>
      <c r="H313" s="40"/>
      <c r="I313" s="227"/>
      <c r="J313" s="40"/>
      <c r="K313" s="40"/>
      <c r="L313" s="44"/>
      <c r="M313" s="228"/>
      <c r="N313" s="229"/>
      <c r="O313" s="84"/>
      <c r="P313" s="84"/>
      <c r="Q313" s="84"/>
      <c r="R313" s="84"/>
      <c r="S313" s="84"/>
      <c r="T313" s="85"/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T313" s="17" t="s">
        <v>159</v>
      </c>
      <c r="AU313" s="17" t="s">
        <v>83</v>
      </c>
    </row>
    <row r="314" s="2" customFormat="1" ht="16.5" customHeight="1">
      <c r="A314" s="38"/>
      <c r="B314" s="39"/>
      <c r="C314" s="212" t="s">
        <v>829</v>
      </c>
      <c r="D314" s="212" t="s">
        <v>153</v>
      </c>
      <c r="E314" s="213" t="s">
        <v>327</v>
      </c>
      <c r="F314" s="214" t="s">
        <v>328</v>
      </c>
      <c r="G314" s="215" t="s">
        <v>300</v>
      </c>
      <c r="H314" s="216">
        <v>1</v>
      </c>
      <c r="I314" s="217"/>
      <c r="J314" s="218">
        <f>ROUND(I314*H314,2)</f>
        <v>0</v>
      </c>
      <c r="K314" s="214" t="s">
        <v>157</v>
      </c>
      <c r="L314" s="44"/>
      <c r="M314" s="219" t="s">
        <v>19</v>
      </c>
      <c r="N314" s="220" t="s">
        <v>44</v>
      </c>
      <c r="O314" s="84"/>
      <c r="P314" s="221">
        <f>O314*H314</f>
        <v>0</v>
      </c>
      <c r="Q314" s="221">
        <v>0.00347</v>
      </c>
      <c r="R314" s="221">
        <f>Q314*H314</f>
        <v>0.00347</v>
      </c>
      <c r="S314" s="221">
        <v>0</v>
      </c>
      <c r="T314" s="222">
        <f>S314*H314</f>
        <v>0</v>
      </c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R314" s="223" t="s">
        <v>217</v>
      </c>
      <c r="AT314" s="223" t="s">
        <v>153</v>
      </c>
      <c r="AU314" s="223" t="s">
        <v>83</v>
      </c>
      <c r="AY314" s="17" t="s">
        <v>150</v>
      </c>
      <c r="BE314" s="224">
        <f>IF(N314="základní",J314,0)</f>
        <v>0</v>
      </c>
      <c r="BF314" s="224">
        <f>IF(N314="snížená",J314,0)</f>
        <v>0</v>
      </c>
      <c r="BG314" s="224">
        <f>IF(N314="zákl. přenesená",J314,0)</f>
        <v>0</v>
      </c>
      <c r="BH314" s="224">
        <f>IF(N314="sníž. přenesená",J314,0)</f>
        <v>0</v>
      </c>
      <c r="BI314" s="224">
        <f>IF(N314="nulová",J314,0)</f>
        <v>0</v>
      </c>
      <c r="BJ314" s="17" t="s">
        <v>81</v>
      </c>
      <c r="BK314" s="224">
        <f>ROUND(I314*H314,2)</f>
        <v>0</v>
      </c>
      <c r="BL314" s="17" t="s">
        <v>217</v>
      </c>
      <c r="BM314" s="223" t="s">
        <v>2146</v>
      </c>
    </row>
    <row r="315" s="2" customFormat="1">
      <c r="A315" s="38"/>
      <c r="B315" s="39"/>
      <c r="C315" s="40"/>
      <c r="D315" s="225" t="s">
        <v>159</v>
      </c>
      <c r="E315" s="40"/>
      <c r="F315" s="226" t="s">
        <v>328</v>
      </c>
      <c r="G315" s="40"/>
      <c r="H315" s="40"/>
      <c r="I315" s="227"/>
      <c r="J315" s="40"/>
      <c r="K315" s="40"/>
      <c r="L315" s="44"/>
      <c r="M315" s="228"/>
      <c r="N315" s="229"/>
      <c r="O315" s="84"/>
      <c r="P315" s="84"/>
      <c r="Q315" s="84"/>
      <c r="R315" s="84"/>
      <c r="S315" s="84"/>
      <c r="T315" s="85"/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T315" s="17" t="s">
        <v>159</v>
      </c>
      <c r="AU315" s="17" t="s">
        <v>83</v>
      </c>
    </row>
    <row r="316" s="2" customFormat="1">
      <c r="A316" s="38"/>
      <c r="B316" s="39"/>
      <c r="C316" s="40"/>
      <c r="D316" s="230" t="s">
        <v>161</v>
      </c>
      <c r="E316" s="40"/>
      <c r="F316" s="231" t="s">
        <v>331</v>
      </c>
      <c r="G316" s="40"/>
      <c r="H316" s="40"/>
      <c r="I316" s="227"/>
      <c r="J316" s="40"/>
      <c r="K316" s="40"/>
      <c r="L316" s="44"/>
      <c r="M316" s="228"/>
      <c r="N316" s="229"/>
      <c r="O316" s="84"/>
      <c r="P316" s="84"/>
      <c r="Q316" s="84"/>
      <c r="R316" s="84"/>
      <c r="S316" s="84"/>
      <c r="T316" s="85"/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T316" s="17" t="s">
        <v>161</v>
      </c>
      <c r="AU316" s="17" t="s">
        <v>83</v>
      </c>
    </row>
    <row r="317" s="2" customFormat="1" ht="16.5" customHeight="1">
      <c r="A317" s="38"/>
      <c r="B317" s="39"/>
      <c r="C317" s="212" t="s">
        <v>835</v>
      </c>
      <c r="D317" s="212" t="s">
        <v>153</v>
      </c>
      <c r="E317" s="213" t="s">
        <v>2147</v>
      </c>
      <c r="F317" s="214" t="s">
        <v>2148</v>
      </c>
      <c r="G317" s="215" t="s">
        <v>19</v>
      </c>
      <c r="H317" s="216">
        <v>1</v>
      </c>
      <c r="I317" s="217"/>
      <c r="J317" s="218">
        <f>ROUND(I317*H317,2)</f>
        <v>0</v>
      </c>
      <c r="K317" s="214" t="s">
        <v>19</v>
      </c>
      <c r="L317" s="44"/>
      <c r="M317" s="219" t="s">
        <v>19</v>
      </c>
      <c r="N317" s="220" t="s">
        <v>44</v>
      </c>
      <c r="O317" s="84"/>
      <c r="P317" s="221">
        <f>O317*H317</f>
        <v>0</v>
      </c>
      <c r="Q317" s="221">
        <v>0</v>
      </c>
      <c r="R317" s="221">
        <f>Q317*H317</f>
        <v>0</v>
      </c>
      <c r="S317" s="221">
        <v>0</v>
      </c>
      <c r="T317" s="222">
        <f>S317*H317</f>
        <v>0</v>
      </c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R317" s="223" t="s">
        <v>383</v>
      </c>
      <c r="AT317" s="223" t="s">
        <v>153</v>
      </c>
      <c r="AU317" s="223" t="s">
        <v>83</v>
      </c>
      <c r="AY317" s="17" t="s">
        <v>150</v>
      </c>
      <c r="BE317" s="224">
        <f>IF(N317="základní",J317,0)</f>
        <v>0</v>
      </c>
      <c r="BF317" s="224">
        <f>IF(N317="snížená",J317,0)</f>
        <v>0</v>
      </c>
      <c r="BG317" s="224">
        <f>IF(N317="zákl. přenesená",J317,0)</f>
        <v>0</v>
      </c>
      <c r="BH317" s="224">
        <f>IF(N317="sníž. přenesená",J317,0)</f>
        <v>0</v>
      </c>
      <c r="BI317" s="224">
        <f>IF(N317="nulová",J317,0)</f>
        <v>0</v>
      </c>
      <c r="BJ317" s="17" t="s">
        <v>81</v>
      </c>
      <c r="BK317" s="224">
        <f>ROUND(I317*H317,2)</f>
        <v>0</v>
      </c>
      <c r="BL317" s="17" t="s">
        <v>383</v>
      </c>
      <c r="BM317" s="223" t="s">
        <v>2149</v>
      </c>
    </row>
    <row r="318" s="2" customFormat="1">
      <c r="A318" s="38"/>
      <c r="B318" s="39"/>
      <c r="C318" s="40"/>
      <c r="D318" s="225" t="s">
        <v>159</v>
      </c>
      <c r="E318" s="40"/>
      <c r="F318" s="226" t="s">
        <v>2148</v>
      </c>
      <c r="G318" s="40"/>
      <c r="H318" s="40"/>
      <c r="I318" s="227"/>
      <c r="J318" s="40"/>
      <c r="K318" s="40"/>
      <c r="L318" s="44"/>
      <c r="M318" s="228"/>
      <c r="N318" s="229"/>
      <c r="O318" s="84"/>
      <c r="P318" s="84"/>
      <c r="Q318" s="84"/>
      <c r="R318" s="84"/>
      <c r="S318" s="84"/>
      <c r="T318" s="85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T318" s="17" t="s">
        <v>159</v>
      </c>
      <c r="AU318" s="17" t="s">
        <v>83</v>
      </c>
    </row>
    <row r="319" s="2" customFormat="1" ht="16.5" customHeight="1">
      <c r="A319" s="38"/>
      <c r="B319" s="39"/>
      <c r="C319" s="212" t="s">
        <v>839</v>
      </c>
      <c r="D319" s="212" t="s">
        <v>153</v>
      </c>
      <c r="E319" s="213" t="s">
        <v>2150</v>
      </c>
      <c r="F319" s="214" t="s">
        <v>2151</v>
      </c>
      <c r="G319" s="215" t="s">
        <v>300</v>
      </c>
      <c r="H319" s="216">
        <v>3</v>
      </c>
      <c r="I319" s="217"/>
      <c r="J319" s="218">
        <f>ROUND(I319*H319,2)</f>
        <v>0</v>
      </c>
      <c r="K319" s="214" t="s">
        <v>19</v>
      </c>
      <c r="L319" s="44"/>
      <c r="M319" s="219" t="s">
        <v>19</v>
      </c>
      <c r="N319" s="220" t="s">
        <v>44</v>
      </c>
      <c r="O319" s="84"/>
      <c r="P319" s="221">
        <f>O319*H319</f>
        <v>0</v>
      </c>
      <c r="Q319" s="221">
        <v>0.00762</v>
      </c>
      <c r="R319" s="221">
        <f>Q319*H319</f>
        <v>0.022859999999999998</v>
      </c>
      <c r="S319" s="221">
        <v>0</v>
      </c>
      <c r="T319" s="222">
        <f>S319*H319</f>
        <v>0</v>
      </c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R319" s="223" t="s">
        <v>217</v>
      </c>
      <c r="AT319" s="223" t="s">
        <v>153</v>
      </c>
      <c r="AU319" s="223" t="s">
        <v>83</v>
      </c>
      <c r="AY319" s="17" t="s">
        <v>150</v>
      </c>
      <c r="BE319" s="224">
        <f>IF(N319="základní",J319,0)</f>
        <v>0</v>
      </c>
      <c r="BF319" s="224">
        <f>IF(N319="snížená",J319,0)</f>
        <v>0</v>
      </c>
      <c r="BG319" s="224">
        <f>IF(N319="zákl. přenesená",J319,0)</f>
        <v>0</v>
      </c>
      <c r="BH319" s="224">
        <f>IF(N319="sníž. přenesená",J319,0)</f>
        <v>0</v>
      </c>
      <c r="BI319" s="224">
        <f>IF(N319="nulová",J319,0)</f>
        <v>0</v>
      </c>
      <c r="BJ319" s="17" t="s">
        <v>81</v>
      </c>
      <c r="BK319" s="224">
        <f>ROUND(I319*H319,2)</f>
        <v>0</v>
      </c>
      <c r="BL319" s="17" t="s">
        <v>217</v>
      </c>
      <c r="BM319" s="223" t="s">
        <v>2152</v>
      </c>
    </row>
    <row r="320" s="2" customFormat="1">
      <c r="A320" s="38"/>
      <c r="B320" s="39"/>
      <c r="C320" s="40"/>
      <c r="D320" s="225" t="s">
        <v>159</v>
      </c>
      <c r="E320" s="40"/>
      <c r="F320" s="226" t="s">
        <v>2151</v>
      </c>
      <c r="G320" s="40"/>
      <c r="H320" s="40"/>
      <c r="I320" s="227"/>
      <c r="J320" s="40"/>
      <c r="K320" s="40"/>
      <c r="L320" s="44"/>
      <c r="M320" s="228"/>
      <c r="N320" s="229"/>
      <c r="O320" s="84"/>
      <c r="P320" s="84"/>
      <c r="Q320" s="84"/>
      <c r="R320" s="84"/>
      <c r="S320" s="84"/>
      <c r="T320" s="85"/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T320" s="17" t="s">
        <v>159</v>
      </c>
      <c r="AU320" s="17" t="s">
        <v>83</v>
      </c>
    </row>
    <row r="321" s="2" customFormat="1" ht="16.5" customHeight="1">
      <c r="A321" s="38"/>
      <c r="B321" s="39"/>
      <c r="C321" s="212" t="s">
        <v>843</v>
      </c>
      <c r="D321" s="212" t="s">
        <v>153</v>
      </c>
      <c r="E321" s="213" t="s">
        <v>2153</v>
      </c>
      <c r="F321" s="214" t="s">
        <v>2154</v>
      </c>
      <c r="G321" s="215" t="s">
        <v>19</v>
      </c>
      <c r="H321" s="216">
        <v>3</v>
      </c>
      <c r="I321" s="217"/>
      <c r="J321" s="218">
        <f>ROUND(I321*H321,2)</f>
        <v>0</v>
      </c>
      <c r="K321" s="214" t="s">
        <v>19</v>
      </c>
      <c r="L321" s="44"/>
      <c r="M321" s="219" t="s">
        <v>19</v>
      </c>
      <c r="N321" s="220" t="s">
        <v>44</v>
      </c>
      <c r="O321" s="84"/>
      <c r="P321" s="221">
        <f>O321*H321</f>
        <v>0</v>
      </c>
      <c r="Q321" s="221">
        <v>0</v>
      </c>
      <c r="R321" s="221">
        <f>Q321*H321</f>
        <v>0</v>
      </c>
      <c r="S321" s="221">
        <v>0</v>
      </c>
      <c r="T321" s="222">
        <f>S321*H321</f>
        <v>0</v>
      </c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R321" s="223" t="s">
        <v>383</v>
      </c>
      <c r="AT321" s="223" t="s">
        <v>153</v>
      </c>
      <c r="AU321" s="223" t="s">
        <v>83</v>
      </c>
      <c r="AY321" s="17" t="s">
        <v>150</v>
      </c>
      <c r="BE321" s="224">
        <f>IF(N321="základní",J321,0)</f>
        <v>0</v>
      </c>
      <c r="BF321" s="224">
        <f>IF(N321="snížená",J321,0)</f>
        <v>0</v>
      </c>
      <c r="BG321" s="224">
        <f>IF(N321="zákl. přenesená",J321,0)</f>
        <v>0</v>
      </c>
      <c r="BH321" s="224">
        <f>IF(N321="sníž. přenesená",J321,0)</f>
        <v>0</v>
      </c>
      <c r="BI321" s="224">
        <f>IF(N321="nulová",J321,0)</f>
        <v>0</v>
      </c>
      <c r="BJ321" s="17" t="s">
        <v>81</v>
      </c>
      <c r="BK321" s="224">
        <f>ROUND(I321*H321,2)</f>
        <v>0</v>
      </c>
      <c r="BL321" s="17" t="s">
        <v>383</v>
      </c>
      <c r="BM321" s="223" t="s">
        <v>2155</v>
      </c>
    </row>
    <row r="322" s="2" customFormat="1">
      <c r="A322" s="38"/>
      <c r="B322" s="39"/>
      <c r="C322" s="40"/>
      <c r="D322" s="225" t="s">
        <v>159</v>
      </c>
      <c r="E322" s="40"/>
      <c r="F322" s="226" t="s">
        <v>2154</v>
      </c>
      <c r="G322" s="40"/>
      <c r="H322" s="40"/>
      <c r="I322" s="227"/>
      <c r="J322" s="40"/>
      <c r="K322" s="40"/>
      <c r="L322" s="44"/>
      <c r="M322" s="228"/>
      <c r="N322" s="229"/>
      <c r="O322" s="84"/>
      <c r="P322" s="84"/>
      <c r="Q322" s="84"/>
      <c r="R322" s="84"/>
      <c r="S322" s="84"/>
      <c r="T322" s="85"/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T322" s="17" t="s">
        <v>159</v>
      </c>
      <c r="AU322" s="17" t="s">
        <v>83</v>
      </c>
    </row>
    <row r="323" s="2" customFormat="1" ht="16.5" customHeight="1">
      <c r="A323" s="38"/>
      <c r="B323" s="39"/>
      <c r="C323" s="212" t="s">
        <v>849</v>
      </c>
      <c r="D323" s="212" t="s">
        <v>153</v>
      </c>
      <c r="E323" s="213" t="s">
        <v>2156</v>
      </c>
      <c r="F323" s="214" t="s">
        <v>2157</v>
      </c>
      <c r="G323" s="215" t="s">
        <v>300</v>
      </c>
      <c r="H323" s="216">
        <v>8</v>
      </c>
      <c r="I323" s="217"/>
      <c r="J323" s="218">
        <f>ROUND(I323*H323,2)</f>
        <v>0</v>
      </c>
      <c r="K323" s="214" t="s">
        <v>157</v>
      </c>
      <c r="L323" s="44"/>
      <c r="M323" s="219" t="s">
        <v>19</v>
      </c>
      <c r="N323" s="220" t="s">
        <v>44</v>
      </c>
      <c r="O323" s="84"/>
      <c r="P323" s="221">
        <f>O323*H323</f>
        <v>0</v>
      </c>
      <c r="Q323" s="221">
        <v>0.0018</v>
      </c>
      <c r="R323" s="221">
        <f>Q323*H323</f>
        <v>0.0144</v>
      </c>
      <c r="S323" s="221">
        <v>0</v>
      </c>
      <c r="T323" s="222">
        <f>S323*H323</f>
        <v>0</v>
      </c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R323" s="223" t="s">
        <v>217</v>
      </c>
      <c r="AT323" s="223" t="s">
        <v>153</v>
      </c>
      <c r="AU323" s="223" t="s">
        <v>83</v>
      </c>
      <c r="AY323" s="17" t="s">
        <v>150</v>
      </c>
      <c r="BE323" s="224">
        <f>IF(N323="základní",J323,0)</f>
        <v>0</v>
      </c>
      <c r="BF323" s="224">
        <f>IF(N323="snížená",J323,0)</f>
        <v>0</v>
      </c>
      <c r="BG323" s="224">
        <f>IF(N323="zákl. přenesená",J323,0)</f>
        <v>0</v>
      </c>
      <c r="BH323" s="224">
        <f>IF(N323="sníž. přenesená",J323,0)</f>
        <v>0</v>
      </c>
      <c r="BI323" s="224">
        <f>IF(N323="nulová",J323,0)</f>
        <v>0</v>
      </c>
      <c r="BJ323" s="17" t="s">
        <v>81</v>
      </c>
      <c r="BK323" s="224">
        <f>ROUND(I323*H323,2)</f>
        <v>0</v>
      </c>
      <c r="BL323" s="17" t="s">
        <v>217</v>
      </c>
      <c r="BM323" s="223" t="s">
        <v>2158</v>
      </c>
    </row>
    <row r="324" s="2" customFormat="1">
      <c r="A324" s="38"/>
      <c r="B324" s="39"/>
      <c r="C324" s="40"/>
      <c r="D324" s="225" t="s">
        <v>159</v>
      </c>
      <c r="E324" s="40"/>
      <c r="F324" s="226" t="s">
        <v>2159</v>
      </c>
      <c r="G324" s="40"/>
      <c r="H324" s="40"/>
      <c r="I324" s="227"/>
      <c r="J324" s="40"/>
      <c r="K324" s="40"/>
      <c r="L324" s="44"/>
      <c r="M324" s="228"/>
      <c r="N324" s="229"/>
      <c r="O324" s="84"/>
      <c r="P324" s="84"/>
      <c r="Q324" s="84"/>
      <c r="R324" s="84"/>
      <c r="S324" s="84"/>
      <c r="T324" s="85"/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T324" s="17" t="s">
        <v>159</v>
      </c>
      <c r="AU324" s="17" t="s">
        <v>83</v>
      </c>
    </row>
    <row r="325" s="2" customFormat="1">
      <c r="A325" s="38"/>
      <c r="B325" s="39"/>
      <c r="C325" s="40"/>
      <c r="D325" s="230" t="s">
        <v>161</v>
      </c>
      <c r="E325" s="40"/>
      <c r="F325" s="231" t="s">
        <v>2160</v>
      </c>
      <c r="G325" s="40"/>
      <c r="H325" s="40"/>
      <c r="I325" s="227"/>
      <c r="J325" s="40"/>
      <c r="K325" s="40"/>
      <c r="L325" s="44"/>
      <c r="M325" s="228"/>
      <c r="N325" s="229"/>
      <c r="O325" s="84"/>
      <c r="P325" s="84"/>
      <c r="Q325" s="84"/>
      <c r="R325" s="84"/>
      <c r="S325" s="84"/>
      <c r="T325" s="85"/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T325" s="17" t="s">
        <v>161</v>
      </c>
      <c r="AU325" s="17" t="s">
        <v>83</v>
      </c>
    </row>
    <row r="326" s="2" customFormat="1">
      <c r="A326" s="38"/>
      <c r="B326" s="39"/>
      <c r="C326" s="40"/>
      <c r="D326" s="225" t="s">
        <v>260</v>
      </c>
      <c r="E326" s="40"/>
      <c r="F326" s="253" t="s">
        <v>2161</v>
      </c>
      <c r="G326" s="40"/>
      <c r="H326" s="40"/>
      <c r="I326" s="227"/>
      <c r="J326" s="40"/>
      <c r="K326" s="40"/>
      <c r="L326" s="44"/>
      <c r="M326" s="228"/>
      <c r="N326" s="229"/>
      <c r="O326" s="84"/>
      <c r="P326" s="84"/>
      <c r="Q326" s="84"/>
      <c r="R326" s="84"/>
      <c r="S326" s="84"/>
      <c r="T326" s="85"/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T326" s="17" t="s">
        <v>260</v>
      </c>
      <c r="AU326" s="17" t="s">
        <v>83</v>
      </c>
    </row>
    <row r="327" s="2" customFormat="1" ht="16.5" customHeight="1">
      <c r="A327" s="38"/>
      <c r="B327" s="39"/>
      <c r="C327" s="212" t="s">
        <v>853</v>
      </c>
      <c r="D327" s="212" t="s">
        <v>153</v>
      </c>
      <c r="E327" s="213" t="s">
        <v>2162</v>
      </c>
      <c r="F327" s="214" t="s">
        <v>2163</v>
      </c>
      <c r="G327" s="215" t="s">
        <v>300</v>
      </c>
      <c r="H327" s="216">
        <v>4</v>
      </c>
      <c r="I327" s="217"/>
      <c r="J327" s="218">
        <f>ROUND(I327*H327,2)</f>
        <v>0</v>
      </c>
      <c r="K327" s="214" t="s">
        <v>157</v>
      </c>
      <c r="L327" s="44"/>
      <c r="M327" s="219" t="s">
        <v>19</v>
      </c>
      <c r="N327" s="220" t="s">
        <v>44</v>
      </c>
      <c r="O327" s="84"/>
      <c r="P327" s="221">
        <f>O327*H327</f>
        <v>0</v>
      </c>
      <c r="Q327" s="221">
        <v>0.011679999999999999</v>
      </c>
      <c r="R327" s="221">
        <f>Q327*H327</f>
        <v>0.046719999999999998</v>
      </c>
      <c r="S327" s="221">
        <v>0</v>
      </c>
      <c r="T327" s="222">
        <f>S327*H327</f>
        <v>0</v>
      </c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R327" s="223" t="s">
        <v>217</v>
      </c>
      <c r="AT327" s="223" t="s">
        <v>153</v>
      </c>
      <c r="AU327" s="223" t="s">
        <v>83</v>
      </c>
      <c r="AY327" s="17" t="s">
        <v>150</v>
      </c>
      <c r="BE327" s="224">
        <f>IF(N327="základní",J327,0)</f>
        <v>0</v>
      </c>
      <c r="BF327" s="224">
        <f>IF(N327="snížená",J327,0)</f>
        <v>0</v>
      </c>
      <c r="BG327" s="224">
        <f>IF(N327="zákl. přenesená",J327,0)</f>
        <v>0</v>
      </c>
      <c r="BH327" s="224">
        <f>IF(N327="sníž. přenesená",J327,0)</f>
        <v>0</v>
      </c>
      <c r="BI327" s="224">
        <f>IF(N327="nulová",J327,0)</f>
        <v>0</v>
      </c>
      <c r="BJ327" s="17" t="s">
        <v>81</v>
      </c>
      <c r="BK327" s="224">
        <f>ROUND(I327*H327,2)</f>
        <v>0</v>
      </c>
      <c r="BL327" s="17" t="s">
        <v>217</v>
      </c>
      <c r="BM327" s="223" t="s">
        <v>2164</v>
      </c>
    </row>
    <row r="328" s="2" customFormat="1">
      <c r="A328" s="38"/>
      <c r="B328" s="39"/>
      <c r="C328" s="40"/>
      <c r="D328" s="225" t="s">
        <v>159</v>
      </c>
      <c r="E328" s="40"/>
      <c r="F328" s="226" t="s">
        <v>2165</v>
      </c>
      <c r="G328" s="40"/>
      <c r="H328" s="40"/>
      <c r="I328" s="227"/>
      <c r="J328" s="40"/>
      <c r="K328" s="40"/>
      <c r="L328" s="44"/>
      <c r="M328" s="228"/>
      <c r="N328" s="229"/>
      <c r="O328" s="84"/>
      <c r="P328" s="84"/>
      <c r="Q328" s="84"/>
      <c r="R328" s="84"/>
      <c r="S328" s="84"/>
      <c r="T328" s="85"/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T328" s="17" t="s">
        <v>159</v>
      </c>
      <c r="AU328" s="17" t="s">
        <v>83</v>
      </c>
    </row>
    <row r="329" s="2" customFormat="1">
      <c r="A329" s="38"/>
      <c r="B329" s="39"/>
      <c r="C329" s="40"/>
      <c r="D329" s="230" t="s">
        <v>161</v>
      </c>
      <c r="E329" s="40"/>
      <c r="F329" s="231" t="s">
        <v>2166</v>
      </c>
      <c r="G329" s="40"/>
      <c r="H329" s="40"/>
      <c r="I329" s="227"/>
      <c r="J329" s="40"/>
      <c r="K329" s="40"/>
      <c r="L329" s="44"/>
      <c r="M329" s="228"/>
      <c r="N329" s="229"/>
      <c r="O329" s="84"/>
      <c r="P329" s="84"/>
      <c r="Q329" s="84"/>
      <c r="R329" s="84"/>
      <c r="S329" s="84"/>
      <c r="T329" s="85"/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T329" s="17" t="s">
        <v>161</v>
      </c>
      <c r="AU329" s="17" t="s">
        <v>83</v>
      </c>
    </row>
    <row r="330" s="2" customFormat="1">
      <c r="A330" s="38"/>
      <c r="B330" s="39"/>
      <c r="C330" s="40"/>
      <c r="D330" s="225" t="s">
        <v>260</v>
      </c>
      <c r="E330" s="40"/>
      <c r="F330" s="253" t="s">
        <v>2161</v>
      </c>
      <c r="G330" s="40"/>
      <c r="H330" s="40"/>
      <c r="I330" s="227"/>
      <c r="J330" s="40"/>
      <c r="K330" s="40"/>
      <c r="L330" s="44"/>
      <c r="M330" s="228"/>
      <c r="N330" s="229"/>
      <c r="O330" s="84"/>
      <c r="P330" s="84"/>
      <c r="Q330" s="84"/>
      <c r="R330" s="84"/>
      <c r="S330" s="84"/>
      <c r="T330" s="85"/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T330" s="17" t="s">
        <v>260</v>
      </c>
      <c r="AU330" s="17" t="s">
        <v>83</v>
      </c>
    </row>
    <row r="331" s="2" customFormat="1" ht="16.5" customHeight="1">
      <c r="A331" s="38"/>
      <c r="B331" s="39"/>
      <c r="C331" s="212" t="s">
        <v>859</v>
      </c>
      <c r="D331" s="212" t="s">
        <v>153</v>
      </c>
      <c r="E331" s="213" t="s">
        <v>904</v>
      </c>
      <c r="F331" s="214" t="s">
        <v>905</v>
      </c>
      <c r="G331" s="215" t="s">
        <v>300</v>
      </c>
      <c r="H331" s="216">
        <v>4</v>
      </c>
      <c r="I331" s="217"/>
      <c r="J331" s="218">
        <f>ROUND(I331*H331,2)</f>
        <v>0</v>
      </c>
      <c r="K331" s="214" t="s">
        <v>157</v>
      </c>
      <c r="L331" s="44"/>
      <c r="M331" s="219" t="s">
        <v>19</v>
      </c>
      <c r="N331" s="220" t="s">
        <v>44</v>
      </c>
      <c r="O331" s="84"/>
      <c r="P331" s="221">
        <f>O331*H331</f>
        <v>0</v>
      </c>
      <c r="Q331" s="221">
        <v>0.019009999999999999</v>
      </c>
      <c r="R331" s="221">
        <f>Q331*H331</f>
        <v>0.076039999999999996</v>
      </c>
      <c r="S331" s="221">
        <v>0</v>
      </c>
      <c r="T331" s="222">
        <f>S331*H331</f>
        <v>0</v>
      </c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R331" s="223" t="s">
        <v>217</v>
      </c>
      <c r="AT331" s="223" t="s">
        <v>153</v>
      </c>
      <c r="AU331" s="223" t="s">
        <v>83</v>
      </c>
      <c r="AY331" s="17" t="s">
        <v>150</v>
      </c>
      <c r="BE331" s="224">
        <f>IF(N331="základní",J331,0)</f>
        <v>0</v>
      </c>
      <c r="BF331" s="224">
        <f>IF(N331="snížená",J331,0)</f>
        <v>0</v>
      </c>
      <c r="BG331" s="224">
        <f>IF(N331="zákl. přenesená",J331,0)</f>
        <v>0</v>
      </c>
      <c r="BH331" s="224">
        <f>IF(N331="sníž. přenesená",J331,0)</f>
        <v>0</v>
      </c>
      <c r="BI331" s="224">
        <f>IF(N331="nulová",J331,0)</f>
        <v>0</v>
      </c>
      <c r="BJ331" s="17" t="s">
        <v>81</v>
      </c>
      <c r="BK331" s="224">
        <f>ROUND(I331*H331,2)</f>
        <v>0</v>
      </c>
      <c r="BL331" s="17" t="s">
        <v>217</v>
      </c>
      <c r="BM331" s="223" t="s">
        <v>2167</v>
      </c>
    </row>
    <row r="332" s="2" customFormat="1">
      <c r="A332" s="38"/>
      <c r="B332" s="39"/>
      <c r="C332" s="40"/>
      <c r="D332" s="225" t="s">
        <v>159</v>
      </c>
      <c r="E332" s="40"/>
      <c r="F332" s="226" t="s">
        <v>907</v>
      </c>
      <c r="G332" s="40"/>
      <c r="H332" s="40"/>
      <c r="I332" s="227"/>
      <c r="J332" s="40"/>
      <c r="K332" s="40"/>
      <c r="L332" s="44"/>
      <c r="M332" s="228"/>
      <c r="N332" s="229"/>
      <c r="O332" s="84"/>
      <c r="P332" s="84"/>
      <c r="Q332" s="84"/>
      <c r="R332" s="84"/>
      <c r="S332" s="84"/>
      <c r="T332" s="85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T332" s="17" t="s">
        <v>159</v>
      </c>
      <c r="AU332" s="17" t="s">
        <v>83</v>
      </c>
    </row>
    <row r="333" s="2" customFormat="1">
      <c r="A333" s="38"/>
      <c r="B333" s="39"/>
      <c r="C333" s="40"/>
      <c r="D333" s="230" t="s">
        <v>161</v>
      </c>
      <c r="E333" s="40"/>
      <c r="F333" s="231" t="s">
        <v>908</v>
      </c>
      <c r="G333" s="40"/>
      <c r="H333" s="40"/>
      <c r="I333" s="227"/>
      <c r="J333" s="40"/>
      <c r="K333" s="40"/>
      <c r="L333" s="44"/>
      <c r="M333" s="228"/>
      <c r="N333" s="229"/>
      <c r="O333" s="84"/>
      <c r="P333" s="84"/>
      <c r="Q333" s="84"/>
      <c r="R333" s="84"/>
      <c r="S333" s="84"/>
      <c r="T333" s="85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T333" s="17" t="s">
        <v>161</v>
      </c>
      <c r="AU333" s="17" t="s">
        <v>83</v>
      </c>
    </row>
    <row r="334" s="2" customFormat="1" ht="24.15" customHeight="1">
      <c r="A334" s="38"/>
      <c r="B334" s="39"/>
      <c r="C334" s="212" t="s">
        <v>863</v>
      </c>
      <c r="D334" s="212" t="s">
        <v>153</v>
      </c>
      <c r="E334" s="213" t="s">
        <v>910</v>
      </c>
      <c r="F334" s="214" t="s">
        <v>911</v>
      </c>
      <c r="G334" s="215" t="s">
        <v>281</v>
      </c>
      <c r="H334" s="216">
        <v>1</v>
      </c>
      <c r="I334" s="217"/>
      <c r="J334" s="218">
        <f>ROUND(I334*H334,2)</f>
        <v>0</v>
      </c>
      <c r="K334" s="214" t="s">
        <v>19</v>
      </c>
      <c r="L334" s="44"/>
      <c r="M334" s="219" t="s">
        <v>19</v>
      </c>
      <c r="N334" s="220" t="s">
        <v>44</v>
      </c>
      <c r="O334" s="84"/>
      <c r="P334" s="221">
        <f>O334*H334</f>
        <v>0</v>
      </c>
      <c r="Q334" s="221">
        <v>0.12</v>
      </c>
      <c r="R334" s="221">
        <f>Q334*H334</f>
        <v>0.12</v>
      </c>
      <c r="S334" s="221">
        <v>0</v>
      </c>
      <c r="T334" s="222">
        <f>S334*H334</f>
        <v>0</v>
      </c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R334" s="223" t="s">
        <v>383</v>
      </c>
      <c r="AT334" s="223" t="s">
        <v>153</v>
      </c>
      <c r="AU334" s="223" t="s">
        <v>83</v>
      </c>
      <c r="AY334" s="17" t="s">
        <v>150</v>
      </c>
      <c r="BE334" s="224">
        <f>IF(N334="základní",J334,0)</f>
        <v>0</v>
      </c>
      <c r="BF334" s="224">
        <f>IF(N334="snížená",J334,0)</f>
        <v>0</v>
      </c>
      <c r="BG334" s="224">
        <f>IF(N334="zákl. přenesená",J334,0)</f>
        <v>0</v>
      </c>
      <c r="BH334" s="224">
        <f>IF(N334="sníž. přenesená",J334,0)</f>
        <v>0</v>
      </c>
      <c r="BI334" s="224">
        <f>IF(N334="nulová",J334,0)</f>
        <v>0</v>
      </c>
      <c r="BJ334" s="17" t="s">
        <v>81</v>
      </c>
      <c r="BK334" s="224">
        <f>ROUND(I334*H334,2)</f>
        <v>0</v>
      </c>
      <c r="BL334" s="17" t="s">
        <v>383</v>
      </c>
      <c r="BM334" s="223" t="s">
        <v>2168</v>
      </c>
    </row>
    <row r="335" s="2" customFormat="1">
      <c r="A335" s="38"/>
      <c r="B335" s="39"/>
      <c r="C335" s="40"/>
      <c r="D335" s="225" t="s">
        <v>159</v>
      </c>
      <c r="E335" s="40"/>
      <c r="F335" s="226" t="s">
        <v>911</v>
      </c>
      <c r="G335" s="40"/>
      <c r="H335" s="40"/>
      <c r="I335" s="227"/>
      <c r="J335" s="40"/>
      <c r="K335" s="40"/>
      <c r="L335" s="44"/>
      <c r="M335" s="228"/>
      <c r="N335" s="229"/>
      <c r="O335" s="84"/>
      <c r="P335" s="84"/>
      <c r="Q335" s="84"/>
      <c r="R335" s="84"/>
      <c r="S335" s="84"/>
      <c r="T335" s="85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T335" s="17" t="s">
        <v>159</v>
      </c>
      <c r="AU335" s="17" t="s">
        <v>83</v>
      </c>
    </row>
    <row r="336" s="2" customFormat="1" ht="16.5" customHeight="1">
      <c r="A336" s="38"/>
      <c r="B336" s="39"/>
      <c r="C336" s="212" t="s">
        <v>869</v>
      </c>
      <c r="D336" s="212" t="s">
        <v>153</v>
      </c>
      <c r="E336" s="213" t="s">
        <v>2169</v>
      </c>
      <c r="F336" s="214" t="s">
        <v>2170</v>
      </c>
      <c r="G336" s="215" t="s">
        <v>300</v>
      </c>
      <c r="H336" s="216">
        <v>2</v>
      </c>
      <c r="I336" s="217"/>
      <c r="J336" s="218">
        <f>ROUND(I336*H336,2)</f>
        <v>0</v>
      </c>
      <c r="K336" s="214" t="s">
        <v>157</v>
      </c>
      <c r="L336" s="44"/>
      <c r="M336" s="219" t="s">
        <v>19</v>
      </c>
      <c r="N336" s="220" t="s">
        <v>44</v>
      </c>
      <c r="O336" s="84"/>
      <c r="P336" s="221">
        <f>O336*H336</f>
        <v>0</v>
      </c>
      <c r="Q336" s="221">
        <v>0.01602</v>
      </c>
      <c r="R336" s="221">
        <f>Q336*H336</f>
        <v>0.032039999999999999</v>
      </c>
      <c r="S336" s="221">
        <v>0</v>
      </c>
      <c r="T336" s="222">
        <f>S336*H336</f>
        <v>0</v>
      </c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R336" s="223" t="s">
        <v>217</v>
      </c>
      <c r="AT336" s="223" t="s">
        <v>153</v>
      </c>
      <c r="AU336" s="223" t="s">
        <v>83</v>
      </c>
      <c r="AY336" s="17" t="s">
        <v>150</v>
      </c>
      <c r="BE336" s="224">
        <f>IF(N336="základní",J336,0)</f>
        <v>0</v>
      </c>
      <c r="BF336" s="224">
        <f>IF(N336="snížená",J336,0)</f>
        <v>0</v>
      </c>
      <c r="BG336" s="224">
        <f>IF(N336="zákl. přenesená",J336,0)</f>
        <v>0</v>
      </c>
      <c r="BH336" s="224">
        <f>IF(N336="sníž. přenesená",J336,0)</f>
        <v>0</v>
      </c>
      <c r="BI336" s="224">
        <f>IF(N336="nulová",J336,0)</f>
        <v>0</v>
      </c>
      <c r="BJ336" s="17" t="s">
        <v>81</v>
      </c>
      <c r="BK336" s="224">
        <f>ROUND(I336*H336,2)</f>
        <v>0</v>
      </c>
      <c r="BL336" s="17" t="s">
        <v>217</v>
      </c>
      <c r="BM336" s="223" t="s">
        <v>2171</v>
      </c>
    </row>
    <row r="337" s="2" customFormat="1">
      <c r="A337" s="38"/>
      <c r="B337" s="39"/>
      <c r="C337" s="40"/>
      <c r="D337" s="225" t="s">
        <v>159</v>
      </c>
      <c r="E337" s="40"/>
      <c r="F337" s="226" t="s">
        <v>2172</v>
      </c>
      <c r="G337" s="40"/>
      <c r="H337" s="40"/>
      <c r="I337" s="227"/>
      <c r="J337" s="40"/>
      <c r="K337" s="40"/>
      <c r="L337" s="44"/>
      <c r="M337" s="228"/>
      <c r="N337" s="229"/>
      <c r="O337" s="84"/>
      <c r="P337" s="84"/>
      <c r="Q337" s="84"/>
      <c r="R337" s="84"/>
      <c r="S337" s="84"/>
      <c r="T337" s="85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T337" s="17" t="s">
        <v>159</v>
      </c>
      <c r="AU337" s="17" t="s">
        <v>83</v>
      </c>
    </row>
    <row r="338" s="2" customFormat="1">
      <c r="A338" s="38"/>
      <c r="B338" s="39"/>
      <c r="C338" s="40"/>
      <c r="D338" s="230" t="s">
        <v>161</v>
      </c>
      <c r="E338" s="40"/>
      <c r="F338" s="231" t="s">
        <v>2173</v>
      </c>
      <c r="G338" s="40"/>
      <c r="H338" s="40"/>
      <c r="I338" s="227"/>
      <c r="J338" s="40"/>
      <c r="K338" s="40"/>
      <c r="L338" s="44"/>
      <c r="M338" s="228"/>
      <c r="N338" s="229"/>
      <c r="O338" s="84"/>
      <c r="P338" s="84"/>
      <c r="Q338" s="84"/>
      <c r="R338" s="84"/>
      <c r="S338" s="84"/>
      <c r="T338" s="85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T338" s="17" t="s">
        <v>161</v>
      </c>
      <c r="AU338" s="17" t="s">
        <v>83</v>
      </c>
    </row>
    <row r="339" s="2" customFormat="1" ht="16.5" customHeight="1">
      <c r="A339" s="38"/>
      <c r="B339" s="39"/>
      <c r="C339" s="212" t="s">
        <v>873</v>
      </c>
      <c r="D339" s="212" t="s">
        <v>153</v>
      </c>
      <c r="E339" s="213" t="s">
        <v>2174</v>
      </c>
      <c r="F339" s="214" t="s">
        <v>2175</v>
      </c>
      <c r="G339" s="215" t="s">
        <v>2064</v>
      </c>
      <c r="H339" s="216">
        <v>2</v>
      </c>
      <c r="I339" s="217"/>
      <c r="J339" s="218">
        <f>ROUND(I339*H339,2)</f>
        <v>0</v>
      </c>
      <c r="K339" s="214" t="s">
        <v>19</v>
      </c>
      <c r="L339" s="44"/>
      <c r="M339" s="219" t="s">
        <v>19</v>
      </c>
      <c r="N339" s="220" t="s">
        <v>44</v>
      </c>
      <c r="O339" s="84"/>
      <c r="P339" s="221">
        <f>O339*H339</f>
        <v>0</v>
      </c>
      <c r="Q339" s="221">
        <v>0</v>
      </c>
      <c r="R339" s="221">
        <f>Q339*H339</f>
        <v>0</v>
      </c>
      <c r="S339" s="221">
        <v>0</v>
      </c>
      <c r="T339" s="222">
        <f>S339*H339</f>
        <v>0</v>
      </c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R339" s="223" t="s">
        <v>383</v>
      </c>
      <c r="AT339" s="223" t="s">
        <v>153</v>
      </c>
      <c r="AU339" s="223" t="s">
        <v>83</v>
      </c>
      <c r="AY339" s="17" t="s">
        <v>150</v>
      </c>
      <c r="BE339" s="224">
        <f>IF(N339="základní",J339,0)</f>
        <v>0</v>
      </c>
      <c r="BF339" s="224">
        <f>IF(N339="snížená",J339,0)</f>
        <v>0</v>
      </c>
      <c r="BG339" s="224">
        <f>IF(N339="zákl. přenesená",J339,0)</f>
        <v>0</v>
      </c>
      <c r="BH339" s="224">
        <f>IF(N339="sníž. přenesená",J339,0)</f>
        <v>0</v>
      </c>
      <c r="BI339" s="224">
        <f>IF(N339="nulová",J339,0)</f>
        <v>0</v>
      </c>
      <c r="BJ339" s="17" t="s">
        <v>81</v>
      </c>
      <c r="BK339" s="224">
        <f>ROUND(I339*H339,2)</f>
        <v>0</v>
      </c>
      <c r="BL339" s="17" t="s">
        <v>383</v>
      </c>
      <c r="BM339" s="223" t="s">
        <v>2176</v>
      </c>
    </row>
    <row r="340" s="2" customFormat="1">
      <c r="A340" s="38"/>
      <c r="B340" s="39"/>
      <c r="C340" s="40"/>
      <c r="D340" s="225" t="s">
        <v>159</v>
      </c>
      <c r="E340" s="40"/>
      <c r="F340" s="226" t="s">
        <v>2177</v>
      </c>
      <c r="G340" s="40"/>
      <c r="H340" s="40"/>
      <c r="I340" s="227"/>
      <c r="J340" s="40"/>
      <c r="K340" s="40"/>
      <c r="L340" s="44"/>
      <c r="M340" s="228"/>
      <c r="N340" s="229"/>
      <c r="O340" s="84"/>
      <c r="P340" s="84"/>
      <c r="Q340" s="84"/>
      <c r="R340" s="84"/>
      <c r="S340" s="84"/>
      <c r="T340" s="85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T340" s="17" t="s">
        <v>159</v>
      </c>
      <c r="AU340" s="17" t="s">
        <v>83</v>
      </c>
    </row>
    <row r="341" s="2" customFormat="1" ht="16.5" customHeight="1">
      <c r="A341" s="38"/>
      <c r="B341" s="39"/>
      <c r="C341" s="212" t="s">
        <v>877</v>
      </c>
      <c r="D341" s="212" t="s">
        <v>153</v>
      </c>
      <c r="E341" s="213" t="s">
        <v>2178</v>
      </c>
      <c r="F341" s="214" t="s">
        <v>2179</v>
      </c>
      <c r="G341" s="215" t="s">
        <v>2064</v>
      </c>
      <c r="H341" s="216">
        <v>2</v>
      </c>
      <c r="I341" s="217"/>
      <c r="J341" s="218">
        <f>ROUND(I341*H341,2)</f>
        <v>0</v>
      </c>
      <c r="K341" s="214" t="s">
        <v>19</v>
      </c>
      <c r="L341" s="44"/>
      <c r="M341" s="219" t="s">
        <v>19</v>
      </c>
      <c r="N341" s="220" t="s">
        <v>44</v>
      </c>
      <c r="O341" s="84"/>
      <c r="P341" s="221">
        <f>O341*H341</f>
        <v>0</v>
      </c>
      <c r="Q341" s="221">
        <v>0</v>
      </c>
      <c r="R341" s="221">
        <f>Q341*H341</f>
        <v>0</v>
      </c>
      <c r="S341" s="221">
        <v>0</v>
      </c>
      <c r="T341" s="222">
        <f>S341*H341</f>
        <v>0</v>
      </c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R341" s="223" t="s">
        <v>383</v>
      </c>
      <c r="AT341" s="223" t="s">
        <v>153</v>
      </c>
      <c r="AU341" s="223" t="s">
        <v>83</v>
      </c>
      <c r="AY341" s="17" t="s">
        <v>150</v>
      </c>
      <c r="BE341" s="224">
        <f>IF(N341="základní",J341,0)</f>
        <v>0</v>
      </c>
      <c r="BF341" s="224">
        <f>IF(N341="snížená",J341,0)</f>
        <v>0</v>
      </c>
      <c r="BG341" s="224">
        <f>IF(N341="zákl. přenesená",J341,0)</f>
        <v>0</v>
      </c>
      <c r="BH341" s="224">
        <f>IF(N341="sníž. přenesená",J341,0)</f>
        <v>0</v>
      </c>
      <c r="BI341" s="224">
        <f>IF(N341="nulová",J341,0)</f>
        <v>0</v>
      </c>
      <c r="BJ341" s="17" t="s">
        <v>81</v>
      </c>
      <c r="BK341" s="224">
        <f>ROUND(I341*H341,2)</f>
        <v>0</v>
      </c>
      <c r="BL341" s="17" t="s">
        <v>383</v>
      </c>
      <c r="BM341" s="223" t="s">
        <v>2180</v>
      </c>
    </row>
    <row r="342" s="2" customFormat="1">
      <c r="A342" s="38"/>
      <c r="B342" s="39"/>
      <c r="C342" s="40"/>
      <c r="D342" s="225" t="s">
        <v>159</v>
      </c>
      <c r="E342" s="40"/>
      <c r="F342" s="226" t="s">
        <v>2181</v>
      </c>
      <c r="G342" s="40"/>
      <c r="H342" s="40"/>
      <c r="I342" s="227"/>
      <c r="J342" s="40"/>
      <c r="K342" s="40"/>
      <c r="L342" s="44"/>
      <c r="M342" s="228"/>
      <c r="N342" s="229"/>
      <c r="O342" s="84"/>
      <c r="P342" s="84"/>
      <c r="Q342" s="84"/>
      <c r="R342" s="84"/>
      <c r="S342" s="84"/>
      <c r="T342" s="85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T342" s="17" t="s">
        <v>159</v>
      </c>
      <c r="AU342" s="17" t="s">
        <v>83</v>
      </c>
    </row>
    <row r="343" s="2" customFormat="1" ht="16.5" customHeight="1">
      <c r="A343" s="38"/>
      <c r="B343" s="39"/>
      <c r="C343" s="212" t="s">
        <v>881</v>
      </c>
      <c r="D343" s="212" t="s">
        <v>153</v>
      </c>
      <c r="E343" s="213" t="s">
        <v>2182</v>
      </c>
      <c r="F343" s="214" t="s">
        <v>2183</v>
      </c>
      <c r="G343" s="215" t="s">
        <v>2064</v>
      </c>
      <c r="H343" s="216">
        <v>2</v>
      </c>
      <c r="I343" s="217"/>
      <c r="J343" s="218">
        <f>ROUND(I343*H343,2)</f>
        <v>0</v>
      </c>
      <c r="K343" s="214" t="s">
        <v>19</v>
      </c>
      <c r="L343" s="44"/>
      <c r="M343" s="219" t="s">
        <v>19</v>
      </c>
      <c r="N343" s="220" t="s">
        <v>44</v>
      </c>
      <c r="O343" s="84"/>
      <c r="P343" s="221">
        <f>O343*H343</f>
        <v>0</v>
      </c>
      <c r="Q343" s="221">
        <v>0</v>
      </c>
      <c r="R343" s="221">
        <f>Q343*H343</f>
        <v>0</v>
      </c>
      <c r="S343" s="221">
        <v>0</v>
      </c>
      <c r="T343" s="222">
        <f>S343*H343</f>
        <v>0</v>
      </c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R343" s="223" t="s">
        <v>383</v>
      </c>
      <c r="AT343" s="223" t="s">
        <v>153</v>
      </c>
      <c r="AU343" s="223" t="s">
        <v>83</v>
      </c>
      <c r="AY343" s="17" t="s">
        <v>150</v>
      </c>
      <c r="BE343" s="224">
        <f>IF(N343="základní",J343,0)</f>
        <v>0</v>
      </c>
      <c r="BF343" s="224">
        <f>IF(N343="snížená",J343,0)</f>
        <v>0</v>
      </c>
      <c r="BG343" s="224">
        <f>IF(N343="zákl. přenesená",J343,0)</f>
        <v>0</v>
      </c>
      <c r="BH343" s="224">
        <f>IF(N343="sníž. přenesená",J343,0)</f>
        <v>0</v>
      </c>
      <c r="BI343" s="224">
        <f>IF(N343="nulová",J343,0)</f>
        <v>0</v>
      </c>
      <c r="BJ343" s="17" t="s">
        <v>81</v>
      </c>
      <c r="BK343" s="224">
        <f>ROUND(I343*H343,2)</f>
        <v>0</v>
      </c>
      <c r="BL343" s="17" t="s">
        <v>383</v>
      </c>
      <c r="BM343" s="223" t="s">
        <v>2184</v>
      </c>
    </row>
    <row r="344" s="2" customFormat="1">
      <c r="A344" s="38"/>
      <c r="B344" s="39"/>
      <c r="C344" s="40"/>
      <c r="D344" s="225" t="s">
        <v>159</v>
      </c>
      <c r="E344" s="40"/>
      <c r="F344" s="226" t="s">
        <v>2185</v>
      </c>
      <c r="G344" s="40"/>
      <c r="H344" s="40"/>
      <c r="I344" s="227"/>
      <c r="J344" s="40"/>
      <c r="K344" s="40"/>
      <c r="L344" s="44"/>
      <c r="M344" s="228"/>
      <c r="N344" s="229"/>
      <c r="O344" s="84"/>
      <c r="P344" s="84"/>
      <c r="Q344" s="84"/>
      <c r="R344" s="84"/>
      <c r="S344" s="84"/>
      <c r="T344" s="85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T344" s="17" t="s">
        <v>159</v>
      </c>
      <c r="AU344" s="17" t="s">
        <v>83</v>
      </c>
    </row>
    <row r="345" s="2" customFormat="1" ht="16.5" customHeight="1">
      <c r="A345" s="38"/>
      <c r="B345" s="39"/>
      <c r="C345" s="212" t="s">
        <v>885</v>
      </c>
      <c r="D345" s="212" t="s">
        <v>153</v>
      </c>
      <c r="E345" s="213" t="s">
        <v>2186</v>
      </c>
      <c r="F345" s="214" t="s">
        <v>2187</v>
      </c>
      <c r="G345" s="215" t="s">
        <v>2064</v>
      </c>
      <c r="H345" s="216">
        <v>6</v>
      </c>
      <c r="I345" s="217"/>
      <c r="J345" s="218">
        <f>ROUND(I345*H345,2)</f>
        <v>0</v>
      </c>
      <c r="K345" s="214" t="s">
        <v>19</v>
      </c>
      <c r="L345" s="44"/>
      <c r="M345" s="219" t="s">
        <v>19</v>
      </c>
      <c r="N345" s="220" t="s">
        <v>44</v>
      </c>
      <c r="O345" s="84"/>
      <c r="P345" s="221">
        <f>O345*H345</f>
        <v>0</v>
      </c>
      <c r="Q345" s="221">
        <v>0</v>
      </c>
      <c r="R345" s="221">
        <f>Q345*H345</f>
        <v>0</v>
      </c>
      <c r="S345" s="221">
        <v>0</v>
      </c>
      <c r="T345" s="222">
        <f>S345*H345</f>
        <v>0</v>
      </c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R345" s="223" t="s">
        <v>383</v>
      </c>
      <c r="AT345" s="223" t="s">
        <v>153</v>
      </c>
      <c r="AU345" s="223" t="s">
        <v>83</v>
      </c>
      <c r="AY345" s="17" t="s">
        <v>150</v>
      </c>
      <c r="BE345" s="224">
        <f>IF(N345="základní",J345,0)</f>
        <v>0</v>
      </c>
      <c r="BF345" s="224">
        <f>IF(N345="snížená",J345,0)</f>
        <v>0</v>
      </c>
      <c r="BG345" s="224">
        <f>IF(N345="zákl. přenesená",J345,0)</f>
        <v>0</v>
      </c>
      <c r="BH345" s="224">
        <f>IF(N345="sníž. přenesená",J345,0)</f>
        <v>0</v>
      </c>
      <c r="BI345" s="224">
        <f>IF(N345="nulová",J345,0)</f>
        <v>0</v>
      </c>
      <c r="BJ345" s="17" t="s">
        <v>81</v>
      </c>
      <c r="BK345" s="224">
        <f>ROUND(I345*H345,2)</f>
        <v>0</v>
      </c>
      <c r="BL345" s="17" t="s">
        <v>383</v>
      </c>
      <c r="BM345" s="223" t="s">
        <v>2188</v>
      </c>
    </row>
    <row r="346" s="2" customFormat="1">
      <c r="A346" s="38"/>
      <c r="B346" s="39"/>
      <c r="C346" s="40"/>
      <c r="D346" s="225" t="s">
        <v>159</v>
      </c>
      <c r="E346" s="40"/>
      <c r="F346" s="226" t="s">
        <v>2189</v>
      </c>
      <c r="G346" s="40"/>
      <c r="H346" s="40"/>
      <c r="I346" s="227"/>
      <c r="J346" s="40"/>
      <c r="K346" s="40"/>
      <c r="L346" s="44"/>
      <c r="M346" s="228"/>
      <c r="N346" s="229"/>
      <c r="O346" s="84"/>
      <c r="P346" s="84"/>
      <c r="Q346" s="84"/>
      <c r="R346" s="84"/>
      <c r="S346" s="84"/>
      <c r="T346" s="85"/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T346" s="17" t="s">
        <v>159</v>
      </c>
      <c r="AU346" s="17" t="s">
        <v>83</v>
      </c>
    </row>
    <row r="347" s="2" customFormat="1" ht="16.5" customHeight="1">
      <c r="A347" s="38"/>
      <c r="B347" s="39"/>
      <c r="C347" s="212" t="s">
        <v>891</v>
      </c>
      <c r="D347" s="212" t="s">
        <v>153</v>
      </c>
      <c r="E347" s="213" t="s">
        <v>2190</v>
      </c>
      <c r="F347" s="214" t="s">
        <v>2191</v>
      </c>
      <c r="G347" s="215" t="s">
        <v>2064</v>
      </c>
      <c r="H347" s="216">
        <v>6</v>
      </c>
      <c r="I347" s="217"/>
      <c r="J347" s="218">
        <f>ROUND(I347*H347,2)</f>
        <v>0</v>
      </c>
      <c r="K347" s="214" t="s">
        <v>19</v>
      </c>
      <c r="L347" s="44"/>
      <c r="M347" s="219" t="s">
        <v>19</v>
      </c>
      <c r="N347" s="220" t="s">
        <v>44</v>
      </c>
      <c r="O347" s="84"/>
      <c r="P347" s="221">
        <f>O347*H347</f>
        <v>0</v>
      </c>
      <c r="Q347" s="221">
        <v>0</v>
      </c>
      <c r="R347" s="221">
        <f>Q347*H347</f>
        <v>0</v>
      </c>
      <c r="S347" s="221">
        <v>0</v>
      </c>
      <c r="T347" s="222">
        <f>S347*H347</f>
        <v>0</v>
      </c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R347" s="223" t="s">
        <v>383</v>
      </c>
      <c r="AT347" s="223" t="s">
        <v>153</v>
      </c>
      <c r="AU347" s="223" t="s">
        <v>83</v>
      </c>
      <c r="AY347" s="17" t="s">
        <v>150</v>
      </c>
      <c r="BE347" s="224">
        <f>IF(N347="základní",J347,0)</f>
        <v>0</v>
      </c>
      <c r="BF347" s="224">
        <f>IF(N347="snížená",J347,0)</f>
        <v>0</v>
      </c>
      <c r="BG347" s="224">
        <f>IF(N347="zákl. přenesená",J347,0)</f>
        <v>0</v>
      </c>
      <c r="BH347" s="224">
        <f>IF(N347="sníž. přenesená",J347,0)</f>
        <v>0</v>
      </c>
      <c r="BI347" s="224">
        <f>IF(N347="nulová",J347,0)</f>
        <v>0</v>
      </c>
      <c r="BJ347" s="17" t="s">
        <v>81</v>
      </c>
      <c r="BK347" s="224">
        <f>ROUND(I347*H347,2)</f>
        <v>0</v>
      </c>
      <c r="BL347" s="17" t="s">
        <v>383</v>
      </c>
      <c r="BM347" s="223" t="s">
        <v>2192</v>
      </c>
    </row>
    <row r="348" s="2" customFormat="1">
      <c r="A348" s="38"/>
      <c r="B348" s="39"/>
      <c r="C348" s="40"/>
      <c r="D348" s="225" t="s">
        <v>159</v>
      </c>
      <c r="E348" s="40"/>
      <c r="F348" s="226" t="s">
        <v>2193</v>
      </c>
      <c r="G348" s="40"/>
      <c r="H348" s="40"/>
      <c r="I348" s="227"/>
      <c r="J348" s="40"/>
      <c r="K348" s="40"/>
      <c r="L348" s="44"/>
      <c r="M348" s="228"/>
      <c r="N348" s="229"/>
      <c r="O348" s="84"/>
      <c r="P348" s="84"/>
      <c r="Q348" s="84"/>
      <c r="R348" s="84"/>
      <c r="S348" s="84"/>
      <c r="T348" s="85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T348" s="17" t="s">
        <v>159</v>
      </c>
      <c r="AU348" s="17" t="s">
        <v>83</v>
      </c>
    </row>
    <row r="349" s="2" customFormat="1" ht="16.5" customHeight="1">
      <c r="A349" s="38"/>
      <c r="B349" s="39"/>
      <c r="C349" s="212" t="s">
        <v>895</v>
      </c>
      <c r="D349" s="212" t="s">
        <v>153</v>
      </c>
      <c r="E349" s="213" t="s">
        <v>2194</v>
      </c>
      <c r="F349" s="214" t="s">
        <v>2195</v>
      </c>
      <c r="G349" s="215" t="s">
        <v>2064</v>
      </c>
      <c r="H349" s="216">
        <v>4</v>
      </c>
      <c r="I349" s="217"/>
      <c r="J349" s="218">
        <f>ROUND(I349*H349,2)</f>
        <v>0</v>
      </c>
      <c r="K349" s="214" t="s">
        <v>19</v>
      </c>
      <c r="L349" s="44"/>
      <c r="M349" s="219" t="s">
        <v>19</v>
      </c>
      <c r="N349" s="220" t="s">
        <v>44</v>
      </c>
      <c r="O349" s="84"/>
      <c r="P349" s="221">
        <f>O349*H349</f>
        <v>0</v>
      </c>
      <c r="Q349" s="221">
        <v>0</v>
      </c>
      <c r="R349" s="221">
        <f>Q349*H349</f>
        <v>0</v>
      </c>
      <c r="S349" s="221">
        <v>0</v>
      </c>
      <c r="T349" s="222">
        <f>S349*H349</f>
        <v>0</v>
      </c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R349" s="223" t="s">
        <v>383</v>
      </c>
      <c r="AT349" s="223" t="s">
        <v>153</v>
      </c>
      <c r="AU349" s="223" t="s">
        <v>83</v>
      </c>
      <c r="AY349" s="17" t="s">
        <v>150</v>
      </c>
      <c r="BE349" s="224">
        <f>IF(N349="základní",J349,0)</f>
        <v>0</v>
      </c>
      <c r="BF349" s="224">
        <f>IF(N349="snížená",J349,0)</f>
        <v>0</v>
      </c>
      <c r="BG349" s="224">
        <f>IF(N349="zákl. přenesená",J349,0)</f>
        <v>0</v>
      </c>
      <c r="BH349" s="224">
        <f>IF(N349="sníž. přenesená",J349,0)</f>
        <v>0</v>
      </c>
      <c r="BI349" s="224">
        <f>IF(N349="nulová",J349,0)</f>
        <v>0</v>
      </c>
      <c r="BJ349" s="17" t="s">
        <v>81</v>
      </c>
      <c r="BK349" s="224">
        <f>ROUND(I349*H349,2)</f>
        <v>0</v>
      </c>
      <c r="BL349" s="17" t="s">
        <v>383</v>
      </c>
      <c r="BM349" s="223" t="s">
        <v>2196</v>
      </c>
    </row>
    <row r="350" s="2" customFormat="1">
      <c r="A350" s="38"/>
      <c r="B350" s="39"/>
      <c r="C350" s="40"/>
      <c r="D350" s="225" t="s">
        <v>159</v>
      </c>
      <c r="E350" s="40"/>
      <c r="F350" s="226" t="s">
        <v>2197</v>
      </c>
      <c r="G350" s="40"/>
      <c r="H350" s="40"/>
      <c r="I350" s="227"/>
      <c r="J350" s="40"/>
      <c r="K350" s="40"/>
      <c r="L350" s="44"/>
      <c r="M350" s="228"/>
      <c r="N350" s="229"/>
      <c r="O350" s="84"/>
      <c r="P350" s="84"/>
      <c r="Q350" s="84"/>
      <c r="R350" s="84"/>
      <c r="S350" s="84"/>
      <c r="T350" s="85"/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T350" s="17" t="s">
        <v>159</v>
      </c>
      <c r="AU350" s="17" t="s">
        <v>83</v>
      </c>
    </row>
    <row r="351" s="2" customFormat="1" ht="16.5" customHeight="1">
      <c r="A351" s="38"/>
      <c r="B351" s="39"/>
      <c r="C351" s="212" t="s">
        <v>899</v>
      </c>
      <c r="D351" s="212" t="s">
        <v>153</v>
      </c>
      <c r="E351" s="213" t="s">
        <v>2198</v>
      </c>
      <c r="F351" s="214" t="s">
        <v>2199</v>
      </c>
      <c r="G351" s="215" t="s">
        <v>2064</v>
      </c>
      <c r="H351" s="216">
        <v>2</v>
      </c>
      <c r="I351" s="217"/>
      <c r="J351" s="218">
        <f>ROUND(I351*H351,2)</f>
        <v>0</v>
      </c>
      <c r="K351" s="214" t="s">
        <v>19</v>
      </c>
      <c r="L351" s="44"/>
      <c r="M351" s="219" t="s">
        <v>19</v>
      </c>
      <c r="N351" s="220" t="s">
        <v>44</v>
      </c>
      <c r="O351" s="84"/>
      <c r="P351" s="221">
        <f>O351*H351</f>
        <v>0</v>
      </c>
      <c r="Q351" s="221">
        <v>0</v>
      </c>
      <c r="R351" s="221">
        <f>Q351*H351</f>
        <v>0</v>
      </c>
      <c r="S351" s="221">
        <v>0</v>
      </c>
      <c r="T351" s="222">
        <f>S351*H351</f>
        <v>0</v>
      </c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R351" s="223" t="s">
        <v>383</v>
      </c>
      <c r="AT351" s="223" t="s">
        <v>153</v>
      </c>
      <c r="AU351" s="223" t="s">
        <v>83</v>
      </c>
      <c r="AY351" s="17" t="s">
        <v>150</v>
      </c>
      <c r="BE351" s="224">
        <f>IF(N351="základní",J351,0)</f>
        <v>0</v>
      </c>
      <c r="BF351" s="224">
        <f>IF(N351="snížená",J351,0)</f>
        <v>0</v>
      </c>
      <c r="BG351" s="224">
        <f>IF(N351="zákl. přenesená",J351,0)</f>
        <v>0</v>
      </c>
      <c r="BH351" s="224">
        <f>IF(N351="sníž. přenesená",J351,0)</f>
        <v>0</v>
      </c>
      <c r="BI351" s="224">
        <f>IF(N351="nulová",J351,0)</f>
        <v>0</v>
      </c>
      <c r="BJ351" s="17" t="s">
        <v>81</v>
      </c>
      <c r="BK351" s="224">
        <f>ROUND(I351*H351,2)</f>
        <v>0</v>
      </c>
      <c r="BL351" s="17" t="s">
        <v>383</v>
      </c>
      <c r="BM351" s="223" t="s">
        <v>2200</v>
      </c>
    </row>
    <row r="352" s="2" customFormat="1">
      <c r="A352" s="38"/>
      <c r="B352" s="39"/>
      <c r="C352" s="40"/>
      <c r="D352" s="225" t="s">
        <v>159</v>
      </c>
      <c r="E352" s="40"/>
      <c r="F352" s="226" t="s">
        <v>2201</v>
      </c>
      <c r="G352" s="40"/>
      <c r="H352" s="40"/>
      <c r="I352" s="227"/>
      <c r="J352" s="40"/>
      <c r="K352" s="40"/>
      <c r="L352" s="44"/>
      <c r="M352" s="228"/>
      <c r="N352" s="229"/>
      <c r="O352" s="84"/>
      <c r="P352" s="84"/>
      <c r="Q352" s="84"/>
      <c r="R352" s="84"/>
      <c r="S352" s="84"/>
      <c r="T352" s="85"/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T352" s="17" t="s">
        <v>159</v>
      </c>
      <c r="AU352" s="17" t="s">
        <v>83</v>
      </c>
    </row>
    <row r="353" s="2" customFormat="1" ht="16.5" customHeight="1">
      <c r="A353" s="38"/>
      <c r="B353" s="39"/>
      <c r="C353" s="212" t="s">
        <v>903</v>
      </c>
      <c r="D353" s="212" t="s">
        <v>153</v>
      </c>
      <c r="E353" s="213" t="s">
        <v>2202</v>
      </c>
      <c r="F353" s="214" t="s">
        <v>2203</v>
      </c>
      <c r="G353" s="215" t="s">
        <v>2064</v>
      </c>
      <c r="H353" s="216">
        <v>2</v>
      </c>
      <c r="I353" s="217"/>
      <c r="J353" s="218">
        <f>ROUND(I353*H353,2)</f>
        <v>0</v>
      </c>
      <c r="K353" s="214" t="s">
        <v>19</v>
      </c>
      <c r="L353" s="44"/>
      <c r="M353" s="219" t="s">
        <v>19</v>
      </c>
      <c r="N353" s="220" t="s">
        <v>44</v>
      </c>
      <c r="O353" s="84"/>
      <c r="P353" s="221">
        <f>O353*H353</f>
        <v>0</v>
      </c>
      <c r="Q353" s="221">
        <v>0</v>
      </c>
      <c r="R353" s="221">
        <f>Q353*H353</f>
        <v>0</v>
      </c>
      <c r="S353" s="221">
        <v>0</v>
      </c>
      <c r="T353" s="222">
        <f>S353*H353</f>
        <v>0</v>
      </c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R353" s="223" t="s">
        <v>383</v>
      </c>
      <c r="AT353" s="223" t="s">
        <v>153</v>
      </c>
      <c r="AU353" s="223" t="s">
        <v>83</v>
      </c>
      <c r="AY353" s="17" t="s">
        <v>150</v>
      </c>
      <c r="BE353" s="224">
        <f>IF(N353="základní",J353,0)</f>
        <v>0</v>
      </c>
      <c r="BF353" s="224">
        <f>IF(N353="snížená",J353,0)</f>
        <v>0</v>
      </c>
      <c r="BG353" s="224">
        <f>IF(N353="zákl. přenesená",J353,0)</f>
        <v>0</v>
      </c>
      <c r="BH353" s="224">
        <f>IF(N353="sníž. přenesená",J353,0)</f>
        <v>0</v>
      </c>
      <c r="BI353" s="224">
        <f>IF(N353="nulová",J353,0)</f>
        <v>0</v>
      </c>
      <c r="BJ353" s="17" t="s">
        <v>81</v>
      </c>
      <c r="BK353" s="224">
        <f>ROUND(I353*H353,2)</f>
        <v>0</v>
      </c>
      <c r="BL353" s="17" t="s">
        <v>383</v>
      </c>
      <c r="BM353" s="223" t="s">
        <v>2204</v>
      </c>
    </row>
    <row r="354" s="2" customFormat="1">
      <c r="A354" s="38"/>
      <c r="B354" s="39"/>
      <c r="C354" s="40"/>
      <c r="D354" s="225" t="s">
        <v>159</v>
      </c>
      <c r="E354" s="40"/>
      <c r="F354" s="226" t="s">
        <v>2205</v>
      </c>
      <c r="G354" s="40"/>
      <c r="H354" s="40"/>
      <c r="I354" s="227"/>
      <c r="J354" s="40"/>
      <c r="K354" s="40"/>
      <c r="L354" s="44"/>
      <c r="M354" s="228"/>
      <c r="N354" s="229"/>
      <c r="O354" s="84"/>
      <c r="P354" s="84"/>
      <c r="Q354" s="84"/>
      <c r="R354" s="84"/>
      <c r="S354" s="84"/>
      <c r="T354" s="85"/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T354" s="17" t="s">
        <v>159</v>
      </c>
      <c r="AU354" s="17" t="s">
        <v>83</v>
      </c>
    </row>
    <row r="355" s="2" customFormat="1" ht="16.5" customHeight="1">
      <c r="A355" s="38"/>
      <c r="B355" s="39"/>
      <c r="C355" s="212" t="s">
        <v>909</v>
      </c>
      <c r="D355" s="212" t="s">
        <v>153</v>
      </c>
      <c r="E355" s="213" t="s">
        <v>2206</v>
      </c>
      <c r="F355" s="214" t="s">
        <v>2207</v>
      </c>
      <c r="G355" s="215" t="s">
        <v>2064</v>
      </c>
      <c r="H355" s="216">
        <v>15</v>
      </c>
      <c r="I355" s="217"/>
      <c r="J355" s="218">
        <f>ROUND(I355*H355,2)</f>
        <v>0</v>
      </c>
      <c r="K355" s="214" t="s">
        <v>19</v>
      </c>
      <c r="L355" s="44"/>
      <c r="M355" s="219" t="s">
        <v>19</v>
      </c>
      <c r="N355" s="220" t="s">
        <v>44</v>
      </c>
      <c r="O355" s="84"/>
      <c r="P355" s="221">
        <f>O355*H355</f>
        <v>0</v>
      </c>
      <c r="Q355" s="221">
        <v>0</v>
      </c>
      <c r="R355" s="221">
        <f>Q355*H355</f>
        <v>0</v>
      </c>
      <c r="S355" s="221">
        <v>0</v>
      </c>
      <c r="T355" s="222">
        <f>S355*H355</f>
        <v>0</v>
      </c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R355" s="223" t="s">
        <v>383</v>
      </c>
      <c r="AT355" s="223" t="s">
        <v>153</v>
      </c>
      <c r="AU355" s="223" t="s">
        <v>83</v>
      </c>
      <c r="AY355" s="17" t="s">
        <v>150</v>
      </c>
      <c r="BE355" s="224">
        <f>IF(N355="základní",J355,0)</f>
        <v>0</v>
      </c>
      <c r="BF355" s="224">
        <f>IF(N355="snížená",J355,0)</f>
        <v>0</v>
      </c>
      <c r="BG355" s="224">
        <f>IF(N355="zákl. přenesená",J355,0)</f>
        <v>0</v>
      </c>
      <c r="BH355" s="224">
        <f>IF(N355="sníž. přenesená",J355,0)</f>
        <v>0</v>
      </c>
      <c r="BI355" s="224">
        <f>IF(N355="nulová",J355,0)</f>
        <v>0</v>
      </c>
      <c r="BJ355" s="17" t="s">
        <v>81</v>
      </c>
      <c r="BK355" s="224">
        <f>ROUND(I355*H355,2)</f>
        <v>0</v>
      </c>
      <c r="BL355" s="17" t="s">
        <v>383</v>
      </c>
      <c r="BM355" s="223" t="s">
        <v>2208</v>
      </c>
    </row>
    <row r="356" s="2" customFormat="1">
      <c r="A356" s="38"/>
      <c r="B356" s="39"/>
      <c r="C356" s="40"/>
      <c r="D356" s="225" t="s">
        <v>159</v>
      </c>
      <c r="E356" s="40"/>
      <c r="F356" s="226" t="s">
        <v>2209</v>
      </c>
      <c r="G356" s="40"/>
      <c r="H356" s="40"/>
      <c r="I356" s="227"/>
      <c r="J356" s="40"/>
      <c r="K356" s="40"/>
      <c r="L356" s="44"/>
      <c r="M356" s="228"/>
      <c r="N356" s="229"/>
      <c r="O356" s="84"/>
      <c r="P356" s="84"/>
      <c r="Q356" s="84"/>
      <c r="R356" s="84"/>
      <c r="S356" s="84"/>
      <c r="T356" s="85"/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T356" s="17" t="s">
        <v>159</v>
      </c>
      <c r="AU356" s="17" t="s">
        <v>83</v>
      </c>
    </row>
    <row r="357" s="2" customFormat="1" ht="16.5" customHeight="1">
      <c r="A357" s="38"/>
      <c r="B357" s="39"/>
      <c r="C357" s="212" t="s">
        <v>913</v>
      </c>
      <c r="D357" s="212" t="s">
        <v>153</v>
      </c>
      <c r="E357" s="213" t="s">
        <v>2210</v>
      </c>
      <c r="F357" s="214" t="s">
        <v>2211</v>
      </c>
      <c r="G357" s="215" t="s">
        <v>2064</v>
      </c>
      <c r="H357" s="216">
        <v>20</v>
      </c>
      <c r="I357" s="217"/>
      <c r="J357" s="218">
        <f>ROUND(I357*H357,2)</f>
        <v>0</v>
      </c>
      <c r="K357" s="214" t="s">
        <v>19</v>
      </c>
      <c r="L357" s="44"/>
      <c r="M357" s="219" t="s">
        <v>19</v>
      </c>
      <c r="N357" s="220" t="s">
        <v>44</v>
      </c>
      <c r="O357" s="84"/>
      <c r="P357" s="221">
        <f>O357*H357</f>
        <v>0</v>
      </c>
      <c r="Q357" s="221">
        <v>0</v>
      </c>
      <c r="R357" s="221">
        <f>Q357*H357</f>
        <v>0</v>
      </c>
      <c r="S357" s="221">
        <v>0</v>
      </c>
      <c r="T357" s="222">
        <f>S357*H357</f>
        <v>0</v>
      </c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R357" s="223" t="s">
        <v>383</v>
      </c>
      <c r="AT357" s="223" t="s">
        <v>153</v>
      </c>
      <c r="AU357" s="223" t="s">
        <v>83</v>
      </c>
      <c r="AY357" s="17" t="s">
        <v>150</v>
      </c>
      <c r="BE357" s="224">
        <f>IF(N357="základní",J357,0)</f>
        <v>0</v>
      </c>
      <c r="BF357" s="224">
        <f>IF(N357="snížená",J357,0)</f>
        <v>0</v>
      </c>
      <c r="BG357" s="224">
        <f>IF(N357="zákl. přenesená",J357,0)</f>
        <v>0</v>
      </c>
      <c r="BH357" s="224">
        <f>IF(N357="sníž. přenesená",J357,0)</f>
        <v>0</v>
      </c>
      <c r="BI357" s="224">
        <f>IF(N357="nulová",J357,0)</f>
        <v>0</v>
      </c>
      <c r="BJ357" s="17" t="s">
        <v>81</v>
      </c>
      <c r="BK357" s="224">
        <f>ROUND(I357*H357,2)</f>
        <v>0</v>
      </c>
      <c r="BL357" s="17" t="s">
        <v>383</v>
      </c>
      <c r="BM357" s="223" t="s">
        <v>2212</v>
      </c>
    </row>
    <row r="358" s="2" customFormat="1">
      <c r="A358" s="38"/>
      <c r="B358" s="39"/>
      <c r="C358" s="40"/>
      <c r="D358" s="225" t="s">
        <v>159</v>
      </c>
      <c r="E358" s="40"/>
      <c r="F358" s="226" t="s">
        <v>2213</v>
      </c>
      <c r="G358" s="40"/>
      <c r="H358" s="40"/>
      <c r="I358" s="227"/>
      <c r="J358" s="40"/>
      <c r="K358" s="40"/>
      <c r="L358" s="44"/>
      <c r="M358" s="228"/>
      <c r="N358" s="229"/>
      <c r="O358" s="84"/>
      <c r="P358" s="84"/>
      <c r="Q358" s="84"/>
      <c r="R358" s="84"/>
      <c r="S358" s="84"/>
      <c r="T358" s="85"/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T358" s="17" t="s">
        <v>159</v>
      </c>
      <c r="AU358" s="17" t="s">
        <v>83</v>
      </c>
    </row>
    <row r="359" s="2" customFormat="1" ht="16.5" customHeight="1">
      <c r="A359" s="38"/>
      <c r="B359" s="39"/>
      <c r="C359" s="212" t="s">
        <v>917</v>
      </c>
      <c r="D359" s="212" t="s">
        <v>153</v>
      </c>
      <c r="E359" s="213" t="s">
        <v>2214</v>
      </c>
      <c r="F359" s="214" t="s">
        <v>2215</v>
      </c>
      <c r="G359" s="215" t="s">
        <v>2064</v>
      </c>
      <c r="H359" s="216">
        <v>32</v>
      </c>
      <c r="I359" s="217"/>
      <c r="J359" s="218">
        <f>ROUND(I359*H359,2)</f>
        <v>0</v>
      </c>
      <c r="K359" s="214" t="s">
        <v>19</v>
      </c>
      <c r="L359" s="44"/>
      <c r="M359" s="219" t="s">
        <v>19</v>
      </c>
      <c r="N359" s="220" t="s">
        <v>44</v>
      </c>
      <c r="O359" s="84"/>
      <c r="P359" s="221">
        <f>O359*H359</f>
        <v>0</v>
      </c>
      <c r="Q359" s="221">
        <v>0</v>
      </c>
      <c r="R359" s="221">
        <f>Q359*H359</f>
        <v>0</v>
      </c>
      <c r="S359" s="221">
        <v>0</v>
      </c>
      <c r="T359" s="222">
        <f>S359*H359</f>
        <v>0</v>
      </c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R359" s="223" t="s">
        <v>383</v>
      </c>
      <c r="AT359" s="223" t="s">
        <v>153</v>
      </c>
      <c r="AU359" s="223" t="s">
        <v>83</v>
      </c>
      <c r="AY359" s="17" t="s">
        <v>150</v>
      </c>
      <c r="BE359" s="224">
        <f>IF(N359="základní",J359,0)</f>
        <v>0</v>
      </c>
      <c r="BF359" s="224">
        <f>IF(N359="snížená",J359,0)</f>
        <v>0</v>
      </c>
      <c r="BG359" s="224">
        <f>IF(N359="zákl. přenesená",J359,0)</f>
        <v>0</v>
      </c>
      <c r="BH359" s="224">
        <f>IF(N359="sníž. přenesená",J359,0)</f>
        <v>0</v>
      </c>
      <c r="BI359" s="224">
        <f>IF(N359="nulová",J359,0)</f>
        <v>0</v>
      </c>
      <c r="BJ359" s="17" t="s">
        <v>81</v>
      </c>
      <c r="BK359" s="224">
        <f>ROUND(I359*H359,2)</f>
        <v>0</v>
      </c>
      <c r="BL359" s="17" t="s">
        <v>383</v>
      </c>
      <c r="BM359" s="223" t="s">
        <v>2216</v>
      </c>
    </row>
    <row r="360" s="2" customFormat="1">
      <c r="A360" s="38"/>
      <c r="B360" s="39"/>
      <c r="C360" s="40"/>
      <c r="D360" s="225" t="s">
        <v>159</v>
      </c>
      <c r="E360" s="40"/>
      <c r="F360" s="226" t="s">
        <v>2217</v>
      </c>
      <c r="G360" s="40"/>
      <c r="H360" s="40"/>
      <c r="I360" s="227"/>
      <c r="J360" s="40"/>
      <c r="K360" s="40"/>
      <c r="L360" s="44"/>
      <c r="M360" s="228"/>
      <c r="N360" s="229"/>
      <c r="O360" s="84"/>
      <c r="P360" s="84"/>
      <c r="Q360" s="84"/>
      <c r="R360" s="84"/>
      <c r="S360" s="84"/>
      <c r="T360" s="85"/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T360" s="17" t="s">
        <v>159</v>
      </c>
      <c r="AU360" s="17" t="s">
        <v>83</v>
      </c>
    </row>
    <row r="361" s="2" customFormat="1" ht="16.5" customHeight="1">
      <c r="A361" s="38"/>
      <c r="B361" s="39"/>
      <c r="C361" s="212" t="s">
        <v>923</v>
      </c>
      <c r="D361" s="212" t="s">
        <v>153</v>
      </c>
      <c r="E361" s="213" t="s">
        <v>2218</v>
      </c>
      <c r="F361" s="214" t="s">
        <v>2219</v>
      </c>
      <c r="G361" s="215" t="s">
        <v>2064</v>
      </c>
      <c r="H361" s="216">
        <v>4</v>
      </c>
      <c r="I361" s="217"/>
      <c r="J361" s="218">
        <f>ROUND(I361*H361,2)</f>
        <v>0</v>
      </c>
      <c r="K361" s="214" t="s">
        <v>19</v>
      </c>
      <c r="L361" s="44"/>
      <c r="M361" s="219" t="s">
        <v>19</v>
      </c>
      <c r="N361" s="220" t="s">
        <v>44</v>
      </c>
      <c r="O361" s="84"/>
      <c r="P361" s="221">
        <f>O361*H361</f>
        <v>0</v>
      </c>
      <c r="Q361" s="221">
        <v>0</v>
      </c>
      <c r="R361" s="221">
        <f>Q361*H361</f>
        <v>0</v>
      </c>
      <c r="S361" s="221">
        <v>0</v>
      </c>
      <c r="T361" s="222">
        <f>S361*H361</f>
        <v>0</v>
      </c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R361" s="223" t="s">
        <v>383</v>
      </c>
      <c r="AT361" s="223" t="s">
        <v>153</v>
      </c>
      <c r="AU361" s="223" t="s">
        <v>83</v>
      </c>
      <c r="AY361" s="17" t="s">
        <v>150</v>
      </c>
      <c r="BE361" s="224">
        <f>IF(N361="základní",J361,0)</f>
        <v>0</v>
      </c>
      <c r="BF361" s="224">
        <f>IF(N361="snížená",J361,0)</f>
        <v>0</v>
      </c>
      <c r="BG361" s="224">
        <f>IF(N361="zákl. přenesená",J361,0)</f>
        <v>0</v>
      </c>
      <c r="BH361" s="224">
        <f>IF(N361="sníž. přenesená",J361,0)</f>
        <v>0</v>
      </c>
      <c r="BI361" s="224">
        <f>IF(N361="nulová",J361,0)</f>
        <v>0</v>
      </c>
      <c r="BJ361" s="17" t="s">
        <v>81</v>
      </c>
      <c r="BK361" s="224">
        <f>ROUND(I361*H361,2)</f>
        <v>0</v>
      </c>
      <c r="BL361" s="17" t="s">
        <v>383</v>
      </c>
      <c r="BM361" s="223" t="s">
        <v>2220</v>
      </c>
    </row>
    <row r="362" s="2" customFormat="1">
      <c r="A362" s="38"/>
      <c r="B362" s="39"/>
      <c r="C362" s="40"/>
      <c r="D362" s="225" t="s">
        <v>159</v>
      </c>
      <c r="E362" s="40"/>
      <c r="F362" s="226" t="s">
        <v>2221</v>
      </c>
      <c r="G362" s="40"/>
      <c r="H362" s="40"/>
      <c r="I362" s="227"/>
      <c r="J362" s="40"/>
      <c r="K362" s="40"/>
      <c r="L362" s="44"/>
      <c r="M362" s="228"/>
      <c r="N362" s="229"/>
      <c r="O362" s="84"/>
      <c r="P362" s="84"/>
      <c r="Q362" s="84"/>
      <c r="R362" s="84"/>
      <c r="S362" s="84"/>
      <c r="T362" s="85"/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T362" s="17" t="s">
        <v>159</v>
      </c>
      <c r="AU362" s="17" t="s">
        <v>83</v>
      </c>
    </row>
    <row r="363" s="2" customFormat="1" ht="16.5" customHeight="1">
      <c r="A363" s="38"/>
      <c r="B363" s="39"/>
      <c r="C363" s="212" t="s">
        <v>927</v>
      </c>
      <c r="D363" s="212" t="s">
        <v>153</v>
      </c>
      <c r="E363" s="213" t="s">
        <v>2222</v>
      </c>
      <c r="F363" s="214" t="s">
        <v>2223</v>
      </c>
      <c r="G363" s="215" t="s">
        <v>2064</v>
      </c>
      <c r="H363" s="216">
        <v>8</v>
      </c>
      <c r="I363" s="217"/>
      <c r="J363" s="218">
        <f>ROUND(I363*H363,2)</f>
        <v>0</v>
      </c>
      <c r="K363" s="214" t="s">
        <v>19</v>
      </c>
      <c r="L363" s="44"/>
      <c r="M363" s="219" t="s">
        <v>19</v>
      </c>
      <c r="N363" s="220" t="s">
        <v>44</v>
      </c>
      <c r="O363" s="84"/>
      <c r="P363" s="221">
        <f>O363*H363</f>
        <v>0</v>
      </c>
      <c r="Q363" s="221">
        <v>0</v>
      </c>
      <c r="R363" s="221">
        <f>Q363*H363</f>
        <v>0</v>
      </c>
      <c r="S363" s="221">
        <v>0</v>
      </c>
      <c r="T363" s="222">
        <f>S363*H363</f>
        <v>0</v>
      </c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R363" s="223" t="s">
        <v>383</v>
      </c>
      <c r="AT363" s="223" t="s">
        <v>153</v>
      </c>
      <c r="AU363" s="223" t="s">
        <v>83</v>
      </c>
      <c r="AY363" s="17" t="s">
        <v>150</v>
      </c>
      <c r="BE363" s="224">
        <f>IF(N363="základní",J363,0)</f>
        <v>0</v>
      </c>
      <c r="BF363" s="224">
        <f>IF(N363="snížená",J363,0)</f>
        <v>0</v>
      </c>
      <c r="BG363" s="224">
        <f>IF(N363="zákl. přenesená",J363,0)</f>
        <v>0</v>
      </c>
      <c r="BH363" s="224">
        <f>IF(N363="sníž. přenesená",J363,0)</f>
        <v>0</v>
      </c>
      <c r="BI363" s="224">
        <f>IF(N363="nulová",J363,0)</f>
        <v>0</v>
      </c>
      <c r="BJ363" s="17" t="s">
        <v>81</v>
      </c>
      <c r="BK363" s="224">
        <f>ROUND(I363*H363,2)</f>
        <v>0</v>
      </c>
      <c r="BL363" s="17" t="s">
        <v>383</v>
      </c>
      <c r="BM363" s="223" t="s">
        <v>2224</v>
      </c>
    </row>
    <row r="364" s="2" customFormat="1">
      <c r="A364" s="38"/>
      <c r="B364" s="39"/>
      <c r="C364" s="40"/>
      <c r="D364" s="225" t="s">
        <v>159</v>
      </c>
      <c r="E364" s="40"/>
      <c r="F364" s="226" t="s">
        <v>2225</v>
      </c>
      <c r="G364" s="40"/>
      <c r="H364" s="40"/>
      <c r="I364" s="227"/>
      <c r="J364" s="40"/>
      <c r="K364" s="40"/>
      <c r="L364" s="44"/>
      <c r="M364" s="228"/>
      <c r="N364" s="229"/>
      <c r="O364" s="84"/>
      <c r="P364" s="84"/>
      <c r="Q364" s="84"/>
      <c r="R364" s="84"/>
      <c r="S364" s="84"/>
      <c r="T364" s="85"/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T364" s="17" t="s">
        <v>159</v>
      </c>
      <c r="AU364" s="17" t="s">
        <v>83</v>
      </c>
    </row>
    <row r="365" s="2" customFormat="1" ht="16.5" customHeight="1">
      <c r="A365" s="38"/>
      <c r="B365" s="39"/>
      <c r="C365" s="212" t="s">
        <v>931</v>
      </c>
      <c r="D365" s="212" t="s">
        <v>153</v>
      </c>
      <c r="E365" s="213" t="s">
        <v>2226</v>
      </c>
      <c r="F365" s="214" t="s">
        <v>2227</v>
      </c>
      <c r="G365" s="215" t="s">
        <v>2064</v>
      </c>
      <c r="H365" s="216">
        <v>14</v>
      </c>
      <c r="I365" s="217"/>
      <c r="J365" s="218">
        <f>ROUND(I365*H365,2)</f>
        <v>0</v>
      </c>
      <c r="K365" s="214" t="s">
        <v>19</v>
      </c>
      <c r="L365" s="44"/>
      <c r="M365" s="219" t="s">
        <v>19</v>
      </c>
      <c r="N365" s="220" t="s">
        <v>44</v>
      </c>
      <c r="O365" s="84"/>
      <c r="P365" s="221">
        <f>O365*H365</f>
        <v>0</v>
      </c>
      <c r="Q365" s="221">
        <v>0</v>
      </c>
      <c r="R365" s="221">
        <f>Q365*H365</f>
        <v>0</v>
      </c>
      <c r="S365" s="221">
        <v>0</v>
      </c>
      <c r="T365" s="222">
        <f>S365*H365</f>
        <v>0</v>
      </c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R365" s="223" t="s">
        <v>383</v>
      </c>
      <c r="AT365" s="223" t="s">
        <v>153</v>
      </c>
      <c r="AU365" s="223" t="s">
        <v>83</v>
      </c>
      <c r="AY365" s="17" t="s">
        <v>150</v>
      </c>
      <c r="BE365" s="224">
        <f>IF(N365="základní",J365,0)</f>
        <v>0</v>
      </c>
      <c r="BF365" s="224">
        <f>IF(N365="snížená",J365,0)</f>
        <v>0</v>
      </c>
      <c r="BG365" s="224">
        <f>IF(N365="zákl. přenesená",J365,0)</f>
        <v>0</v>
      </c>
      <c r="BH365" s="224">
        <f>IF(N365="sníž. přenesená",J365,0)</f>
        <v>0</v>
      </c>
      <c r="BI365" s="224">
        <f>IF(N365="nulová",J365,0)</f>
        <v>0</v>
      </c>
      <c r="BJ365" s="17" t="s">
        <v>81</v>
      </c>
      <c r="BK365" s="224">
        <f>ROUND(I365*H365,2)</f>
        <v>0</v>
      </c>
      <c r="BL365" s="17" t="s">
        <v>383</v>
      </c>
      <c r="BM365" s="223" t="s">
        <v>2228</v>
      </c>
    </row>
    <row r="366" s="2" customFormat="1">
      <c r="A366" s="38"/>
      <c r="B366" s="39"/>
      <c r="C366" s="40"/>
      <c r="D366" s="225" t="s">
        <v>159</v>
      </c>
      <c r="E366" s="40"/>
      <c r="F366" s="226" t="s">
        <v>2229</v>
      </c>
      <c r="G366" s="40"/>
      <c r="H366" s="40"/>
      <c r="I366" s="227"/>
      <c r="J366" s="40"/>
      <c r="K366" s="40"/>
      <c r="L366" s="44"/>
      <c r="M366" s="228"/>
      <c r="N366" s="229"/>
      <c r="O366" s="84"/>
      <c r="P366" s="84"/>
      <c r="Q366" s="84"/>
      <c r="R366" s="84"/>
      <c r="S366" s="84"/>
      <c r="T366" s="85"/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T366" s="17" t="s">
        <v>159</v>
      </c>
      <c r="AU366" s="17" t="s">
        <v>83</v>
      </c>
    </row>
    <row r="367" s="2" customFormat="1" ht="16.5" customHeight="1">
      <c r="A367" s="38"/>
      <c r="B367" s="39"/>
      <c r="C367" s="212" t="s">
        <v>933</v>
      </c>
      <c r="D367" s="212" t="s">
        <v>153</v>
      </c>
      <c r="E367" s="213" t="s">
        <v>2230</v>
      </c>
      <c r="F367" s="214" t="s">
        <v>2231</v>
      </c>
      <c r="G367" s="215" t="s">
        <v>2064</v>
      </c>
      <c r="H367" s="216">
        <v>5</v>
      </c>
      <c r="I367" s="217"/>
      <c r="J367" s="218">
        <f>ROUND(I367*H367,2)</f>
        <v>0</v>
      </c>
      <c r="K367" s="214" t="s">
        <v>19</v>
      </c>
      <c r="L367" s="44"/>
      <c r="M367" s="219" t="s">
        <v>19</v>
      </c>
      <c r="N367" s="220" t="s">
        <v>44</v>
      </c>
      <c r="O367" s="84"/>
      <c r="P367" s="221">
        <f>O367*H367</f>
        <v>0</v>
      </c>
      <c r="Q367" s="221">
        <v>0</v>
      </c>
      <c r="R367" s="221">
        <f>Q367*H367</f>
        <v>0</v>
      </c>
      <c r="S367" s="221">
        <v>0</v>
      </c>
      <c r="T367" s="222">
        <f>S367*H367</f>
        <v>0</v>
      </c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R367" s="223" t="s">
        <v>383</v>
      </c>
      <c r="AT367" s="223" t="s">
        <v>153</v>
      </c>
      <c r="AU367" s="223" t="s">
        <v>83</v>
      </c>
      <c r="AY367" s="17" t="s">
        <v>150</v>
      </c>
      <c r="BE367" s="224">
        <f>IF(N367="základní",J367,0)</f>
        <v>0</v>
      </c>
      <c r="BF367" s="224">
        <f>IF(N367="snížená",J367,0)</f>
        <v>0</v>
      </c>
      <c r="BG367" s="224">
        <f>IF(N367="zákl. přenesená",J367,0)</f>
        <v>0</v>
      </c>
      <c r="BH367" s="224">
        <f>IF(N367="sníž. přenesená",J367,0)</f>
        <v>0</v>
      </c>
      <c r="BI367" s="224">
        <f>IF(N367="nulová",J367,0)</f>
        <v>0</v>
      </c>
      <c r="BJ367" s="17" t="s">
        <v>81</v>
      </c>
      <c r="BK367" s="224">
        <f>ROUND(I367*H367,2)</f>
        <v>0</v>
      </c>
      <c r="BL367" s="17" t="s">
        <v>383</v>
      </c>
      <c r="BM367" s="223" t="s">
        <v>2232</v>
      </c>
    </row>
    <row r="368" s="2" customFormat="1">
      <c r="A368" s="38"/>
      <c r="B368" s="39"/>
      <c r="C368" s="40"/>
      <c r="D368" s="225" t="s">
        <v>159</v>
      </c>
      <c r="E368" s="40"/>
      <c r="F368" s="226" t="s">
        <v>2233</v>
      </c>
      <c r="G368" s="40"/>
      <c r="H368" s="40"/>
      <c r="I368" s="227"/>
      <c r="J368" s="40"/>
      <c r="K368" s="40"/>
      <c r="L368" s="44"/>
      <c r="M368" s="228"/>
      <c r="N368" s="229"/>
      <c r="O368" s="84"/>
      <c r="P368" s="84"/>
      <c r="Q368" s="84"/>
      <c r="R368" s="84"/>
      <c r="S368" s="84"/>
      <c r="T368" s="85"/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T368" s="17" t="s">
        <v>159</v>
      </c>
      <c r="AU368" s="17" t="s">
        <v>83</v>
      </c>
    </row>
    <row r="369" s="2" customFormat="1" ht="16.5" customHeight="1">
      <c r="A369" s="38"/>
      <c r="B369" s="39"/>
      <c r="C369" s="212" t="s">
        <v>937</v>
      </c>
      <c r="D369" s="212" t="s">
        <v>153</v>
      </c>
      <c r="E369" s="213" t="s">
        <v>2234</v>
      </c>
      <c r="F369" s="214" t="s">
        <v>2235</v>
      </c>
      <c r="G369" s="215" t="s">
        <v>2064</v>
      </c>
      <c r="H369" s="216">
        <v>7</v>
      </c>
      <c r="I369" s="217"/>
      <c r="J369" s="218">
        <f>ROUND(I369*H369,2)</f>
        <v>0</v>
      </c>
      <c r="K369" s="214" t="s">
        <v>19</v>
      </c>
      <c r="L369" s="44"/>
      <c r="M369" s="219" t="s">
        <v>19</v>
      </c>
      <c r="N369" s="220" t="s">
        <v>44</v>
      </c>
      <c r="O369" s="84"/>
      <c r="P369" s="221">
        <f>O369*H369</f>
        <v>0</v>
      </c>
      <c r="Q369" s="221">
        <v>0</v>
      </c>
      <c r="R369" s="221">
        <f>Q369*H369</f>
        <v>0</v>
      </c>
      <c r="S369" s="221">
        <v>0</v>
      </c>
      <c r="T369" s="222">
        <f>S369*H369</f>
        <v>0</v>
      </c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R369" s="223" t="s">
        <v>383</v>
      </c>
      <c r="AT369" s="223" t="s">
        <v>153</v>
      </c>
      <c r="AU369" s="223" t="s">
        <v>83</v>
      </c>
      <c r="AY369" s="17" t="s">
        <v>150</v>
      </c>
      <c r="BE369" s="224">
        <f>IF(N369="základní",J369,0)</f>
        <v>0</v>
      </c>
      <c r="BF369" s="224">
        <f>IF(N369="snížená",J369,0)</f>
        <v>0</v>
      </c>
      <c r="BG369" s="224">
        <f>IF(N369="zákl. přenesená",J369,0)</f>
        <v>0</v>
      </c>
      <c r="BH369" s="224">
        <f>IF(N369="sníž. přenesená",J369,0)</f>
        <v>0</v>
      </c>
      <c r="BI369" s="224">
        <f>IF(N369="nulová",J369,0)</f>
        <v>0</v>
      </c>
      <c r="BJ369" s="17" t="s">
        <v>81</v>
      </c>
      <c r="BK369" s="224">
        <f>ROUND(I369*H369,2)</f>
        <v>0</v>
      </c>
      <c r="BL369" s="17" t="s">
        <v>383</v>
      </c>
      <c r="BM369" s="223" t="s">
        <v>2236</v>
      </c>
    </row>
    <row r="370" s="2" customFormat="1">
      <c r="A370" s="38"/>
      <c r="B370" s="39"/>
      <c r="C370" s="40"/>
      <c r="D370" s="225" t="s">
        <v>159</v>
      </c>
      <c r="E370" s="40"/>
      <c r="F370" s="226" t="s">
        <v>2237</v>
      </c>
      <c r="G370" s="40"/>
      <c r="H370" s="40"/>
      <c r="I370" s="227"/>
      <c r="J370" s="40"/>
      <c r="K370" s="40"/>
      <c r="L370" s="44"/>
      <c r="M370" s="228"/>
      <c r="N370" s="229"/>
      <c r="O370" s="84"/>
      <c r="P370" s="84"/>
      <c r="Q370" s="84"/>
      <c r="R370" s="84"/>
      <c r="S370" s="84"/>
      <c r="T370" s="85"/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T370" s="17" t="s">
        <v>159</v>
      </c>
      <c r="AU370" s="17" t="s">
        <v>83</v>
      </c>
    </row>
    <row r="371" s="2" customFormat="1" ht="16.5" customHeight="1">
      <c r="A371" s="38"/>
      <c r="B371" s="39"/>
      <c r="C371" s="212" t="s">
        <v>943</v>
      </c>
      <c r="D371" s="212" t="s">
        <v>153</v>
      </c>
      <c r="E371" s="213" t="s">
        <v>2238</v>
      </c>
      <c r="F371" s="214" t="s">
        <v>2239</v>
      </c>
      <c r="G371" s="215" t="s">
        <v>2064</v>
      </c>
      <c r="H371" s="216">
        <v>8</v>
      </c>
      <c r="I371" s="217"/>
      <c r="J371" s="218">
        <f>ROUND(I371*H371,2)</f>
        <v>0</v>
      </c>
      <c r="K371" s="214" t="s">
        <v>19</v>
      </c>
      <c r="L371" s="44"/>
      <c r="M371" s="219" t="s">
        <v>19</v>
      </c>
      <c r="N371" s="220" t="s">
        <v>44</v>
      </c>
      <c r="O371" s="84"/>
      <c r="P371" s="221">
        <f>O371*H371</f>
        <v>0</v>
      </c>
      <c r="Q371" s="221">
        <v>0</v>
      </c>
      <c r="R371" s="221">
        <f>Q371*H371</f>
        <v>0</v>
      </c>
      <c r="S371" s="221">
        <v>0</v>
      </c>
      <c r="T371" s="222">
        <f>S371*H371</f>
        <v>0</v>
      </c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R371" s="223" t="s">
        <v>383</v>
      </c>
      <c r="AT371" s="223" t="s">
        <v>153</v>
      </c>
      <c r="AU371" s="223" t="s">
        <v>83</v>
      </c>
      <c r="AY371" s="17" t="s">
        <v>150</v>
      </c>
      <c r="BE371" s="224">
        <f>IF(N371="základní",J371,0)</f>
        <v>0</v>
      </c>
      <c r="BF371" s="224">
        <f>IF(N371="snížená",J371,0)</f>
        <v>0</v>
      </c>
      <c r="BG371" s="224">
        <f>IF(N371="zákl. přenesená",J371,0)</f>
        <v>0</v>
      </c>
      <c r="BH371" s="224">
        <f>IF(N371="sníž. přenesená",J371,0)</f>
        <v>0</v>
      </c>
      <c r="BI371" s="224">
        <f>IF(N371="nulová",J371,0)</f>
        <v>0</v>
      </c>
      <c r="BJ371" s="17" t="s">
        <v>81</v>
      </c>
      <c r="BK371" s="224">
        <f>ROUND(I371*H371,2)</f>
        <v>0</v>
      </c>
      <c r="BL371" s="17" t="s">
        <v>383</v>
      </c>
      <c r="BM371" s="223" t="s">
        <v>2240</v>
      </c>
    </row>
    <row r="372" s="2" customFormat="1">
      <c r="A372" s="38"/>
      <c r="B372" s="39"/>
      <c r="C372" s="40"/>
      <c r="D372" s="225" t="s">
        <v>159</v>
      </c>
      <c r="E372" s="40"/>
      <c r="F372" s="226" t="s">
        <v>2241</v>
      </c>
      <c r="G372" s="40"/>
      <c r="H372" s="40"/>
      <c r="I372" s="227"/>
      <c r="J372" s="40"/>
      <c r="K372" s="40"/>
      <c r="L372" s="44"/>
      <c r="M372" s="228"/>
      <c r="N372" s="229"/>
      <c r="O372" s="84"/>
      <c r="P372" s="84"/>
      <c r="Q372" s="84"/>
      <c r="R372" s="84"/>
      <c r="S372" s="84"/>
      <c r="T372" s="85"/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T372" s="17" t="s">
        <v>159</v>
      </c>
      <c r="AU372" s="17" t="s">
        <v>83</v>
      </c>
    </row>
    <row r="373" s="2" customFormat="1" ht="16.5" customHeight="1">
      <c r="A373" s="38"/>
      <c r="B373" s="39"/>
      <c r="C373" s="212" t="s">
        <v>947</v>
      </c>
      <c r="D373" s="212" t="s">
        <v>153</v>
      </c>
      <c r="E373" s="213" t="s">
        <v>2242</v>
      </c>
      <c r="F373" s="214" t="s">
        <v>2243</v>
      </c>
      <c r="G373" s="215" t="s">
        <v>2064</v>
      </c>
      <c r="H373" s="216">
        <v>8</v>
      </c>
      <c r="I373" s="217"/>
      <c r="J373" s="218">
        <f>ROUND(I373*H373,2)</f>
        <v>0</v>
      </c>
      <c r="K373" s="214" t="s">
        <v>19</v>
      </c>
      <c r="L373" s="44"/>
      <c r="M373" s="219" t="s">
        <v>19</v>
      </c>
      <c r="N373" s="220" t="s">
        <v>44</v>
      </c>
      <c r="O373" s="84"/>
      <c r="P373" s="221">
        <f>O373*H373</f>
        <v>0</v>
      </c>
      <c r="Q373" s="221">
        <v>0</v>
      </c>
      <c r="R373" s="221">
        <f>Q373*H373</f>
        <v>0</v>
      </c>
      <c r="S373" s="221">
        <v>0</v>
      </c>
      <c r="T373" s="222">
        <f>S373*H373</f>
        <v>0</v>
      </c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R373" s="223" t="s">
        <v>383</v>
      </c>
      <c r="AT373" s="223" t="s">
        <v>153</v>
      </c>
      <c r="AU373" s="223" t="s">
        <v>83</v>
      </c>
      <c r="AY373" s="17" t="s">
        <v>150</v>
      </c>
      <c r="BE373" s="224">
        <f>IF(N373="základní",J373,0)</f>
        <v>0</v>
      </c>
      <c r="BF373" s="224">
        <f>IF(N373="snížená",J373,0)</f>
        <v>0</v>
      </c>
      <c r="BG373" s="224">
        <f>IF(N373="zákl. přenesená",J373,0)</f>
        <v>0</v>
      </c>
      <c r="BH373" s="224">
        <f>IF(N373="sníž. přenesená",J373,0)</f>
        <v>0</v>
      </c>
      <c r="BI373" s="224">
        <f>IF(N373="nulová",J373,0)</f>
        <v>0</v>
      </c>
      <c r="BJ373" s="17" t="s">
        <v>81</v>
      </c>
      <c r="BK373" s="224">
        <f>ROUND(I373*H373,2)</f>
        <v>0</v>
      </c>
      <c r="BL373" s="17" t="s">
        <v>383</v>
      </c>
      <c r="BM373" s="223" t="s">
        <v>2244</v>
      </c>
    </row>
    <row r="374" s="2" customFormat="1">
      <c r="A374" s="38"/>
      <c r="B374" s="39"/>
      <c r="C374" s="40"/>
      <c r="D374" s="225" t="s">
        <v>159</v>
      </c>
      <c r="E374" s="40"/>
      <c r="F374" s="226" t="s">
        <v>2245</v>
      </c>
      <c r="G374" s="40"/>
      <c r="H374" s="40"/>
      <c r="I374" s="227"/>
      <c r="J374" s="40"/>
      <c r="K374" s="40"/>
      <c r="L374" s="44"/>
      <c r="M374" s="228"/>
      <c r="N374" s="229"/>
      <c r="O374" s="84"/>
      <c r="P374" s="84"/>
      <c r="Q374" s="84"/>
      <c r="R374" s="84"/>
      <c r="S374" s="84"/>
      <c r="T374" s="85"/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T374" s="17" t="s">
        <v>159</v>
      </c>
      <c r="AU374" s="17" t="s">
        <v>83</v>
      </c>
    </row>
    <row r="375" s="2" customFormat="1" ht="16.5" customHeight="1">
      <c r="A375" s="38"/>
      <c r="B375" s="39"/>
      <c r="C375" s="212" t="s">
        <v>951</v>
      </c>
      <c r="D375" s="212" t="s">
        <v>153</v>
      </c>
      <c r="E375" s="213" t="s">
        <v>2246</v>
      </c>
      <c r="F375" s="214" t="s">
        <v>2247</v>
      </c>
      <c r="G375" s="215" t="s">
        <v>2064</v>
      </c>
      <c r="H375" s="216">
        <v>1</v>
      </c>
      <c r="I375" s="217"/>
      <c r="J375" s="218">
        <f>ROUND(I375*H375,2)</f>
        <v>0</v>
      </c>
      <c r="K375" s="214" t="s">
        <v>19</v>
      </c>
      <c r="L375" s="44"/>
      <c r="M375" s="219" t="s">
        <v>19</v>
      </c>
      <c r="N375" s="220" t="s">
        <v>44</v>
      </c>
      <c r="O375" s="84"/>
      <c r="P375" s="221">
        <f>O375*H375</f>
        <v>0</v>
      </c>
      <c r="Q375" s="221">
        <v>0</v>
      </c>
      <c r="R375" s="221">
        <f>Q375*H375</f>
        <v>0</v>
      </c>
      <c r="S375" s="221">
        <v>0</v>
      </c>
      <c r="T375" s="222">
        <f>S375*H375</f>
        <v>0</v>
      </c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R375" s="223" t="s">
        <v>383</v>
      </c>
      <c r="AT375" s="223" t="s">
        <v>153</v>
      </c>
      <c r="AU375" s="223" t="s">
        <v>83</v>
      </c>
      <c r="AY375" s="17" t="s">
        <v>150</v>
      </c>
      <c r="BE375" s="224">
        <f>IF(N375="základní",J375,0)</f>
        <v>0</v>
      </c>
      <c r="BF375" s="224">
        <f>IF(N375="snížená",J375,0)</f>
        <v>0</v>
      </c>
      <c r="BG375" s="224">
        <f>IF(N375="zákl. přenesená",J375,0)</f>
        <v>0</v>
      </c>
      <c r="BH375" s="224">
        <f>IF(N375="sníž. přenesená",J375,0)</f>
        <v>0</v>
      </c>
      <c r="BI375" s="224">
        <f>IF(N375="nulová",J375,0)</f>
        <v>0</v>
      </c>
      <c r="BJ375" s="17" t="s">
        <v>81</v>
      </c>
      <c r="BK375" s="224">
        <f>ROUND(I375*H375,2)</f>
        <v>0</v>
      </c>
      <c r="BL375" s="17" t="s">
        <v>383</v>
      </c>
      <c r="BM375" s="223" t="s">
        <v>2248</v>
      </c>
    </row>
    <row r="376" s="2" customFormat="1">
      <c r="A376" s="38"/>
      <c r="B376" s="39"/>
      <c r="C376" s="40"/>
      <c r="D376" s="225" t="s">
        <v>159</v>
      </c>
      <c r="E376" s="40"/>
      <c r="F376" s="226" t="s">
        <v>2249</v>
      </c>
      <c r="G376" s="40"/>
      <c r="H376" s="40"/>
      <c r="I376" s="227"/>
      <c r="J376" s="40"/>
      <c r="K376" s="40"/>
      <c r="L376" s="44"/>
      <c r="M376" s="228"/>
      <c r="N376" s="229"/>
      <c r="O376" s="84"/>
      <c r="P376" s="84"/>
      <c r="Q376" s="84"/>
      <c r="R376" s="84"/>
      <c r="S376" s="84"/>
      <c r="T376" s="85"/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T376" s="17" t="s">
        <v>159</v>
      </c>
      <c r="AU376" s="17" t="s">
        <v>83</v>
      </c>
    </row>
    <row r="377" s="2" customFormat="1" ht="16.5" customHeight="1">
      <c r="A377" s="38"/>
      <c r="B377" s="39"/>
      <c r="C377" s="212" t="s">
        <v>955</v>
      </c>
      <c r="D377" s="212" t="s">
        <v>153</v>
      </c>
      <c r="E377" s="213" t="s">
        <v>2250</v>
      </c>
      <c r="F377" s="214" t="s">
        <v>2251</v>
      </c>
      <c r="G377" s="215" t="s">
        <v>2064</v>
      </c>
      <c r="H377" s="216">
        <v>2</v>
      </c>
      <c r="I377" s="217"/>
      <c r="J377" s="218">
        <f>ROUND(I377*H377,2)</f>
        <v>0</v>
      </c>
      <c r="K377" s="214" t="s">
        <v>19</v>
      </c>
      <c r="L377" s="44"/>
      <c r="M377" s="219" t="s">
        <v>19</v>
      </c>
      <c r="N377" s="220" t="s">
        <v>44</v>
      </c>
      <c r="O377" s="84"/>
      <c r="P377" s="221">
        <f>O377*H377</f>
        <v>0</v>
      </c>
      <c r="Q377" s="221">
        <v>0</v>
      </c>
      <c r="R377" s="221">
        <f>Q377*H377</f>
        <v>0</v>
      </c>
      <c r="S377" s="221">
        <v>0</v>
      </c>
      <c r="T377" s="222">
        <f>S377*H377</f>
        <v>0</v>
      </c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R377" s="223" t="s">
        <v>383</v>
      </c>
      <c r="AT377" s="223" t="s">
        <v>153</v>
      </c>
      <c r="AU377" s="223" t="s">
        <v>83</v>
      </c>
      <c r="AY377" s="17" t="s">
        <v>150</v>
      </c>
      <c r="BE377" s="224">
        <f>IF(N377="základní",J377,0)</f>
        <v>0</v>
      </c>
      <c r="BF377" s="224">
        <f>IF(N377="snížená",J377,0)</f>
        <v>0</v>
      </c>
      <c r="BG377" s="224">
        <f>IF(N377="zákl. přenesená",J377,0)</f>
        <v>0</v>
      </c>
      <c r="BH377" s="224">
        <f>IF(N377="sníž. přenesená",J377,0)</f>
        <v>0</v>
      </c>
      <c r="BI377" s="224">
        <f>IF(N377="nulová",J377,0)</f>
        <v>0</v>
      </c>
      <c r="BJ377" s="17" t="s">
        <v>81</v>
      </c>
      <c r="BK377" s="224">
        <f>ROUND(I377*H377,2)</f>
        <v>0</v>
      </c>
      <c r="BL377" s="17" t="s">
        <v>383</v>
      </c>
      <c r="BM377" s="223" t="s">
        <v>2252</v>
      </c>
    </row>
    <row r="378" s="2" customFormat="1">
      <c r="A378" s="38"/>
      <c r="B378" s="39"/>
      <c r="C378" s="40"/>
      <c r="D378" s="225" t="s">
        <v>159</v>
      </c>
      <c r="E378" s="40"/>
      <c r="F378" s="226" t="s">
        <v>2253</v>
      </c>
      <c r="G378" s="40"/>
      <c r="H378" s="40"/>
      <c r="I378" s="227"/>
      <c r="J378" s="40"/>
      <c r="K378" s="40"/>
      <c r="L378" s="44"/>
      <c r="M378" s="228"/>
      <c r="N378" s="229"/>
      <c r="O378" s="84"/>
      <c r="P378" s="84"/>
      <c r="Q378" s="84"/>
      <c r="R378" s="84"/>
      <c r="S378" s="84"/>
      <c r="T378" s="85"/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T378" s="17" t="s">
        <v>159</v>
      </c>
      <c r="AU378" s="17" t="s">
        <v>83</v>
      </c>
    </row>
    <row r="379" s="2" customFormat="1" ht="16.5" customHeight="1">
      <c r="A379" s="38"/>
      <c r="B379" s="39"/>
      <c r="C379" s="212" t="s">
        <v>959</v>
      </c>
      <c r="D379" s="212" t="s">
        <v>153</v>
      </c>
      <c r="E379" s="213" t="s">
        <v>2254</v>
      </c>
      <c r="F379" s="214" t="s">
        <v>2255</v>
      </c>
      <c r="G379" s="215" t="s">
        <v>2064</v>
      </c>
      <c r="H379" s="216">
        <v>2</v>
      </c>
      <c r="I379" s="217"/>
      <c r="J379" s="218">
        <f>ROUND(I379*H379,2)</f>
        <v>0</v>
      </c>
      <c r="K379" s="214" t="s">
        <v>19</v>
      </c>
      <c r="L379" s="44"/>
      <c r="M379" s="219" t="s">
        <v>19</v>
      </c>
      <c r="N379" s="220" t="s">
        <v>44</v>
      </c>
      <c r="O379" s="84"/>
      <c r="P379" s="221">
        <f>O379*H379</f>
        <v>0</v>
      </c>
      <c r="Q379" s="221">
        <v>0</v>
      </c>
      <c r="R379" s="221">
        <f>Q379*H379</f>
        <v>0</v>
      </c>
      <c r="S379" s="221">
        <v>0</v>
      </c>
      <c r="T379" s="222">
        <f>S379*H379</f>
        <v>0</v>
      </c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R379" s="223" t="s">
        <v>383</v>
      </c>
      <c r="AT379" s="223" t="s">
        <v>153</v>
      </c>
      <c r="AU379" s="223" t="s">
        <v>83</v>
      </c>
      <c r="AY379" s="17" t="s">
        <v>150</v>
      </c>
      <c r="BE379" s="224">
        <f>IF(N379="základní",J379,0)</f>
        <v>0</v>
      </c>
      <c r="BF379" s="224">
        <f>IF(N379="snížená",J379,0)</f>
        <v>0</v>
      </c>
      <c r="BG379" s="224">
        <f>IF(N379="zákl. přenesená",J379,0)</f>
        <v>0</v>
      </c>
      <c r="BH379" s="224">
        <f>IF(N379="sníž. přenesená",J379,0)</f>
        <v>0</v>
      </c>
      <c r="BI379" s="224">
        <f>IF(N379="nulová",J379,0)</f>
        <v>0</v>
      </c>
      <c r="BJ379" s="17" t="s">
        <v>81</v>
      </c>
      <c r="BK379" s="224">
        <f>ROUND(I379*H379,2)</f>
        <v>0</v>
      </c>
      <c r="BL379" s="17" t="s">
        <v>383</v>
      </c>
      <c r="BM379" s="223" t="s">
        <v>2256</v>
      </c>
    </row>
    <row r="380" s="2" customFormat="1">
      <c r="A380" s="38"/>
      <c r="B380" s="39"/>
      <c r="C380" s="40"/>
      <c r="D380" s="225" t="s">
        <v>159</v>
      </c>
      <c r="E380" s="40"/>
      <c r="F380" s="226" t="s">
        <v>2255</v>
      </c>
      <c r="G380" s="40"/>
      <c r="H380" s="40"/>
      <c r="I380" s="227"/>
      <c r="J380" s="40"/>
      <c r="K380" s="40"/>
      <c r="L380" s="44"/>
      <c r="M380" s="228"/>
      <c r="N380" s="229"/>
      <c r="O380" s="84"/>
      <c r="P380" s="84"/>
      <c r="Q380" s="84"/>
      <c r="R380" s="84"/>
      <c r="S380" s="84"/>
      <c r="T380" s="85"/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T380" s="17" t="s">
        <v>159</v>
      </c>
      <c r="AU380" s="17" t="s">
        <v>83</v>
      </c>
    </row>
    <row r="381" s="2" customFormat="1" ht="16.5" customHeight="1">
      <c r="A381" s="38"/>
      <c r="B381" s="39"/>
      <c r="C381" s="212" t="s">
        <v>963</v>
      </c>
      <c r="D381" s="212" t="s">
        <v>153</v>
      </c>
      <c r="E381" s="213" t="s">
        <v>2257</v>
      </c>
      <c r="F381" s="214" t="s">
        <v>2258</v>
      </c>
      <c r="G381" s="215" t="s">
        <v>2064</v>
      </c>
      <c r="H381" s="216">
        <v>2</v>
      </c>
      <c r="I381" s="217"/>
      <c r="J381" s="218">
        <f>ROUND(I381*H381,2)</f>
        <v>0</v>
      </c>
      <c r="K381" s="214" t="s">
        <v>19</v>
      </c>
      <c r="L381" s="44"/>
      <c r="M381" s="219" t="s">
        <v>19</v>
      </c>
      <c r="N381" s="220" t="s">
        <v>44</v>
      </c>
      <c r="O381" s="84"/>
      <c r="P381" s="221">
        <f>O381*H381</f>
        <v>0</v>
      </c>
      <c r="Q381" s="221">
        <v>0</v>
      </c>
      <c r="R381" s="221">
        <f>Q381*H381</f>
        <v>0</v>
      </c>
      <c r="S381" s="221">
        <v>0</v>
      </c>
      <c r="T381" s="222">
        <f>S381*H381</f>
        <v>0</v>
      </c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R381" s="223" t="s">
        <v>383</v>
      </c>
      <c r="AT381" s="223" t="s">
        <v>153</v>
      </c>
      <c r="AU381" s="223" t="s">
        <v>83</v>
      </c>
      <c r="AY381" s="17" t="s">
        <v>150</v>
      </c>
      <c r="BE381" s="224">
        <f>IF(N381="základní",J381,0)</f>
        <v>0</v>
      </c>
      <c r="BF381" s="224">
        <f>IF(N381="snížená",J381,0)</f>
        <v>0</v>
      </c>
      <c r="BG381" s="224">
        <f>IF(N381="zákl. přenesená",J381,0)</f>
        <v>0</v>
      </c>
      <c r="BH381" s="224">
        <f>IF(N381="sníž. přenesená",J381,0)</f>
        <v>0</v>
      </c>
      <c r="BI381" s="224">
        <f>IF(N381="nulová",J381,0)</f>
        <v>0</v>
      </c>
      <c r="BJ381" s="17" t="s">
        <v>81</v>
      </c>
      <c r="BK381" s="224">
        <f>ROUND(I381*H381,2)</f>
        <v>0</v>
      </c>
      <c r="BL381" s="17" t="s">
        <v>383</v>
      </c>
      <c r="BM381" s="223" t="s">
        <v>2259</v>
      </c>
    </row>
    <row r="382" s="2" customFormat="1">
      <c r="A382" s="38"/>
      <c r="B382" s="39"/>
      <c r="C382" s="40"/>
      <c r="D382" s="225" t="s">
        <v>159</v>
      </c>
      <c r="E382" s="40"/>
      <c r="F382" s="226" t="s">
        <v>2258</v>
      </c>
      <c r="G382" s="40"/>
      <c r="H382" s="40"/>
      <c r="I382" s="227"/>
      <c r="J382" s="40"/>
      <c r="K382" s="40"/>
      <c r="L382" s="44"/>
      <c r="M382" s="228"/>
      <c r="N382" s="229"/>
      <c r="O382" s="84"/>
      <c r="P382" s="84"/>
      <c r="Q382" s="84"/>
      <c r="R382" s="84"/>
      <c r="S382" s="84"/>
      <c r="T382" s="85"/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T382" s="17" t="s">
        <v>159</v>
      </c>
      <c r="AU382" s="17" t="s">
        <v>83</v>
      </c>
    </row>
    <row r="383" s="2" customFormat="1" ht="16.5" customHeight="1">
      <c r="A383" s="38"/>
      <c r="B383" s="39"/>
      <c r="C383" s="212" t="s">
        <v>968</v>
      </c>
      <c r="D383" s="212" t="s">
        <v>153</v>
      </c>
      <c r="E383" s="213" t="s">
        <v>2260</v>
      </c>
      <c r="F383" s="214" t="s">
        <v>2261</v>
      </c>
      <c r="G383" s="215" t="s">
        <v>2064</v>
      </c>
      <c r="H383" s="216">
        <v>1</v>
      </c>
      <c r="I383" s="217"/>
      <c r="J383" s="218">
        <f>ROUND(I383*H383,2)</f>
        <v>0</v>
      </c>
      <c r="K383" s="214" t="s">
        <v>19</v>
      </c>
      <c r="L383" s="44"/>
      <c r="M383" s="219" t="s">
        <v>19</v>
      </c>
      <c r="N383" s="220" t="s">
        <v>44</v>
      </c>
      <c r="O383" s="84"/>
      <c r="P383" s="221">
        <f>O383*H383</f>
        <v>0</v>
      </c>
      <c r="Q383" s="221">
        <v>0</v>
      </c>
      <c r="R383" s="221">
        <f>Q383*H383</f>
        <v>0</v>
      </c>
      <c r="S383" s="221">
        <v>0</v>
      </c>
      <c r="T383" s="222">
        <f>S383*H383</f>
        <v>0</v>
      </c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R383" s="223" t="s">
        <v>383</v>
      </c>
      <c r="AT383" s="223" t="s">
        <v>153</v>
      </c>
      <c r="AU383" s="223" t="s">
        <v>83</v>
      </c>
      <c r="AY383" s="17" t="s">
        <v>150</v>
      </c>
      <c r="BE383" s="224">
        <f>IF(N383="základní",J383,0)</f>
        <v>0</v>
      </c>
      <c r="BF383" s="224">
        <f>IF(N383="snížená",J383,0)</f>
        <v>0</v>
      </c>
      <c r="BG383" s="224">
        <f>IF(N383="zákl. přenesená",J383,0)</f>
        <v>0</v>
      </c>
      <c r="BH383" s="224">
        <f>IF(N383="sníž. přenesená",J383,0)</f>
        <v>0</v>
      </c>
      <c r="BI383" s="224">
        <f>IF(N383="nulová",J383,0)</f>
        <v>0</v>
      </c>
      <c r="BJ383" s="17" t="s">
        <v>81</v>
      </c>
      <c r="BK383" s="224">
        <f>ROUND(I383*H383,2)</f>
        <v>0</v>
      </c>
      <c r="BL383" s="17" t="s">
        <v>383</v>
      </c>
      <c r="BM383" s="223" t="s">
        <v>2262</v>
      </c>
    </row>
    <row r="384" s="2" customFormat="1">
      <c r="A384" s="38"/>
      <c r="B384" s="39"/>
      <c r="C384" s="40"/>
      <c r="D384" s="225" t="s">
        <v>159</v>
      </c>
      <c r="E384" s="40"/>
      <c r="F384" s="226" t="s">
        <v>2261</v>
      </c>
      <c r="G384" s="40"/>
      <c r="H384" s="40"/>
      <c r="I384" s="227"/>
      <c r="J384" s="40"/>
      <c r="K384" s="40"/>
      <c r="L384" s="44"/>
      <c r="M384" s="228"/>
      <c r="N384" s="229"/>
      <c r="O384" s="84"/>
      <c r="P384" s="84"/>
      <c r="Q384" s="84"/>
      <c r="R384" s="84"/>
      <c r="S384" s="84"/>
      <c r="T384" s="85"/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T384" s="17" t="s">
        <v>159</v>
      </c>
      <c r="AU384" s="17" t="s">
        <v>83</v>
      </c>
    </row>
    <row r="385" s="2" customFormat="1" ht="16.5" customHeight="1">
      <c r="A385" s="38"/>
      <c r="B385" s="39"/>
      <c r="C385" s="212" t="s">
        <v>974</v>
      </c>
      <c r="D385" s="212" t="s">
        <v>153</v>
      </c>
      <c r="E385" s="213" t="s">
        <v>2263</v>
      </c>
      <c r="F385" s="214" t="s">
        <v>2264</v>
      </c>
      <c r="G385" s="215" t="s">
        <v>2064</v>
      </c>
      <c r="H385" s="216">
        <v>6</v>
      </c>
      <c r="I385" s="217"/>
      <c r="J385" s="218">
        <f>ROUND(I385*H385,2)</f>
        <v>0</v>
      </c>
      <c r="K385" s="214" t="s">
        <v>19</v>
      </c>
      <c r="L385" s="44"/>
      <c r="M385" s="219" t="s">
        <v>19</v>
      </c>
      <c r="N385" s="220" t="s">
        <v>44</v>
      </c>
      <c r="O385" s="84"/>
      <c r="P385" s="221">
        <f>O385*H385</f>
        <v>0</v>
      </c>
      <c r="Q385" s="221">
        <v>0</v>
      </c>
      <c r="R385" s="221">
        <f>Q385*H385</f>
        <v>0</v>
      </c>
      <c r="S385" s="221">
        <v>0</v>
      </c>
      <c r="T385" s="222">
        <f>S385*H385</f>
        <v>0</v>
      </c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R385" s="223" t="s">
        <v>383</v>
      </c>
      <c r="AT385" s="223" t="s">
        <v>153</v>
      </c>
      <c r="AU385" s="223" t="s">
        <v>83</v>
      </c>
      <c r="AY385" s="17" t="s">
        <v>150</v>
      </c>
      <c r="BE385" s="224">
        <f>IF(N385="základní",J385,0)</f>
        <v>0</v>
      </c>
      <c r="BF385" s="224">
        <f>IF(N385="snížená",J385,0)</f>
        <v>0</v>
      </c>
      <c r="BG385" s="224">
        <f>IF(N385="zákl. přenesená",J385,0)</f>
        <v>0</v>
      </c>
      <c r="BH385" s="224">
        <f>IF(N385="sníž. přenesená",J385,0)</f>
        <v>0</v>
      </c>
      <c r="BI385" s="224">
        <f>IF(N385="nulová",J385,0)</f>
        <v>0</v>
      </c>
      <c r="BJ385" s="17" t="s">
        <v>81</v>
      </c>
      <c r="BK385" s="224">
        <f>ROUND(I385*H385,2)</f>
        <v>0</v>
      </c>
      <c r="BL385" s="17" t="s">
        <v>383</v>
      </c>
      <c r="BM385" s="223" t="s">
        <v>2265</v>
      </c>
    </row>
    <row r="386" s="2" customFormat="1">
      <c r="A386" s="38"/>
      <c r="B386" s="39"/>
      <c r="C386" s="40"/>
      <c r="D386" s="225" t="s">
        <v>159</v>
      </c>
      <c r="E386" s="40"/>
      <c r="F386" s="226" t="s">
        <v>2264</v>
      </c>
      <c r="G386" s="40"/>
      <c r="H386" s="40"/>
      <c r="I386" s="227"/>
      <c r="J386" s="40"/>
      <c r="K386" s="40"/>
      <c r="L386" s="44"/>
      <c r="M386" s="228"/>
      <c r="N386" s="229"/>
      <c r="O386" s="84"/>
      <c r="P386" s="84"/>
      <c r="Q386" s="84"/>
      <c r="R386" s="84"/>
      <c r="S386" s="84"/>
      <c r="T386" s="85"/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T386" s="17" t="s">
        <v>159</v>
      </c>
      <c r="AU386" s="17" t="s">
        <v>83</v>
      </c>
    </row>
    <row r="387" s="2" customFormat="1" ht="16.5" customHeight="1">
      <c r="A387" s="38"/>
      <c r="B387" s="39"/>
      <c r="C387" s="212" t="s">
        <v>980</v>
      </c>
      <c r="D387" s="212" t="s">
        <v>153</v>
      </c>
      <c r="E387" s="213" t="s">
        <v>2266</v>
      </c>
      <c r="F387" s="214" t="s">
        <v>2267</v>
      </c>
      <c r="G387" s="215" t="s">
        <v>2064</v>
      </c>
      <c r="H387" s="216">
        <v>8</v>
      </c>
      <c r="I387" s="217"/>
      <c r="J387" s="218">
        <f>ROUND(I387*H387,2)</f>
        <v>0</v>
      </c>
      <c r="K387" s="214" t="s">
        <v>19</v>
      </c>
      <c r="L387" s="44"/>
      <c r="M387" s="219" t="s">
        <v>19</v>
      </c>
      <c r="N387" s="220" t="s">
        <v>44</v>
      </c>
      <c r="O387" s="84"/>
      <c r="P387" s="221">
        <f>O387*H387</f>
        <v>0</v>
      </c>
      <c r="Q387" s="221">
        <v>0</v>
      </c>
      <c r="R387" s="221">
        <f>Q387*H387</f>
        <v>0</v>
      </c>
      <c r="S387" s="221">
        <v>0</v>
      </c>
      <c r="T387" s="222">
        <f>S387*H387</f>
        <v>0</v>
      </c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R387" s="223" t="s">
        <v>383</v>
      </c>
      <c r="AT387" s="223" t="s">
        <v>153</v>
      </c>
      <c r="AU387" s="223" t="s">
        <v>83</v>
      </c>
      <c r="AY387" s="17" t="s">
        <v>150</v>
      </c>
      <c r="BE387" s="224">
        <f>IF(N387="základní",J387,0)</f>
        <v>0</v>
      </c>
      <c r="BF387" s="224">
        <f>IF(N387="snížená",J387,0)</f>
        <v>0</v>
      </c>
      <c r="BG387" s="224">
        <f>IF(N387="zákl. přenesená",J387,0)</f>
        <v>0</v>
      </c>
      <c r="BH387" s="224">
        <f>IF(N387="sníž. přenesená",J387,0)</f>
        <v>0</v>
      </c>
      <c r="BI387" s="224">
        <f>IF(N387="nulová",J387,0)</f>
        <v>0</v>
      </c>
      <c r="BJ387" s="17" t="s">
        <v>81</v>
      </c>
      <c r="BK387" s="224">
        <f>ROUND(I387*H387,2)</f>
        <v>0</v>
      </c>
      <c r="BL387" s="17" t="s">
        <v>383</v>
      </c>
      <c r="BM387" s="223" t="s">
        <v>2268</v>
      </c>
    </row>
    <row r="388" s="2" customFormat="1">
      <c r="A388" s="38"/>
      <c r="B388" s="39"/>
      <c r="C388" s="40"/>
      <c r="D388" s="225" t="s">
        <v>159</v>
      </c>
      <c r="E388" s="40"/>
      <c r="F388" s="226" t="s">
        <v>2267</v>
      </c>
      <c r="G388" s="40"/>
      <c r="H388" s="40"/>
      <c r="I388" s="227"/>
      <c r="J388" s="40"/>
      <c r="K388" s="40"/>
      <c r="L388" s="44"/>
      <c r="M388" s="228"/>
      <c r="N388" s="229"/>
      <c r="O388" s="84"/>
      <c r="P388" s="84"/>
      <c r="Q388" s="84"/>
      <c r="R388" s="84"/>
      <c r="S388" s="84"/>
      <c r="T388" s="85"/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T388" s="17" t="s">
        <v>159</v>
      </c>
      <c r="AU388" s="17" t="s">
        <v>83</v>
      </c>
    </row>
    <row r="389" s="2" customFormat="1" ht="16.5" customHeight="1">
      <c r="A389" s="38"/>
      <c r="B389" s="39"/>
      <c r="C389" s="212" t="s">
        <v>986</v>
      </c>
      <c r="D389" s="212" t="s">
        <v>153</v>
      </c>
      <c r="E389" s="213" t="s">
        <v>2269</v>
      </c>
      <c r="F389" s="214" t="s">
        <v>2270</v>
      </c>
      <c r="G389" s="215" t="s">
        <v>2064</v>
      </c>
      <c r="H389" s="216">
        <v>2</v>
      </c>
      <c r="I389" s="217"/>
      <c r="J389" s="218">
        <f>ROUND(I389*H389,2)</f>
        <v>0</v>
      </c>
      <c r="K389" s="214" t="s">
        <v>19</v>
      </c>
      <c r="L389" s="44"/>
      <c r="M389" s="219" t="s">
        <v>19</v>
      </c>
      <c r="N389" s="220" t="s">
        <v>44</v>
      </c>
      <c r="O389" s="84"/>
      <c r="P389" s="221">
        <f>O389*H389</f>
        <v>0</v>
      </c>
      <c r="Q389" s="221">
        <v>0</v>
      </c>
      <c r="R389" s="221">
        <f>Q389*H389</f>
        <v>0</v>
      </c>
      <c r="S389" s="221">
        <v>0</v>
      </c>
      <c r="T389" s="222">
        <f>S389*H389</f>
        <v>0</v>
      </c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R389" s="223" t="s">
        <v>383</v>
      </c>
      <c r="AT389" s="223" t="s">
        <v>153</v>
      </c>
      <c r="AU389" s="223" t="s">
        <v>83</v>
      </c>
      <c r="AY389" s="17" t="s">
        <v>150</v>
      </c>
      <c r="BE389" s="224">
        <f>IF(N389="základní",J389,0)</f>
        <v>0</v>
      </c>
      <c r="BF389" s="224">
        <f>IF(N389="snížená",J389,0)</f>
        <v>0</v>
      </c>
      <c r="BG389" s="224">
        <f>IF(N389="zákl. přenesená",J389,0)</f>
        <v>0</v>
      </c>
      <c r="BH389" s="224">
        <f>IF(N389="sníž. přenesená",J389,0)</f>
        <v>0</v>
      </c>
      <c r="BI389" s="224">
        <f>IF(N389="nulová",J389,0)</f>
        <v>0</v>
      </c>
      <c r="BJ389" s="17" t="s">
        <v>81</v>
      </c>
      <c r="BK389" s="224">
        <f>ROUND(I389*H389,2)</f>
        <v>0</v>
      </c>
      <c r="BL389" s="17" t="s">
        <v>383</v>
      </c>
      <c r="BM389" s="223" t="s">
        <v>2271</v>
      </c>
    </row>
    <row r="390" s="2" customFormat="1">
      <c r="A390" s="38"/>
      <c r="B390" s="39"/>
      <c r="C390" s="40"/>
      <c r="D390" s="225" t="s">
        <v>159</v>
      </c>
      <c r="E390" s="40"/>
      <c r="F390" s="226" t="s">
        <v>2270</v>
      </c>
      <c r="G390" s="40"/>
      <c r="H390" s="40"/>
      <c r="I390" s="227"/>
      <c r="J390" s="40"/>
      <c r="K390" s="40"/>
      <c r="L390" s="44"/>
      <c r="M390" s="228"/>
      <c r="N390" s="229"/>
      <c r="O390" s="84"/>
      <c r="P390" s="84"/>
      <c r="Q390" s="84"/>
      <c r="R390" s="84"/>
      <c r="S390" s="84"/>
      <c r="T390" s="85"/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T390" s="17" t="s">
        <v>159</v>
      </c>
      <c r="AU390" s="17" t="s">
        <v>83</v>
      </c>
    </row>
    <row r="391" s="2" customFormat="1" ht="16.5" customHeight="1">
      <c r="A391" s="38"/>
      <c r="B391" s="39"/>
      <c r="C391" s="212" t="s">
        <v>990</v>
      </c>
      <c r="D391" s="212" t="s">
        <v>153</v>
      </c>
      <c r="E391" s="213" t="s">
        <v>2272</v>
      </c>
      <c r="F391" s="214" t="s">
        <v>2273</v>
      </c>
      <c r="G391" s="215" t="s">
        <v>2064</v>
      </c>
      <c r="H391" s="216">
        <v>1</v>
      </c>
      <c r="I391" s="217"/>
      <c r="J391" s="218">
        <f>ROUND(I391*H391,2)</f>
        <v>0</v>
      </c>
      <c r="K391" s="214" t="s">
        <v>19</v>
      </c>
      <c r="L391" s="44"/>
      <c r="M391" s="219" t="s">
        <v>19</v>
      </c>
      <c r="N391" s="220" t="s">
        <v>44</v>
      </c>
      <c r="O391" s="84"/>
      <c r="P391" s="221">
        <f>O391*H391</f>
        <v>0</v>
      </c>
      <c r="Q391" s="221">
        <v>0</v>
      </c>
      <c r="R391" s="221">
        <f>Q391*H391</f>
        <v>0</v>
      </c>
      <c r="S391" s="221">
        <v>0</v>
      </c>
      <c r="T391" s="222">
        <f>S391*H391</f>
        <v>0</v>
      </c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R391" s="223" t="s">
        <v>383</v>
      </c>
      <c r="AT391" s="223" t="s">
        <v>153</v>
      </c>
      <c r="AU391" s="223" t="s">
        <v>83</v>
      </c>
      <c r="AY391" s="17" t="s">
        <v>150</v>
      </c>
      <c r="BE391" s="224">
        <f>IF(N391="základní",J391,0)</f>
        <v>0</v>
      </c>
      <c r="BF391" s="224">
        <f>IF(N391="snížená",J391,0)</f>
        <v>0</v>
      </c>
      <c r="BG391" s="224">
        <f>IF(N391="zákl. přenesená",J391,0)</f>
        <v>0</v>
      </c>
      <c r="BH391" s="224">
        <f>IF(N391="sníž. přenesená",J391,0)</f>
        <v>0</v>
      </c>
      <c r="BI391" s="224">
        <f>IF(N391="nulová",J391,0)</f>
        <v>0</v>
      </c>
      <c r="BJ391" s="17" t="s">
        <v>81</v>
      </c>
      <c r="BK391" s="224">
        <f>ROUND(I391*H391,2)</f>
        <v>0</v>
      </c>
      <c r="BL391" s="17" t="s">
        <v>383</v>
      </c>
      <c r="BM391" s="223" t="s">
        <v>2274</v>
      </c>
    </row>
    <row r="392" s="2" customFormat="1">
      <c r="A392" s="38"/>
      <c r="B392" s="39"/>
      <c r="C392" s="40"/>
      <c r="D392" s="225" t="s">
        <v>159</v>
      </c>
      <c r="E392" s="40"/>
      <c r="F392" s="226" t="s">
        <v>2273</v>
      </c>
      <c r="G392" s="40"/>
      <c r="H392" s="40"/>
      <c r="I392" s="227"/>
      <c r="J392" s="40"/>
      <c r="K392" s="40"/>
      <c r="L392" s="44"/>
      <c r="M392" s="228"/>
      <c r="N392" s="229"/>
      <c r="O392" s="84"/>
      <c r="P392" s="84"/>
      <c r="Q392" s="84"/>
      <c r="R392" s="84"/>
      <c r="S392" s="84"/>
      <c r="T392" s="85"/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T392" s="17" t="s">
        <v>159</v>
      </c>
      <c r="AU392" s="17" t="s">
        <v>83</v>
      </c>
    </row>
    <row r="393" s="2" customFormat="1" ht="16.5" customHeight="1">
      <c r="A393" s="38"/>
      <c r="B393" s="39"/>
      <c r="C393" s="212" t="s">
        <v>996</v>
      </c>
      <c r="D393" s="212" t="s">
        <v>153</v>
      </c>
      <c r="E393" s="213" t="s">
        <v>2275</v>
      </c>
      <c r="F393" s="214" t="s">
        <v>2276</v>
      </c>
      <c r="G393" s="215" t="s">
        <v>2064</v>
      </c>
      <c r="H393" s="216">
        <v>9</v>
      </c>
      <c r="I393" s="217"/>
      <c r="J393" s="218">
        <f>ROUND(I393*H393,2)</f>
        <v>0</v>
      </c>
      <c r="K393" s="214" t="s">
        <v>19</v>
      </c>
      <c r="L393" s="44"/>
      <c r="M393" s="219" t="s">
        <v>19</v>
      </c>
      <c r="N393" s="220" t="s">
        <v>44</v>
      </c>
      <c r="O393" s="84"/>
      <c r="P393" s="221">
        <f>O393*H393</f>
        <v>0</v>
      </c>
      <c r="Q393" s="221">
        <v>0</v>
      </c>
      <c r="R393" s="221">
        <f>Q393*H393</f>
        <v>0</v>
      </c>
      <c r="S393" s="221">
        <v>0</v>
      </c>
      <c r="T393" s="222">
        <f>S393*H393</f>
        <v>0</v>
      </c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R393" s="223" t="s">
        <v>383</v>
      </c>
      <c r="AT393" s="223" t="s">
        <v>153</v>
      </c>
      <c r="AU393" s="223" t="s">
        <v>83</v>
      </c>
      <c r="AY393" s="17" t="s">
        <v>150</v>
      </c>
      <c r="BE393" s="224">
        <f>IF(N393="základní",J393,0)</f>
        <v>0</v>
      </c>
      <c r="BF393" s="224">
        <f>IF(N393="snížená",J393,0)</f>
        <v>0</v>
      </c>
      <c r="BG393" s="224">
        <f>IF(N393="zákl. přenesená",J393,0)</f>
        <v>0</v>
      </c>
      <c r="BH393" s="224">
        <f>IF(N393="sníž. přenesená",J393,0)</f>
        <v>0</v>
      </c>
      <c r="BI393" s="224">
        <f>IF(N393="nulová",J393,0)</f>
        <v>0</v>
      </c>
      <c r="BJ393" s="17" t="s">
        <v>81</v>
      </c>
      <c r="BK393" s="224">
        <f>ROUND(I393*H393,2)</f>
        <v>0</v>
      </c>
      <c r="BL393" s="17" t="s">
        <v>383</v>
      </c>
      <c r="BM393" s="223" t="s">
        <v>2277</v>
      </c>
    </row>
    <row r="394" s="2" customFormat="1">
      <c r="A394" s="38"/>
      <c r="B394" s="39"/>
      <c r="C394" s="40"/>
      <c r="D394" s="225" t="s">
        <v>159</v>
      </c>
      <c r="E394" s="40"/>
      <c r="F394" s="226" t="s">
        <v>2276</v>
      </c>
      <c r="G394" s="40"/>
      <c r="H394" s="40"/>
      <c r="I394" s="227"/>
      <c r="J394" s="40"/>
      <c r="K394" s="40"/>
      <c r="L394" s="44"/>
      <c r="M394" s="228"/>
      <c r="N394" s="229"/>
      <c r="O394" s="84"/>
      <c r="P394" s="84"/>
      <c r="Q394" s="84"/>
      <c r="R394" s="84"/>
      <c r="S394" s="84"/>
      <c r="T394" s="85"/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T394" s="17" t="s">
        <v>159</v>
      </c>
      <c r="AU394" s="17" t="s">
        <v>83</v>
      </c>
    </row>
    <row r="395" s="2" customFormat="1" ht="16.5" customHeight="1">
      <c r="A395" s="38"/>
      <c r="B395" s="39"/>
      <c r="C395" s="212" t="s">
        <v>1000</v>
      </c>
      <c r="D395" s="212" t="s">
        <v>153</v>
      </c>
      <c r="E395" s="213" t="s">
        <v>2278</v>
      </c>
      <c r="F395" s="214" t="s">
        <v>2279</v>
      </c>
      <c r="G395" s="215" t="s">
        <v>2064</v>
      </c>
      <c r="H395" s="216">
        <v>10</v>
      </c>
      <c r="I395" s="217"/>
      <c r="J395" s="218">
        <f>ROUND(I395*H395,2)</f>
        <v>0</v>
      </c>
      <c r="K395" s="214" t="s">
        <v>19</v>
      </c>
      <c r="L395" s="44"/>
      <c r="M395" s="219" t="s">
        <v>19</v>
      </c>
      <c r="N395" s="220" t="s">
        <v>44</v>
      </c>
      <c r="O395" s="84"/>
      <c r="P395" s="221">
        <f>O395*H395</f>
        <v>0</v>
      </c>
      <c r="Q395" s="221">
        <v>0</v>
      </c>
      <c r="R395" s="221">
        <f>Q395*H395</f>
        <v>0</v>
      </c>
      <c r="S395" s="221">
        <v>0</v>
      </c>
      <c r="T395" s="222">
        <f>S395*H395</f>
        <v>0</v>
      </c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R395" s="223" t="s">
        <v>383</v>
      </c>
      <c r="AT395" s="223" t="s">
        <v>153</v>
      </c>
      <c r="AU395" s="223" t="s">
        <v>83</v>
      </c>
      <c r="AY395" s="17" t="s">
        <v>150</v>
      </c>
      <c r="BE395" s="224">
        <f>IF(N395="základní",J395,0)</f>
        <v>0</v>
      </c>
      <c r="BF395" s="224">
        <f>IF(N395="snížená",J395,0)</f>
        <v>0</v>
      </c>
      <c r="BG395" s="224">
        <f>IF(N395="zákl. přenesená",J395,0)</f>
        <v>0</v>
      </c>
      <c r="BH395" s="224">
        <f>IF(N395="sníž. přenesená",J395,0)</f>
        <v>0</v>
      </c>
      <c r="BI395" s="224">
        <f>IF(N395="nulová",J395,0)</f>
        <v>0</v>
      </c>
      <c r="BJ395" s="17" t="s">
        <v>81</v>
      </c>
      <c r="BK395" s="224">
        <f>ROUND(I395*H395,2)</f>
        <v>0</v>
      </c>
      <c r="BL395" s="17" t="s">
        <v>383</v>
      </c>
      <c r="BM395" s="223" t="s">
        <v>2280</v>
      </c>
    </row>
    <row r="396" s="2" customFormat="1">
      <c r="A396" s="38"/>
      <c r="B396" s="39"/>
      <c r="C396" s="40"/>
      <c r="D396" s="225" t="s">
        <v>159</v>
      </c>
      <c r="E396" s="40"/>
      <c r="F396" s="226" t="s">
        <v>2279</v>
      </c>
      <c r="G396" s="40"/>
      <c r="H396" s="40"/>
      <c r="I396" s="227"/>
      <c r="J396" s="40"/>
      <c r="K396" s="40"/>
      <c r="L396" s="44"/>
      <c r="M396" s="228"/>
      <c r="N396" s="229"/>
      <c r="O396" s="84"/>
      <c r="P396" s="84"/>
      <c r="Q396" s="84"/>
      <c r="R396" s="84"/>
      <c r="S396" s="84"/>
      <c r="T396" s="85"/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T396" s="17" t="s">
        <v>159</v>
      </c>
      <c r="AU396" s="17" t="s">
        <v>83</v>
      </c>
    </row>
    <row r="397" s="2" customFormat="1" ht="16.5" customHeight="1">
      <c r="A397" s="38"/>
      <c r="B397" s="39"/>
      <c r="C397" s="212" t="s">
        <v>1006</v>
      </c>
      <c r="D397" s="212" t="s">
        <v>153</v>
      </c>
      <c r="E397" s="213" t="s">
        <v>2281</v>
      </c>
      <c r="F397" s="214" t="s">
        <v>2282</v>
      </c>
      <c r="G397" s="215" t="s">
        <v>2064</v>
      </c>
      <c r="H397" s="216">
        <v>19</v>
      </c>
      <c r="I397" s="217"/>
      <c r="J397" s="218">
        <f>ROUND(I397*H397,2)</f>
        <v>0</v>
      </c>
      <c r="K397" s="214" t="s">
        <v>19</v>
      </c>
      <c r="L397" s="44"/>
      <c r="M397" s="219" t="s">
        <v>19</v>
      </c>
      <c r="N397" s="220" t="s">
        <v>44</v>
      </c>
      <c r="O397" s="84"/>
      <c r="P397" s="221">
        <f>O397*H397</f>
        <v>0</v>
      </c>
      <c r="Q397" s="221">
        <v>0</v>
      </c>
      <c r="R397" s="221">
        <f>Q397*H397</f>
        <v>0</v>
      </c>
      <c r="S397" s="221">
        <v>0</v>
      </c>
      <c r="T397" s="222">
        <f>S397*H397</f>
        <v>0</v>
      </c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R397" s="223" t="s">
        <v>383</v>
      </c>
      <c r="AT397" s="223" t="s">
        <v>153</v>
      </c>
      <c r="AU397" s="223" t="s">
        <v>83</v>
      </c>
      <c r="AY397" s="17" t="s">
        <v>150</v>
      </c>
      <c r="BE397" s="224">
        <f>IF(N397="základní",J397,0)</f>
        <v>0</v>
      </c>
      <c r="BF397" s="224">
        <f>IF(N397="snížená",J397,0)</f>
        <v>0</v>
      </c>
      <c r="BG397" s="224">
        <f>IF(N397="zákl. přenesená",J397,0)</f>
        <v>0</v>
      </c>
      <c r="BH397" s="224">
        <f>IF(N397="sníž. přenesená",J397,0)</f>
        <v>0</v>
      </c>
      <c r="BI397" s="224">
        <f>IF(N397="nulová",J397,0)</f>
        <v>0</v>
      </c>
      <c r="BJ397" s="17" t="s">
        <v>81</v>
      </c>
      <c r="BK397" s="224">
        <f>ROUND(I397*H397,2)</f>
        <v>0</v>
      </c>
      <c r="BL397" s="17" t="s">
        <v>383</v>
      </c>
      <c r="BM397" s="223" t="s">
        <v>2283</v>
      </c>
    </row>
    <row r="398" s="2" customFormat="1">
      <c r="A398" s="38"/>
      <c r="B398" s="39"/>
      <c r="C398" s="40"/>
      <c r="D398" s="225" t="s">
        <v>159</v>
      </c>
      <c r="E398" s="40"/>
      <c r="F398" s="226" t="s">
        <v>2282</v>
      </c>
      <c r="G398" s="40"/>
      <c r="H398" s="40"/>
      <c r="I398" s="227"/>
      <c r="J398" s="40"/>
      <c r="K398" s="40"/>
      <c r="L398" s="44"/>
      <c r="M398" s="228"/>
      <c r="N398" s="229"/>
      <c r="O398" s="84"/>
      <c r="P398" s="84"/>
      <c r="Q398" s="84"/>
      <c r="R398" s="84"/>
      <c r="S398" s="84"/>
      <c r="T398" s="85"/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T398" s="17" t="s">
        <v>159</v>
      </c>
      <c r="AU398" s="17" t="s">
        <v>83</v>
      </c>
    </row>
    <row r="399" s="2" customFormat="1" ht="16.5" customHeight="1">
      <c r="A399" s="38"/>
      <c r="B399" s="39"/>
      <c r="C399" s="212" t="s">
        <v>1012</v>
      </c>
      <c r="D399" s="212" t="s">
        <v>153</v>
      </c>
      <c r="E399" s="213" t="s">
        <v>2284</v>
      </c>
      <c r="F399" s="214" t="s">
        <v>2285</v>
      </c>
      <c r="G399" s="215" t="s">
        <v>2064</v>
      </c>
      <c r="H399" s="216">
        <v>2</v>
      </c>
      <c r="I399" s="217"/>
      <c r="J399" s="218">
        <f>ROUND(I399*H399,2)</f>
        <v>0</v>
      </c>
      <c r="K399" s="214" t="s">
        <v>19</v>
      </c>
      <c r="L399" s="44"/>
      <c r="M399" s="219" t="s">
        <v>19</v>
      </c>
      <c r="N399" s="220" t="s">
        <v>44</v>
      </c>
      <c r="O399" s="84"/>
      <c r="P399" s="221">
        <f>O399*H399</f>
        <v>0</v>
      </c>
      <c r="Q399" s="221">
        <v>0</v>
      </c>
      <c r="R399" s="221">
        <f>Q399*H399</f>
        <v>0</v>
      </c>
      <c r="S399" s="221">
        <v>0</v>
      </c>
      <c r="T399" s="222">
        <f>S399*H399</f>
        <v>0</v>
      </c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R399" s="223" t="s">
        <v>383</v>
      </c>
      <c r="AT399" s="223" t="s">
        <v>153</v>
      </c>
      <c r="AU399" s="223" t="s">
        <v>83</v>
      </c>
      <c r="AY399" s="17" t="s">
        <v>150</v>
      </c>
      <c r="BE399" s="224">
        <f>IF(N399="základní",J399,0)</f>
        <v>0</v>
      </c>
      <c r="BF399" s="224">
        <f>IF(N399="snížená",J399,0)</f>
        <v>0</v>
      </c>
      <c r="BG399" s="224">
        <f>IF(N399="zákl. přenesená",J399,0)</f>
        <v>0</v>
      </c>
      <c r="BH399" s="224">
        <f>IF(N399="sníž. přenesená",J399,0)</f>
        <v>0</v>
      </c>
      <c r="BI399" s="224">
        <f>IF(N399="nulová",J399,0)</f>
        <v>0</v>
      </c>
      <c r="BJ399" s="17" t="s">
        <v>81</v>
      </c>
      <c r="BK399" s="224">
        <f>ROUND(I399*H399,2)</f>
        <v>0</v>
      </c>
      <c r="BL399" s="17" t="s">
        <v>383</v>
      </c>
      <c r="BM399" s="223" t="s">
        <v>2286</v>
      </c>
    </row>
    <row r="400" s="2" customFormat="1">
      <c r="A400" s="38"/>
      <c r="B400" s="39"/>
      <c r="C400" s="40"/>
      <c r="D400" s="225" t="s">
        <v>159</v>
      </c>
      <c r="E400" s="40"/>
      <c r="F400" s="226" t="s">
        <v>2285</v>
      </c>
      <c r="G400" s="40"/>
      <c r="H400" s="40"/>
      <c r="I400" s="227"/>
      <c r="J400" s="40"/>
      <c r="K400" s="40"/>
      <c r="L400" s="44"/>
      <c r="M400" s="228"/>
      <c r="N400" s="229"/>
      <c r="O400" s="84"/>
      <c r="P400" s="84"/>
      <c r="Q400" s="84"/>
      <c r="R400" s="84"/>
      <c r="S400" s="84"/>
      <c r="T400" s="85"/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T400" s="17" t="s">
        <v>159</v>
      </c>
      <c r="AU400" s="17" t="s">
        <v>83</v>
      </c>
    </row>
    <row r="401" s="2" customFormat="1" ht="16.5" customHeight="1">
      <c r="A401" s="38"/>
      <c r="B401" s="39"/>
      <c r="C401" s="212" t="s">
        <v>1018</v>
      </c>
      <c r="D401" s="212" t="s">
        <v>153</v>
      </c>
      <c r="E401" s="213" t="s">
        <v>2287</v>
      </c>
      <c r="F401" s="214" t="s">
        <v>2288</v>
      </c>
      <c r="G401" s="215" t="s">
        <v>2064</v>
      </c>
      <c r="H401" s="216">
        <v>7</v>
      </c>
      <c r="I401" s="217"/>
      <c r="J401" s="218">
        <f>ROUND(I401*H401,2)</f>
        <v>0</v>
      </c>
      <c r="K401" s="214" t="s">
        <v>19</v>
      </c>
      <c r="L401" s="44"/>
      <c r="M401" s="219" t="s">
        <v>19</v>
      </c>
      <c r="N401" s="220" t="s">
        <v>44</v>
      </c>
      <c r="O401" s="84"/>
      <c r="P401" s="221">
        <f>O401*H401</f>
        <v>0</v>
      </c>
      <c r="Q401" s="221">
        <v>0</v>
      </c>
      <c r="R401" s="221">
        <f>Q401*H401</f>
        <v>0</v>
      </c>
      <c r="S401" s="221">
        <v>0</v>
      </c>
      <c r="T401" s="222">
        <f>S401*H401</f>
        <v>0</v>
      </c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R401" s="223" t="s">
        <v>383</v>
      </c>
      <c r="AT401" s="223" t="s">
        <v>153</v>
      </c>
      <c r="AU401" s="223" t="s">
        <v>83</v>
      </c>
      <c r="AY401" s="17" t="s">
        <v>150</v>
      </c>
      <c r="BE401" s="224">
        <f>IF(N401="základní",J401,0)</f>
        <v>0</v>
      </c>
      <c r="BF401" s="224">
        <f>IF(N401="snížená",J401,0)</f>
        <v>0</v>
      </c>
      <c r="BG401" s="224">
        <f>IF(N401="zákl. přenesená",J401,0)</f>
        <v>0</v>
      </c>
      <c r="BH401" s="224">
        <f>IF(N401="sníž. přenesená",J401,0)</f>
        <v>0</v>
      </c>
      <c r="BI401" s="224">
        <f>IF(N401="nulová",J401,0)</f>
        <v>0</v>
      </c>
      <c r="BJ401" s="17" t="s">
        <v>81</v>
      </c>
      <c r="BK401" s="224">
        <f>ROUND(I401*H401,2)</f>
        <v>0</v>
      </c>
      <c r="BL401" s="17" t="s">
        <v>383</v>
      </c>
      <c r="BM401" s="223" t="s">
        <v>2289</v>
      </c>
    </row>
    <row r="402" s="2" customFormat="1">
      <c r="A402" s="38"/>
      <c r="B402" s="39"/>
      <c r="C402" s="40"/>
      <c r="D402" s="225" t="s">
        <v>159</v>
      </c>
      <c r="E402" s="40"/>
      <c r="F402" s="226" t="s">
        <v>2288</v>
      </c>
      <c r="G402" s="40"/>
      <c r="H402" s="40"/>
      <c r="I402" s="227"/>
      <c r="J402" s="40"/>
      <c r="K402" s="40"/>
      <c r="L402" s="44"/>
      <c r="M402" s="228"/>
      <c r="N402" s="229"/>
      <c r="O402" s="84"/>
      <c r="P402" s="84"/>
      <c r="Q402" s="84"/>
      <c r="R402" s="84"/>
      <c r="S402" s="84"/>
      <c r="T402" s="85"/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T402" s="17" t="s">
        <v>159</v>
      </c>
      <c r="AU402" s="17" t="s">
        <v>83</v>
      </c>
    </row>
    <row r="403" s="2" customFormat="1" ht="16.5" customHeight="1">
      <c r="A403" s="38"/>
      <c r="B403" s="39"/>
      <c r="C403" s="212" t="s">
        <v>1024</v>
      </c>
      <c r="D403" s="212" t="s">
        <v>153</v>
      </c>
      <c r="E403" s="213" t="s">
        <v>2290</v>
      </c>
      <c r="F403" s="214" t="s">
        <v>2291</v>
      </c>
      <c r="G403" s="215" t="s">
        <v>2064</v>
      </c>
      <c r="H403" s="216">
        <v>12</v>
      </c>
      <c r="I403" s="217"/>
      <c r="J403" s="218">
        <f>ROUND(I403*H403,2)</f>
        <v>0</v>
      </c>
      <c r="K403" s="214" t="s">
        <v>19</v>
      </c>
      <c r="L403" s="44"/>
      <c r="M403" s="219" t="s">
        <v>19</v>
      </c>
      <c r="N403" s="220" t="s">
        <v>44</v>
      </c>
      <c r="O403" s="84"/>
      <c r="P403" s="221">
        <f>O403*H403</f>
        <v>0</v>
      </c>
      <c r="Q403" s="221">
        <v>0</v>
      </c>
      <c r="R403" s="221">
        <f>Q403*H403</f>
        <v>0</v>
      </c>
      <c r="S403" s="221">
        <v>0</v>
      </c>
      <c r="T403" s="222">
        <f>S403*H403</f>
        <v>0</v>
      </c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R403" s="223" t="s">
        <v>383</v>
      </c>
      <c r="AT403" s="223" t="s">
        <v>153</v>
      </c>
      <c r="AU403" s="223" t="s">
        <v>83</v>
      </c>
      <c r="AY403" s="17" t="s">
        <v>150</v>
      </c>
      <c r="BE403" s="224">
        <f>IF(N403="základní",J403,0)</f>
        <v>0</v>
      </c>
      <c r="BF403" s="224">
        <f>IF(N403="snížená",J403,0)</f>
        <v>0</v>
      </c>
      <c r="BG403" s="224">
        <f>IF(N403="zákl. přenesená",J403,0)</f>
        <v>0</v>
      </c>
      <c r="BH403" s="224">
        <f>IF(N403="sníž. přenesená",J403,0)</f>
        <v>0</v>
      </c>
      <c r="BI403" s="224">
        <f>IF(N403="nulová",J403,0)</f>
        <v>0</v>
      </c>
      <c r="BJ403" s="17" t="s">
        <v>81</v>
      </c>
      <c r="BK403" s="224">
        <f>ROUND(I403*H403,2)</f>
        <v>0</v>
      </c>
      <c r="BL403" s="17" t="s">
        <v>383</v>
      </c>
      <c r="BM403" s="223" t="s">
        <v>2292</v>
      </c>
    </row>
    <row r="404" s="2" customFormat="1">
      <c r="A404" s="38"/>
      <c r="B404" s="39"/>
      <c r="C404" s="40"/>
      <c r="D404" s="225" t="s">
        <v>159</v>
      </c>
      <c r="E404" s="40"/>
      <c r="F404" s="226" t="s">
        <v>2291</v>
      </c>
      <c r="G404" s="40"/>
      <c r="H404" s="40"/>
      <c r="I404" s="227"/>
      <c r="J404" s="40"/>
      <c r="K404" s="40"/>
      <c r="L404" s="44"/>
      <c r="M404" s="228"/>
      <c r="N404" s="229"/>
      <c r="O404" s="84"/>
      <c r="P404" s="84"/>
      <c r="Q404" s="84"/>
      <c r="R404" s="84"/>
      <c r="S404" s="84"/>
      <c r="T404" s="85"/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T404" s="17" t="s">
        <v>159</v>
      </c>
      <c r="AU404" s="17" t="s">
        <v>83</v>
      </c>
    </row>
    <row r="405" s="2" customFormat="1" ht="16.5" customHeight="1">
      <c r="A405" s="38"/>
      <c r="B405" s="39"/>
      <c r="C405" s="212" t="s">
        <v>1031</v>
      </c>
      <c r="D405" s="212" t="s">
        <v>153</v>
      </c>
      <c r="E405" s="213" t="s">
        <v>2293</v>
      </c>
      <c r="F405" s="214" t="s">
        <v>2294</v>
      </c>
      <c r="G405" s="215" t="s">
        <v>2064</v>
      </c>
      <c r="H405" s="216">
        <v>5</v>
      </c>
      <c r="I405" s="217"/>
      <c r="J405" s="218">
        <f>ROUND(I405*H405,2)</f>
        <v>0</v>
      </c>
      <c r="K405" s="214" t="s">
        <v>19</v>
      </c>
      <c r="L405" s="44"/>
      <c r="M405" s="219" t="s">
        <v>19</v>
      </c>
      <c r="N405" s="220" t="s">
        <v>44</v>
      </c>
      <c r="O405" s="84"/>
      <c r="P405" s="221">
        <f>O405*H405</f>
        <v>0</v>
      </c>
      <c r="Q405" s="221">
        <v>0</v>
      </c>
      <c r="R405" s="221">
        <f>Q405*H405</f>
        <v>0</v>
      </c>
      <c r="S405" s="221">
        <v>0</v>
      </c>
      <c r="T405" s="222">
        <f>S405*H405</f>
        <v>0</v>
      </c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R405" s="223" t="s">
        <v>383</v>
      </c>
      <c r="AT405" s="223" t="s">
        <v>153</v>
      </c>
      <c r="AU405" s="223" t="s">
        <v>83</v>
      </c>
      <c r="AY405" s="17" t="s">
        <v>150</v>
      </c>
      <c r="BE405" s="224">
        <f>IF(N405="základní",J405,0)</f>
        <v>0</v>
      </c>
      <c r="BF405" s="224">
        <f>IF(N405="snížená",J405,0)</f>
        <v>0</v>
      </c>
      <c r="BG405" s="224">
        <f>IF(N405="zákl. přenesená",J405,0)</f>
        <v>0</v>
      </c>
      <c r="BH405" s="224">
        <f>IF(N405="sníž. přenesená",J405,0)</f>
        <v>0</v>
      </c>
      <c r="BI405" s="224">
        <f>IF(N405="nulová",J405,0)</f>
        <v>0</v>
      </c>
      <c r="BJ405" s="17" t="s">
        <v>81</v>
      </c>
      <c r="BK405" s="224">
        <f>ROUND(I405*H405,2)</f>
        <v>0</v>
      </c>
      <c r="BL405" s="17" t="s">
        <v>383</v>
      </c>
      <c r="BM405" s="223" t="s">
        <v>2295</v>
      </c>
    </row>
    <row r="406" s="2" customFormat="1">
      <c r="A406" s="38"/>
      <c r="B406" s="39"/>
      <c r="C406" s="40"/>
      <c r="D406" s="225" t="s">
        <v>159</v>
      </c>
      <c r="E406" s="40"/>
      <c r="F406" s="226" t="s">
        <v>2294</v>
      </c>
      <c r="G406" s="40"/>
      <c r="H406" s="40"/>
      <c r="I406" s="227"/>
      <c r="J406" s="40"/>
      <c r="K406" s="40"/>
      <c r="L406" s="44"/>
      <c r="M406" s="228"/>
      <c r="N406" s="229"/>
      <c r="O406" s="84"/>
      <c r="P406" s="84"/>
      <c r="Q406" s="84"/>
      <c r="R406" s="84"/>
      <c r="S406" s="84"/>
      <c r="T406" s="85"/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T406" s="17" t="s">
        <v>159</v>
      </c>
      <c r="AU406" s="17" t="s">
        <v>83</v>
      </c>
    </row>
    <row r="407" s="2" customFormat="1" ht="16.5" customHeight="1">
      <c r="A407" s="38"/>
      <c r="B407" s="39"/>
      <c r="C407" s="212" t="s">
        <v>1037</v>
      </c>
      <c r="D407" s="212" t="s">
        <v>153</v>
      </c>
      <c r="E407" s="213" t="s">
        <v>2296</v>
      </c>
      <c r="F407" s="214" t="s">
        <v>2297</v>
      </c>
      <c r="G407" s="215" t="s">
        <v>2064</v>
      </c>
      <c r="H407" s="216">
        <v>5</v>
      </c>
      <c r="I407" s="217"/>
      <c r="J407" s="218">
        <f>ROUND(I407*H407,2)</f>
        <v>0</v>
      </c>
      <c r="K407" s="214" t="s">
        <v>19</v>
      </c>
      <c r="L407" s="44"/>
      <c r="M407" s="219" t="s">
        <v>19</v>
      </c>
      <c r="N407" s="220" t="s">
        <v>44</v>
      </c>
      <c r="O407" s="84"/>
      <c r="P407" s="221">
        <f>O407*H407</f>
        <v>0</v>
      </c>
      <c r="Q407" s="221">
        <v>0</v>
      </c>
      <c r="R407" s="221">
        <f>Q407*H407</f>
        <v>0</v>
      </c>
      <c r="S407" s="221">
        <v>0</v>
      </c>
      <c r="T407" s="222">
        <f>S407*H407</f>
        <v>0</v>
      </c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R407" s="223" t="s">
        <v>383</v>
      </c>
      <c r="AT407" s="223" t="s">
        <v>153</v>
      </c>
      <c r="AU407" s="223" t="s">
        <v>83</v>
      </c>
      <c r="AY407" s="17" t="s">
        <v>150</v>
      </c>
      <c r="BE407" s="224">
        <f>IF(N407="základní",J407,0)</f>
        <v>0</v>
      </c>
      <c r="BF407" s="224">
        <f>IF(N407="snížená",J407,0)</f>
        <v>0</v>
      </c>
      <c r="BG407" s="224">
        <f>IF(N407="zákl. přenesená",J407,0)</f>
        <v>0</v>
      </c>
      <c r="BH407" s="224">
        <f>IF(N407="sníž. přenesená",J407,0)</f>
        <v>0</v>
      </c>
      <c r="BI407" s="224">
        <f>IF(N407="nulová",J407,0)</f>
        <v>0</v>
      </c>
      <c r="BJ407" s="17" t="s">
        <v>81</v>
      </c>
      <c r="BK407" s="224">
        <f>ROUND(I407*H407,2)</f>
        <v>0</v>
      </c>
      <c r="BL407" s="17" t="s">
        <v>383</v>
      </c>
      <c r="BM407" s="223" t="s">
        <v>2298</v>
      </c>
    </row>
    <row r="408" s="2" customFormat="1">
      <c r="A408" s="38"/>
      <c r="B408" s="39"/>
      <c r="C408" s="40"/>
      <c r="D408" s="225" t="s">
        <v>159</v>
      </c>
      <c r="E408" s="40"/>
      <c r="F408" s="226" t="s">
        <v>2297</v>
      </c>
      <c r="G408" s="40"/>
      <c r="H408" s="40"/>
      <c r="I408" s="227"/>
      <c r="J408" s="40"/>
      <c r="K408" s="40"/>
      <c r="L408" s="44"/>
      <c r="M408" s="228"/>
      <c r="N408" s="229"/>
      <c r="O408" s="84"/>
      <c r="P408" s="84"/>
      <c r="Q408" s="84"/>
      <c r="R408" s="84"/>
      <c r="S408" s="84"/>
      <c r="T408" s="85"/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T408" s="17" t="s">
        <v>159</v>
      </c>
      <c r="AU408" s="17" t="s">
        <v>83</v>
      </c>
    </row>
    <row r="409" s="2" customFormat="1" ht="16.5" customHeight="1">
      <c r="A409" s="38"/>
      <c r="B409" s="39"/>
      <c r="C409" s="212" t="s">
        <v>1043</v>
      </c>
      <c r="D409" s="212" t="s">
        <v>153</v>
      </c>
      <c r="E409" s="213" t="s">
        <v>2299</v>
      </c>
      <c r="F409" s="214" t="s">
        <v>2300</v>
      </c>
      <c r="G409" s="215" t="s">
        <v>2064</v>
      </c>
      <c r="H409" s="216">
        <v>8</v>
      </c>
      <c r="I409" s="217"/>
      <c r="J409" s="218">
        <f>ROUND(I409*H409,2)</f>
        <v>0</v>
      </c>
      <c r="K409" s="214" t="s">
        <v>19</v>
      </c>
      <c r="L409" s="44"/>
      <c r="M409" s="219" t="s">
        <v>19</v>
      </c>
      <c r="N409" s="220" t="s">
        <v>44</v>
      </c>
      <c r="O409" s="84"/>
      <c r="P409" s="221">
        <f>O409*H409</f>
        <v>0</v>
      </c>
      <c r="Q409" s="221">
        <v>0</v>
      </c>
      <c r="R409" s="221">
        <f>Q409*H409</f>
        <v>0</v>
      </c>
      <c r="S409" s="221">
        <v>0</v>
      </c>
      <c r="T409" s="222">
        <f>S409*H409</f>
        <v>0</v>
      </c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R409" s="223" t="s">
        <v>383</v>
      </c>
      <c r="AT409" s="223" t="s">
        <v>153</v>
      </c>
      <c r="AU409" s="223" t="s">
        <v>83</v>
      </c>
      <c r="AY409" s="17" t="s">
        <v>150</v>
      </c>
      <c r="BE409" s="224">
        <f>IF(N409="základní",J409,0)</f>
        <v>0</v>
      </c>
      <c r="BF409" s="224">
        <f>IF(N409="snížená",J409,0)</f>
        <v>0</v>
      </c>
      <c r="BG409" s="224">
        <f>IF(N409="zákl. přenesená",J409,0)</f>
        <v>0</v>
      </c>
      <c r="BH409" s="224">
        <f>IF(N409="sníž. přenesená",J409,0)</f>
        <v>0</v>
      </c>
      <c r="BI409" s="224">
        <f>IF(N409="nulová",J409,0)</f>
        <v>0</v>
      </c>
      <c r="BJ409" s="17" t="s">
        <v>81</v>
      </c>
      <c r="BK409" s="224">
        <f>ROUND(I409*H409,2)</f>
        <v>0</v>
      </c>
      <c r="BL409" s="17" t="s">
        <v>383</v>
      </c>
      <c r="BM409" s="223" t="s">
        <v>2301</v>
      </c>
    </row>
    <row r="410" s="2" customFormat="1">
      <c r="A410" s="38"/>
      <c r="B410" s="39"/>
      <c r="C410" s="40"/>
      <c r="D410" s="225" t="s">
        <v>159</v>
      </c>
      <c r="E410" s="40"/>
      <c r="F410" s="226" t="s">
        <v>2300</v>
      </c>
      <c r="G410" s="40"/>
      <c r="H410" s="40"/>
      <c r="I410" s="227"/>
      <c r="J410" s="40"/>
      <c r="K410" s="40"/>
      <c r="L410" s="44"/>
      <c r="M410" s="228"/>
      <c r="N410" s="229"/>
      <c r="O410" s="84"/>
      <c r="P410" s="84"/>
      <c r="Q410" s="84"/>
      <c r="R410" s="84"/>
      <c r="S410" s="84"/>
      <c r="T410" s="85"/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T410" s="17" t="s">
        <v>159</v>
      </c>
      <c r="AU410" s="17" t="s">
        <v>83</v>
      </c>
    </row>
    <row r="411" s="2" customFormat="1" ht="16.5" customHeight="1">
      <c r="A411" s="38"/>
      <c r="B411" s="39"/>
      <c r="C411" s="212" t="s">
        <v>1048</v>
      </c>
      <c r="D411" s="212" t="s">
        <v>153</v>
      </c>
      <c r="E411" s="213" t="s">
        <v>2302</v>
      </c>
      <c r="F411" s="214" t="s">
        <v>2303</v>
      </c>
      <c r="G411" s="215" t="s">
        <v>2064</v>
      </c>
      <c r="H411" s="216">
        <v>8</v>
      </c>
      <c r="I411" s="217"/>
      <c r="J411" s="218">
        <f>ROUND(I411*H411,2)</f>
        <v>0</v>
      </c>
      <c r="K411" s="214" t="s">
        <v>19</v>
      </c>
      <c r="L411" s="44"/>
      <c r="M411" s="219" t="s">
        <v>19</v>
      </c>
      <c r="N411" s="220" t="s">
        <v>44</v>
      </c>
      <c r="O411" s="84"/>
      <c r="P411" s="221">
        <f>O411*H411</f>
        <v>0</v>
      </c>
      <c r="Q411" s="221">
        <v>0</v>
      </c>
      <c r="R411" s="221">
        <f>Q411*H411</f>
        <v>0</v>
      </c>
      <c r="S411" s="221">
        <v>0</v>
      </c>
      <c r="T411" s="222">
        <f>S411*H411</f>
        <v>0</v>
      </c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R411" s="223" t="s">
        <v>383</v>
      </c>
      <c r="AT411" s="223" t="s">
        <v>153</v>
      </c>
      <c r="AU411" s="223" t="s">
        <v>83</v>
      </c>
      <c r="AY411" s="17" t="s">
        <v>150</v>
      </c>
      <c r="BE411" s="224">
        <f>IF(N411="základní",J411,0)</f>
        <v>0</v>
      </c>
      <c r="BF411" s="224">
        <f>IF(N411="snížená",J411,0)</f>
        <v>0</v>
      </c>
      <c r="BG411" s="224">
        <f>IF(N411="zákl. přenesená",J411,0)</f>
        <v>0</v>
      </c>
      <c r="BH411" s="224">
        <f>IF(N411="sníž. přenesená",J411,0)</f>
        <v>0</v>
      </c>
      <c r="BI411" s="224">
        <f>IF(N411="nulová",J411,0)</f>
        <v>0</v>
      </c>
      <c r="BJ411" s="17" t="s">
        <v>81</v>
      </c>
      <c r="BK411" s="224">
        <f>ROUND(I411*H411,2)</f>
        <v>0</v>
      </c>
      <c r="BL411" s="17" t="s">
        <v>383</v>
      </c>
      <c r="BM411" s="223" t="s">
        <v>2304</v>
      </c>
    </row>
    <row r="412" s="2" customFormat="1">
      <c r="A412" s="38"/>
      <c r="B412" s="39"/>
      <c r="C412" s="40"/>
      <c r="D412" s="225" t="s">
        <v>159</v>
      </c>
      <c r="E412" s="40"/>
      <c r="F412" s="226" t="s">
        <v>2303</v>
      </c>
      <c r="G412" s="40"/>
      <c r="H412" s="40"/>
      <c r="I412" s="227"/>
      <c r="J412" s="40"/>
      <c r="K412" s="40"/>
      <c r="L412" s="44"/>
      <c r="M412" s="228"/>
      <c r="N412" s="229"/>
      <c r="O412" s="84"/>
      <c r="P412" s="84"/>
      <c r="Q412" s="84"/>
      <c r="R412" s="84"/>
      <c r="S412" s="84"/>
      <c r="T412" s="85"/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T412" s="17" t="s">
        <v>159</v>
      </c>
      <c r="AU412" s="17" t="s">
        <v>83</v>
      </c>
    </row>
    <row r="413" s="2" customFormat="1" ht="16.5" customHeight="1">
      <c r="A413" s="38"/>
      <c r="B413" s="39"/>
      <c r="C413" s="212" t="s">
        <v>1054</v>
      </c>
      <c r="D413" s="212" t="s">
        <v>153</v>
      </c>
      <c r="E413" s="213" t="s">
        <v>2305</v>
      </c>
      <c r="F413" s="214" t="s">
        <v>2306</v>
      </c>
      <c r="G413" s="215" t="s">
        <v>2064</v>
      </c>
      <c r="H413" s="216">
        <v>3</v>
      </c>
      <c r="I413" s="217"/>
      <c r="J413" s="218">
        <f>ROUND(I413*H413,2)</f>
        <v>0</v>
      </c>
      <c r="K413" s="214" t="s">
        <v>19</v>
      </c>
      <c r="L413" s="44"/>
      <c r="M413" s="219" t="s">
        <v>19</v>
      </c>
      <c r="N413" s="220" t="s">
        <v>44</v>
      </c>
      <c r="O413" s="84"/>
      <c r="P413" s="221">
        <f>O413*H413</f>
        <v>0</v>
      </c>
      <c r="Q413" s="221">
        <v>0</v>
      </c>
      <c r="R413" s="221">
        <f>Q413*H413</f>
        <v>0</v>
      </c>
      <c r="S413" s="221">
        <v>0</v>
      </c>
      <c r="T413" s="222">
        <f>S413*H413</f>
        <v>0</v>
      </c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R413" s="223" t="s">
        <v>383</v>
      </c>
      <c r="AT413" s="223" t="s">
        <v>153</v>
      </c>
      <c r="AU413" s="223" t="s">
        <v>83</v>
      </c>
      <c r="AY413" s="17" t="s">
        <v>150</v>
      </c>
      <c r="BE413" s="224">
        <f>IF(N413="základní",J413,0)</f>
        <v>0</v>
      </c>
      <c r="BF413" s="224">
        <f>IF(N413="snížená",J413,0)</f>
        <v>0</v>
      </c>
      <c r="BG413" s="224">
        <f>IF(N413="zákl. přenesená",J413,0)</f>
        <v>0</v>
      </c>
      <c r="BH413" s="224">
        <f>IF(N413="sníž. přenesená",J413,0)</f>
        <v>0</v>
      </c>
      <c r="BI413" s="224">
        <f>IF(N413="nulová",J413,0)</f>
        <v>0</v>
      </c>
      <c r="BJ413" s="17" t="s">
        <v>81</v>
      </c>
      <c r="BK413" s="224">
        <f>ROUND(I413*H413,2)</f>
        <v>0</v>
      </c>
      <c r="BL413" s="17" t="s">
        <v>383</v>
      </c>
      <c r="BM413" s="223" t="s">
        <v>2307</v>
      </c>
    </row>
    <row r="414" s="2" customFormat="1">
      <c r="A414" s="38"/>
      <c r="B414" s="39"/>
      <c r="C414" s="40"/>
      <c r="D414" s="225" t="s">
        <v>159</v>
      </c>
      <c r="E414" s="40"/>
      <c r="F414" s="226" t="s">
        <v>2306</v>
      </c>
      <c r="G414" s="40"/>
      <c r="H414" s="40"/>
      <c r="I414" s="227"/>
      <c r="J414" s="40"/>
      <c r="K414" s="40"/>
      <c r="L414" s="44"/>
      <c r="M414" s="228"/>
      <c r="N414" s="229"/>
      <c r="O414" s="84"/>
      <c r="P414" s="84"/>
      <c r="Q414" s="84"/>
      <c r="R414" s="84"/>
      <c r="S414" s="84"/>
      <c r="T414" s="85"/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T414" s="17" t="s">
        <v>159</v>
      </c>
      <c r="AU414" s="17" t="s">
        <v>83</v>
      </c>
    </row>
    <row r="415" s="2" customFormat="1" ht="16.5" customHeight="1">
      <c r="A415" s="38"/>
      <c r="B415" s="39"/>
      <c r="C415" s="212" t="s">
        <v>1056</v>
      </c>
      <c r="D415" s="212" t="s">
        <v>153</v>
      </c>
      <c r="E415" s="213" t="s">
        <v>2308</v>
      </c>
      <c r="F415" s="214" t="s">
        <v>2309</v>
      </c>
      <c r="G415" s="215" t="s">
        <v>2064</v>
      </c>
      <c r="H415" s="216">
        <v>1</v>
      </c>
      <c r="I415" s="217"/>
      <c r="J415" s="218">
        <f>ROUND(I415*H415,2)</f>
        <v>0</v>
      </c>
      <c r="K415" s="214" t="s">
        <v>19</v>
      </c>
      <c r="L415" s="44"/>
      <c r="M415" s="219" t="s">
        <v>19</v>
      </c>
      <c r="N415" s="220" t="s">
        <v>44</v>
      </c>
      <c r="O415" s="84"/>
      <c r="P415" s="221">
        <f>O415*H415</f>
        <v>0</v>
      </c>
      <c r="Q415" s="221">
        <v>0</v>
      </c>
      <c r="R415" s="221">
        <f>Q415*H415</f>
        <v>0</v>
      </c>
      <c r="S415" s="221">
        <v>0</v>
      </c>
      <c r="T415" s="222">
        <f>S415*H415</f>
        <v>0</v>
      </c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R415" s="223" t="s">
        <v>383</v>
      </c>
      <c r="AT415" s="223" t="s">
        <v>153</v>
      </c>
      <c r="AU415" s="223" t="s">
        <v>83</v>
      </c>
      <c r="AY415" s="17" t="s">
        <v>150</v>
      </c>
      <c r="BE415" s="224">
        <f>IF(N415="základní",J415,0)</f>
        <v>0</v>
      </c>
      <c r="BF415" s="224">
        <f>IF(N415="snížená",J415,0)</f>
        <v>0</v>
      </c>
      <c r="BG415" s="224">
        <f>IF(N415="zákl. přenesená",J415,0)</f>
        <v>0</v>
      </c>
      <c r="BH415" s="224">
        <f>IF(N415="sníž. přenesená",J415,0)</f>
        <v>0</v>
      </c>
      <c r="BI415" s="224">
        <f>IF(N415="nulová",J415,0)</f>
        <v>0</v>
      </c>
      <c r="BJ415" s="17" t="s">
        <v>81</v>
      </c>
      <c r="BK415" s="224">
        <f>ROUND(I415*H415,2)</f>
        <v>0</v>
      </c>
      <c r="BL415" s="17" t="s">
        <v>383</v>
      </c>
      <c r="BM415" s="223" t="s">
        <v>2310</v>
      </c>
    </row>
    <row r="416" s="2" customFormat="1">
      <c r="A416" s="38"/>
      <c r="B416" s="39"/>
      <c r="C416" s="40"/>
      <c r="D416" s="225" t="s">
        <v>159</v>
      </c>
      <c r="E416" s="40"/>
      <c r="F416" s="226" t="s">
        <v>2309</v>
      </c>
      <c r="G416" s="40"/>
      <c r="H416" s="40"/>
      <c r="I416" s="227"/>
      <c r="J416" s="40"/>
      <c r="K416" s="40"/>
      <c r="L416" s="44"/>
      <c r="M416" s="228"/>
      <c r="N416" s="229"/>
      <c r="O416" s="84"/>
      <c r="P416" s="84"/>
      <c r="Q416" s="84"/>
      <c r="R416" s="84"/>
      <c r="S416" s="84"/>
      <c r="T416" s="85"/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T416" s="17" t="s">
        <v>159</v>
      </c>
      <c r="AU416" s="17" t="s">
        <v>83</v>
      </c>
    </row>
    <row r="417" s="2" customFormat="1" ht="16.5" customHeight="1">
      <c r="A417" s="38"/>
      <c r="B417" s="39"/>
      <c r="C417" s="212" t="s">
        <v>1062</v>
      </c>
      <c r="D417" s="212" t="s">
        <v>153</v>
      </c>
      <c r="E417" s="213" t="s">
        <v>2311</v>
      </c>
      <c r="F417" s="214" t="s">
        <v>2312</v>
      </c>
      <c r="G417" s="215" t="s">
        <v>2064</v>
      </c>
      <c r="H417" s="216">
        <v>1</v>
      </c>
      <c r="I417" s="217"/>
      <c r="J417" s="218">
        <f>ROUND(I417*H417,2)</f>
        <v>0</v>
      </c>
      <c r="K417" s="214" t="s">
        <v>19</v>
      </c>
      <c r="L417" s="44"/>
      <c r="M417" s="219" t="s">
        <v>19</v>
      </c>
      <c r="N417" s="220" t="s">
        <v>44</v>
      </c>
      <c r="O417" s="84"/>
      <c r="P417" s="221">
        <f>O417*H417</f>
        <v>0</v>
      </c>
      <c r="Q417" s="221">
        <v>0</v>
      </c>
      <c r="R417" s="221">
        <f>Q417*H417</f>
        <v>0</v>
      </c>
      <c r="S417" s="221">
        <v>0</v>
      </c>
      <c r="T417" s="222">
        <f>S417*H417</f>
        <v>0</v>
      </c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R417" s="223" t="s">
        <v>383</v>
      </c>
      <c r="AT417" s="223" t="s">
        <v>153</v>
      </c>
      <c r="AU417" s="223" t="s">
        <v>83</v>
      </c>
      <c r="AY417" s="17" t="s">
        <v>150</v>
      </c>
      <c r="BE417" s="224">
        <f>IF(N417="základní",J417,0)</f>
        <v>0</v>
      </c>
      <c r="BF417" s="224">
        <f>IF(N417="snížená",J417,0)</f>
        <v>0</v>
      </c>
      <c r="BG417" s="224">
        <f>IF(N417="zákl. přenesená",J417,0)</f>
        <v>0</v>
      </c>
      <c r="BH417" s="224">
        <f>IF(N417="sníž. přenesená",J417,0)</f>
        <v>0</v>
      </c>
      <c r="BI417" s="224">
        <f>IF(N417="nulová",J417,0)</f>
        <v>0</v>
      </c>
      <c r="BJ417" s="17" t="s">
        <v>81</v>
      </c>
      <c r="BK417" s="224">
        <f>ROUND(I417*H417,2)</f>
        <v>0</v>
      </c>
      <c r="BL417" s="17" t="s">
        <v>383</v>
      </c>
      <c r="BM417" s="223" t="s">
        <v>2313</v>
      </c>
    </row>
    <row r="418" s="2" customFormat="1">
      <c r="A418" s="38"/>
      <c r="B418" s="39"/>
      <c r="C418" s="40"/>
      <c r="D418" s="225" t="s">
        <v>159</v>
      </c>
      <c r="E418" s="40"/>
      <c r="F418" s="226" t="s">
        <v>2312</v>
      </c>
      <c r="G418" s="40"/>
      <c r="H418" s="40"/>
      <c r="I418" s="227"/>
      <c r="J418" s="40"/>
      <c r="K418" s="40"/>
      <c r="L418" s="44"/>
      <c r="M418" s="228"/>
      <c r="N418" s="229"/>
      <c r="O418" s="84"/>
      <c r="P418" s="84"/>
      <c r="Q418" s="84"/>
      <c r="R418" s="84"/>
      <c r="S418" s="84"/>
      <c r="T418" s="85"/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T418" s="17" t="s">
        <v>159</v>
      </c>
      <c r="AU418" s="17" t="s">
        <v>83</v>
      </c>
    </row>
    <row r="419" s="2" customFormat="1" ht="16.5" customHeight="1">
      <c r="A419" s="38"/>
      <c r="B419" s="39"/>
      <c r="C419" s="212" t="s">
        <v>1069</v>
      </c>
      <c r="D419" s="212" t="s">
        <v>153</v>
      </c>
      <c r="E419" s="213" t="s">
        <v>2314</v>
      </c>
      <c r="F419" s="214" t="s">
        <v>2315</v>
      </c>
      <c r="G419" s="215" t="s">
        <v>2064</v>
      </c>
      <c r="H419" s="216">
        <v>6</v>
      </c>
      <c r="I419" s="217"/>
      <c r="J419" s="218">
        <f>ROUND(I419*H419,2)</f>
        <v>0</v>
      </c>
      <c r="K419" s="214" t="s">
        <v>19</v>
      </c>
      <c r="L419" s="44"/>
      <c r="M419" s="219" t="s">
        <v>19</v>
      </c>
      <c r="N419" s="220" t="s">
        <v>44</v>
      </c>
      <c r="O419" s="84"/>
      <c r="P419" s="221">
        <f>O419*H419</f>
        <v>0</v>
      </c>
      <c r="Q419" s="221">
        <v>0</v>
      </c>
      <c r="R419" s="221">
        <f>Q419*H419</f>
        <v>0</v>
      </c>
      <c r="S419" s="221">
        <v>0</v>
      </c>
      <c r="T419" s="222">
        <f>S419*H419</f>
        <v>0</v>
      </c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R419" s="223" t="s">
        <v>383</v>
      </c>
      <c r="AT419" s="223" t="s">
        <v>153</v>
      </c>
      <c r="AU419" s="223" t="s">
        <v>83</v>
      </c>
      <c r="AY419" s="17" t="s">
        <v>150</v>
      </c>
      <c r="BE419" s="224">
        <f>IF(N419="základní",J419,0)</f>
        <v>0</v>
      </c>
      <c r="BF419" s="224">
        <f>IF(N419="snížená",J419,0)</f>
        <v>0</v>
      </c>
      <c r="BG419" s="224">
        <f>IF(N419="zákl. přenesená",J419,0)</f>
        <v>0</v>
      </c>
      <c r="BH419" s="224">
        <f>IF(N419="sníž. přenesená",J419,0)</f>
        <v>0</v>
      </c>
      <c r="BI419" s="224">
        <f>IF(N419="nulová",J419,0)</f>
        <v>0</v>
      </c>
      <c r="BJ419" s="17" t="s">
        <v>81</v>
      </c>
      <c r="BK419" s="224">
        <f>ROUND(I419*H419,2)</f>
        <v>0</v>
      </c>
      <c r="BL419" s="17" t="s">
        <v>383</v>
      </c>
      <c r="BM419" s="223" t="s">
        <v>2316</v>
      </c>
    </row>
    <row r="420" s="2" customFormat="1">
      <c r="A420" s="38"/>
      <c r="B420" s="39"/>
      <c r="C420" s="40"/>
      <c r="D420" s="225" t="s">
        <v>159</v>
      </c>
      <c r="E420" s="40"/>
      <c r="F420" s="226" t="s">
        <v>2315</v>
      </c>
      <c r="G420" s="40"/>
      <c r="H420" s="40"/>
      <c r="I420" s="227"/>
      <c r="J420" s="40"/>
      <c r="K420" s="40"/>
      <c r="L420" s="44"/>
      <c r="M420" s="228"/>
      <c r="N420" s="229"/>
      <c r="O420" s="84"/>
      <c r="P420" s="84"/>
      <c r="Q420" s="84"/>
      <c r="R420" s="84"/>
      <c r="S420" s="84"/>
      <c r="T420" s="85"/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T420" s="17" t="s">
        <v>159</v>
      </c>
      <c r="AU420" s="17" t="s">
        <v>83</v>
      </c>
    </row>
    <row r="421" s="2" customFormat="1" ht="16.5" customHeight="1">
      <c r="A421" s="38"/>
      <c r="B421" s="39"/>
      <c r="C421" s="212" t="s">
        <v>1076</v>
      </c>
      <c r="D421" s="212" t="s">
        <v>153</v>
      </c>
      <c r="E421" s="213" t="s">
        <v>2317</v>
      </c>
      <c r="F421" s="214" t="s">
        <v>2318</v>
      </c>
      <c r="G421" s="215" t="s">
        <v>2064</v>
      </c>
      <c r="H421" s="216">
        <v>6</v>
      </c>
      <c r="I421" s="217"/>
      <c r="J421" s="218">
        <f>ROUND(I421*H421,2)</f>
        <v>0</v>
      </c>
      <c r="K421" s="214" t="s">
        <v>19</v>
      </c>
      <c r="L421" s="44"/>
      <c r="M421" s="219" t="s">
        <v>19</v>
      </c>
      <c r="N421" s="220" t="s">
        <v>44</v>
      </c>
      <c r="O421" s="84"/>
      <c r="P421" s="221">
        <f>O421*H421</f>
        <v>0</v>
      </c>
      <c r="Q421" s="221">
        <v>0</v>
      </c>
      <c r="R421" s="221">
        <f>Q421*H421</f>
        <v>0</v>
      </c>
      <c r="S421" s="221">
        <v>0</v>
      </c>
      <c r="T421" s="222">
        <f>S421*H421</f>
        <v>0</v>
      </c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R421" s="223" t="s">
        <v>383</v>
      </c>
      <c r="AT421" s="223" t="s">
        <v>153</v>
      </c>
      <c r="AU421" s="223" t="s">
        <v>83</v>
      </c>
      <c r="AY421" s="17" t="s">
        <v>150</v>
      </c>
      <c r="BE421" s="224">
        <f>IF(N421="základní",J421,0)</f>
        <v>0</v>
      </c>
      <c r="BF421" s="224">
        <f>IF(N421="snížená",J421,0)</f>
        <v>0</v>
      </c>
      <c r="BG421" s="224">
        <f>IF(N421="zákl. přenesená",J421,0)</f>
        <v>0</v>
      </c>
      <c r="BH421" s="224">
        <f>IF(N421="sníž. přenesená",J421,0)</f>
        <v>0</v>
      </c>
      <c r="BI421" s="224">
        <f>IF(N421="nulová",J421,0)</f>
        <v>0</v>
      </c>
      <c r="BJ421" s="17" t="s">
        <v>81</v>
      </c>
      <c r="BK421" s="224">
        <f>ROUND(I421*H421,2)</f>
        <v>0</v>
      </c>
      <c r="BL421" s="17" t="s">
        <v>383</v>
      </c>
      <c r="BM421" s="223" t="s">
        <v>2319</v>
      </c>
    </row>
    <row r="422" s="2" customFormat="1">
      <c r="A422" s="38"/>
      <c r="B422" s="39"/>
      <c r="C422" s="40"/>
      <c r="D422" s="225" t="s">
        <v>159</v>
      </c>
      <c r="E422" s="40"/>
      <c r="F422" s="226" t="s">
        <v>2318</v>
      </c>
      <c r="G422" s="40"/>
      <c r="H422" s="40"/>
      <c r="I422" s="227"/>
      <c r="J422" s="40"/>
      <c r="K422" s="40"/>
      <c r="L422" s="44"/>
      <c r="M422" s="228"/>
      <c r="N422" s="229"/>
      <c r="O422" s="84"/>
      <c r="P422" s="84"/>
      <c r="Q422" s="84"/>
      <c r="R422" s="84"/>
      <c r="S422" s="84"/>
      <c r="T422" s="85"/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T422" s="17" t="s">
        <v>159</v>
      </c>
      <c r="AU422" s="17" t="s">
        <v>83</v>
      </c>
    </row>
    <row r="423" s="2" customFormat="1" ht="16.5" customHeight="1">
      <c r="A423" s="38"/>
      <c r="B423" s="39"/>
      <c r="C423" s="212" t="s">
        <v>390</v>
      </c>
      <c r="D423" s="212" t="s">
        <v>153</v>
      </c>
      <c r="E423" s="213" t="s">
        <v>2320</v>
      </c>
      <c r="F423" s="214" t="s">
        <v>2321</v>
      </c>
      <c r="G423" s="215" t="s">
        <v>2064</v>
      </c>
      <c r="H423" s="216">
        <v>1</v>
      </c>
      <c r="I423" s="217"/>
      <c r="J423" s="218">
        <f>ROUND(I423*H423,2)</f>
        <v>0</v>
      </c>
      <c r="K423" s="214" t="s">
        <v>19</v>
      </c>
      <c r="L423" s="44"/>
      <c r="M423" s="219" t="s">
        <v>19</v>
      </c>
      <c r="N423" s="220" t="s">
        <v>44</v>
      </c>
      <c r="O423" s="84"/>
      <c r="P423" s="221">
        <f>O423*H423</f>
        <v>0</v>
      </c>
      <c r="Q423" s="221">
        <v>0</v>
      </c>
      <c r="R423" s="221">
        <f>Q423*H423</f>
        <v>0</v>
      </c>
      <c r="S423" s="221">
        <v>0</v>
      </c>
      <c r="T423" s="222">
        <f>S423*H423</f>
        <v>0</v>
      </c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R423" s="223" t="s">
        <v>383</v>
      </c>
      <c r="AT423" s="223" t="s">
        <v>153</v>
      </c>
      <c r="AU423" s="223" t="s">
        <v>83</v>
      </c>
      <c r="AY423" s="17" t="s">
        <v>150</v>
      </c>
      <c r="BE423" s="224">
        <f>IF(N423="základní",J423,0)</f>
        <v>0</v>
      </c>
      <c r="BF423" s="224">
        <f>IF(N423="snížená",J423,0)</f>
        <v>0</v>
      </c>
      <c r="BG423" s="224">
        <f>IF(N423="zákl. přenesená",J423,0)</f>
        <v>0</v>
      </c>
      <c r="BH423" s="224">
        <f>IF(N423="sníž. přenesená",J423,0)</f>
        <v>0</v>
      </c>
      <c r="BI423" s="224">
        <f>IF(N423="nulová",J423,0)</f>
        <v>0</v>
      </c>
      <c r="BJ423" s="17" t="s">
        <v>81</v>
      </c>
      <c r="BK423" s="224">
        <f>ROUND(I423*H423,2)</f>
        <v>0</v>
      </c>
      <c r="BL423" s="17" t="s">
        <v>383</v>
      </c>
      <c r="BM423" s="223" t="s">
        <v>2322</v>
      </c>
    </row>
    <row r="424" s="2" customFormat="1">
      <c r="A424" s="38"/>
      <c r="B424" s="39"/>
      <c r="C424" s="40"/>
      <c r="D424" s="225" t="s">
        <v>159</v>
      </c>
      <c r="E424" s="40"/>
      <c r="F424" s="226" t="s">
        <v>2321</v>
      </c>
      <c r="G424" s="40"/>
      <c r="H424" s="40"/>
      <c r="I424" s="227"/>
      <c r="J424" s="40"/>
      <c r="K424" s="40"/>
      <c r="L424" s="44"/>
      <c r="M424" s="228"/>
      <c r="N424" s="229"/>
      <c r="O424" s="84"/>
      <c r="P424" s="84"/>
      <c r="Q424" s="84"/>
      <c r="R424" s="84"/>
      <c r="S424" s="84"/>
      <c r="T424" s="85"/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T424" s="17" t="s">
        <v>159</v>
      </c>
      <c r="AU424" s="17" t="s">
        <v>83</v>
      </c>
    </row>
    <row r="425" s="2" customFormat="1" ht="16.5" customHeight="1">
      <c r="A425" s="38"/>
      <c r="B425" s="39"/>
      <c r="C425" s="212" t="s">
        <v>1088</v>
      </c>
      <c r="D425" s="212" t="s">
        <v>153</v>
      </c>
      <c r="E425" s="213" t="s">
        <v>2323</v>
      </c>
      <c r="F425" s="214" t="s">
        <v>2324</v>
      </c>
      <c r="G425" s="215" t="s">
        <v>2064</v>
      </c>
      <c r="H425" s="216">
        <v>7</v>
      </c>
      <c r="I425" s="217"/>
      <c r="J425" s="218">
        <f>ROUND(I425*H425,2)</f>
        <v>0</v>
      </c>
      <c r="K425" s="214" t="s">
        <v>19</v>
      </c>
      <c r="L425" s="44"/>
      <c r="M425" s="219" t="s">
        <v>19</v>
      </c>
      <c r="N425" s="220" t="s">
        <v>44</v>
      </c>
      <c r="O425" s="84"/>
      <c r="P425" s="221">
        <f>O425*H425</f>
        <v>0</v>
      </c>
      <c r="Q425" s="221">
        <v>0</v>
      </c>
      <c r="R425" s="221">
        <f>Q425*H425</f>
        <v>0</v>
      </c>
      <c r="S425" s="221">
        <v>0</v>
      </c>
      <c r="T425" s="222">
        <f>S425*H425</f>
        <v>0</v>
      </c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R425" s="223" t="s">
        <v>383</v>
      </c>
      <c r="AT425" s="223" t="s">
        <v>153</v>
      </c>
      <c r="AU425" s="223" t="s">
        <v>83</v>
      </c>
      <c r="AY425" s="17" t="s">
        <v>150</v>
      </c>
      <c r="BE425" s="224">
        <f>IF(N425="základní",J425,0)</f>
        <v>0</v>
      </c>
      <c r="BF425" s="224">
        <f>IF(N425="snížená",J425,0)</f>
        <v>0</v>
      </c>
      <c r="BG425" s="224">
        <f>IF(N425="zákl. přenesená",J425,0)</f>
        <v>0</v>
      </c>
      <c r="BH425" s="224">
        <f>IF(N425="sníž. přenesená",J425,0)</f>
        <v>0</v>
      </c>
      <c r="BI425" s="224">
        <f>IF(N425="nulová",J425,0)</f>
        <v>0</v>
      </c>
      <c r="BJ425" s="17" t="s">
        <v>81</v>
      </c>
      <c r="BK425" s="224">
        <f>ROUND(I425*H425,2)</f>
        <v>0</v>
      </c>
      <c r="BL425" s="17" t="s">
        <v>383</v>
      </c>
      <c r="BM425" s="223" t="s">
        <v>2325</v>
      </c>
    </row>
    <row r="426" s="2" customFormat="1">
      <c r="A426" s="38"/>
      <c r="B426" s="39"/>
      <c r="C426" s="40"/>
      <c r="D426" s="225" t="s">
        <v>159</v>
      </c>
      <c r="E426" s="40"/>
      <c r="F426" s="226" t="s">
        <v>2326</v>
      </c>
      <c r="G426" s="40"/>
      <c r="H426" s="40"/>
      <c r="I426" s="227"/>
      <c r="J426" s="40"/>
      <c r="K426" s="40"/>
      <c r="L426" s="44"/>
      <c r="M426" s="228"/>
      <c r="N426" s="229"/>
      <c r="O426" s="84"/>
      <c r="P426" s="84"/>
      <c r="Q426" s="84"/>
      <c r="R426" s="84"/>
      <c r="S426" s="84"/>
      <c r="T426" s="85"/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T426" s="17" t="s">
        <v>159</v>
      </c>
      <c r="AU426" s="17" t="s">
        <v>83</v>
      </c>
    </row>
    <row r="427" s="2" customFormat="1" ht="16.5" customHeight="1">
      <c r="A427" s="38"/>
      <c r="B427" s="39"/>
      <c r="C427" s="212" t="s">
        <v>1094</v>
      </c>
      <c r="D427" s="212" t="s">
        <v>153</v>
      </c>
      <c r="E427" s="213" t="s">
        <v>2327</v>
      </c>
      <c r="F427" s="214" t="s">
        <v>2328</v>
      </c>
      <c r="G427" s="215" t="s">
        <v>281</v>
      </c>
      <c r="H427" s="216">
        <v>25</v>
      </c>
      <c r="I427" s="217"/>
      <c r="J427" s="218">
        <f>ROUND(I427*H427,2)</f>
        <v>0</v>
      </c>
      <c r="K427" s="214" t="s">
        <v>19</v>
      </c>
      <c r="L427" s="44"/>
      <c r="M427" s="219" t="s">
        <v>19</v>
      </c>
      <c r="N427" s="220" t="s">
        <v>44</v>
      </c>
      <c r="O427" s="84"/>
      <c r="P427" s="221">
        <f>O427*H427</f>
        <v>0</v>
      </c>
      <c r="Q427" s="221">
        <v>0.00014999999999999999</v>
      </c>
      <c r="R427" s="221">
        <f>Q427*H427</f>
        <v>0.0037499999999999999</v>
      </c>
      <c r="S427" s="221">
        <v>0</v>
      </c>
      <c r="T427" s="222">
        <f>S427*H427</f>
        <v>0</v>
      </c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R427" s="223" t="s">
        <v>217</v>
      </c>
      <c r="AT427" s="223" t="s">
        <v>153</v>
      </c>
      <c r="AU427" s="223" t="s">
        <v>83</v>
      </c>
      <c r="AY427" s="17" t="s">
        <v>150</v>
      </c>
      <c r="BE427" s="224">
        <f>IF(N427="základní",J427,0)</f>
        <v>0</v>
      </c>
      <c r="BF427" s="224">
        <f>IF(N427="snížená",J427,0)</f>
        <v>0</v>
      </c>
      <c r="BG427" s="224">
        <f>IF(N427="zákl. přenesená",J427,0)</f>
        <v>0</v>
      </c>
      <c r="BH427" s="224">
        <f>IF(N427="sníž. přenesená",J427,0)</f>
        <v>0</v>
      </c>
      <c r="BI427" s="224">
        <f>IF(N427="nulová",J427,0)</f>
        <v>0</v>
      </c>
      <c r="BJ427" s="17" t="s">
        <v>81</v>
      </c>
      <c r="BK427" s="224">
        <f>ROUND(I427*H427,2)</f>
        <v>0</v>
      </c>
      <c r="BL427" s="17" t="s">
        <v>217</v>
      </c>
      <c r="BM427" s="223" t="s">
        <v>2329</v>
      </c>
    </row>
    <row r="428" s="2" customFormat="1">
      <c r="A428" s="38"/>
      <c r="B428" s="39"/>
      <c r="C428" s="40"/>
      <c r="D428" s="225" t="s">
        <v>159</v>
      </c>
      <c r="E428" s="40"/>
      <c r="F428" s="226" t="s">
        <v>2328</v>
      </c>
      <c r="G428" s="40"/>
      <c r="H428" s="40"/>
      <c r="I428" s="227"/>
      <c r="J428" s="40"/>
      <c r="K428" s="40"/>
      <c r="L428" s="44"/>
      <c r="M428" s="228"/>
      <c r="N428" s="229"/>
      <c r="O428" s="84"/>
      <c r="P428" s="84"/>
      <c r="Q428" s="84"/>
      <c r="R428" s="84"/>
      <c r="S428" s="84"/>
      <c r="T428" s="85"/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T428" s="17" t="s">
        <v>159</v>
      </c>
      <c r="AU428" s="17" t="s">
        <v>83</v>
      </c>
    </row>
    <row r="429" s="2" customFormat="1" ht="16.5" customHeight="1">
      <c r="A429" s="38"/>
      <c r="B429" s="39"/>
      <c r="C429" s="212" t="s">
        <v>1099</v>
      </c>
      <c r="D429" s="212" t="s">
        <v>153</v>
      </c>
      <c r="E429" s="213" t="s">
        <v>1025</v>
      </c>
      <c r="F429" s="214" t="s">
        <v>1026</v>
      </c>
      <c r="G429" s="215" t="s">
        <v>281</v>
      </c>
      <c r="H429" s="216">
        <v>3</v>
      </c>
      <c r="I429" s="217"/>
      <c r="J429" s="218">
        <f>ROUND(I429*H429,2)</f>
        <v>0</v>
      </c>
      <c r="K429" s="214" t="s">
        <v>157</v>
      </c>
      <c r="L429" s="44"/>
      <c r="M429" s="219" t="s">
        <v>19</v>
      </c>
      <c r="N429" s="220" t="s">
        <v>44</v>
      </c>
      <c r="O429" s="84"/>
      <c r="P429" s="221">
        <f>O429*H429</f>
        <v>0</v>
      </c>
      <c r="Q429" s="221">
        <v>0.00024000000000000001</v>
      </c>
      <c r="R429" s="221">
        <f>Q429*H429</f>
        <v>0.00072000000000000005</v>
      </c>
      <c r="S429" s="221">
        <v>0</v>
      </c>
      <c r="T429" s="222">
        <f>S429*H429</f>
        <v>0</v>
      </c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R429" s="223" t="s">
        <v>217</v>
      </c>
      <c r="AT429" s="223" t="s">
        <v>153</v>
      </c>
      <c r="AU429" s="223" t="s">
        <v>83</v>
      </c>
      <c r="AY429" s="17" t="s">
        <v>150</v>
      </c>
      <c r="BE429" s="224">
        <f>IF(N429="základní",J429,0)</f>
        <v>0</v>
      </c>
      <c r="BF429" s="224">
        <f>IF(N429="snížená",J429,0)</f>
        <v>0</v>
      </c>
      <c r="BG429" s="224">
        <f>IF(N429="zákl. přenesená",J429,0)</f>
        <v>0</v>
      </c>
      <c r="BH429" s="224">
        <f>IF(N429="sníž. přenesená",J429,0)</f>
        <v>0</v>
      </c>
      <c r="BI429" s="224">
        <f>IF(N429="nulová",J429,0)</f>
        <v>0</v>
      </c>
      <c r="BJ429" s="17" t="s">
        <v>81</v>
      </c>
      <c r="BK429" s="224">
        <f>ROUND(I429*H429,2)</f>
        <v>0</v>
      </c>
      <c r="BL429" s="17" t="s">
        <v>217</v>
      </c>
      <c r="BM429" s="223" t="s">
        <v>2330</v>
      </c>
    </row>
    <row r="430" s="2" customFormat="1">
      <c r="A430" s="38"/>
      <c r="B430" s="39"/>
      <c r="C430" s="40"/>
      <c r="D430" s="225" t="s">
        <v>159</v>
      </c>
      <c r="E430" s="40"/>
      <c r="F430" s="226" t="s">
        <v>1028</v>
      </c>
      <c r="G430" s="40"/>
      <c r="H430" s="40"/>
      <c r="I430" s="227"/>
      <c r="J430" s="40"/>
      <c r="K430" s="40"/>
      <c r="L430" s="44"/>
      <c r="M430" s="228"/>
      <c r="N430" s="229"/>
      <c r="O430" s="84"/>
      <c r="P430" s="84"/>
      <c r="Q430" s="84"/>
      <c r="R430" s="84"/>
      <c r="S430" s="84"/>
      <c r="T430" s="85"/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T430" s="17" t="s">
        <v>159</v>
      </c>
      <c r="AU430" s="17" t="s">
        <v>83</v>
      </c>
    </row>
    <row r="431" s="2" customFormat="1">
      <c r="A431" s="38"/>
      <c r="B431" s="39"/>
      <c r="C431" s="40"/>
      <c r="D431" s="230" t="s">
        <v>161</v>
      </c>
      <c r="E431" s="40"/>
      <c r="F431" s="231" t="s">
        <v>1029</v>
      </c>
      <c r="G431" s="40"/>
      <c r="H431" s="40"/>
      <c r="I431" s="227"/>
      <c r="J431" s="40"/>
      <c r="K431" s="40"/>
      <c r="L431" s="44"/>
      <c r="M431" s="228"/>
      <c r="N431" s="229"/>
      <c r="O431" s="84"/>
      <c r="P431" s="84"/>
      <c r="Q431" s="84"/>
      <c r="R431" s="84"/>
      <c r="S431" s="84"/>
      <c r="T431" s="85"/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T431" s="17" t="s">
        <v>161</v>
      </c>
      <c r="AU431" s="17" t="s">
        <v>83</v>
      </c>
    </row>
    <row r="432" s="2" customFormat="1" ht="16.5" customHeight="1">
      <c r="A432" s="38"/>
      <c r="B432" s="39"/>
      <c r="C432" s="212" t="s">
        <v>1105</v>
      </c>
      <c r="D432" s="212" t="s">
        <v>153</v>
      </c>
      <c r="E432" s="213" t="s">
        <v>2331</v>
      </c>
      <c r="F432" s="214" t="s">
        <v>2332</v>
      </c>
      <c r="G432" s="215" t="s">
        <v>281</v>
      </c>
      <c r="H432" s="216">
        <v>7</v>
      </c>
      <c r="I432" s="217"/>
      <c r="J432" s="218">
        <f>ROUND(I432*H432,2)</f>
        <v>0</v>
      </c>
      <c r="K432" s="214" t="s">
        <v>157</v>
      </c>
      <c r="L432" s="44"/>
      <c r="M432" s="219" t="s">
        <v>19</v>
      </c>
      <c r="N432" s="220" t="s">
        <v>44</v>
      </c>
      <c r="O432" s="84"/>
      <c r="P432" s="221">
        <f>O432*H432</f>
        <v>0</v>
      </c>
      <c r="Q432" s="221">
        <v>0.00025999999999999998</v>
      </c>
      <c r="R432" s="221">
        <f>Q432*H432</f>
        <v>0.0018199999999999998</v>
      </c>
      <c r="S432" s="221">
        <v>0</v>
      </c>
      <c r="T432" s="222">
        <f>S432*H432</f>
        <v>0</v>
      </c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R432" s="223" t="s">
        <v>217</v>
      </c>
      <c r="AT432" s="223" t="s">
        <v>153</v>
      </c>
      <c r="AU432" s="223" t="s">
        <v>83</v>
      </c>
      <c r="AY432" s="17" t="s">
        <v>150</v>
      </c>
      <c r="BE432" s="224">
        <f>IF(N432="základní",J432,0)</f>
        <v>0</v>
      </c>
      <c r="BF432" s="224">
        <f>IF(N432="snížená",J432,0)</f>
        <v>0</v>
      </c>
      <c r="BG432" s="224">
        <f>IF(N432="zákl. přenesená",J432,0)</f>
        <v>0</v>
      </c>
      <c r="BH432" s="224">
        <f>IF(N432="sníž. přenesená",J432,0)</f>
        <v>0</v>
      </c>
      <c r="BI432" s="224">
        <f>IF(N432="nulová",J432,0)</f>
        <v>0</v>
      </c>
      <c r="BJ432" s="17" t="s">
        <v>81</v>
      </c>
      <c r="BK432" s="224">
        <f>ROUND(I432*H432,2)</f>
        <v>0</v>
      </c>
      <c r="BL432" s="17" t="s">
        <v>217</v>
      </c>
      <c r="BM432" s="223" t="s">
        <v>2333</v>
      </c>
    </row>
    <row r="433" s="2" customFormat="1">
      <c r="A433" s="38"/>
      <c r="B433" s="39"/>
      <c r="C433" s="40"/>
      <c r="D433" s="225" t="s">
        <v>159</v>
      </c>
      <c r="E433" s="40"/>
      <c r="F433" s="226" t="s">
        <v>2334</v>
      </c>
      <c r="G433" s="40"/>
      <c r="H433" s="40"/>
      <c r="I433" s="227"/>
      <c r="J433" s="40"/>
      <c r="K433" s="40"/>
      <c r="L433" s="44"/>
      <c r="M433" s="228"/>
      <c r="N433" s="229"/>
      <c r="O433" s="84"/>
      <c r="P433" s="84"/>
      <c r="Q433" s="84"/>
      <c r="R433" s="84"/>
      <c r="S433" s="84"/>
      <c r="T433" s="85"/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T433" s="17" t="s">
        <v>159</v>
      </c>
      <c r="AU433" s="17" t="s">
        <v>83</v>
      </c>
    </row>
    <row r="434" s="2" customFormat="1">
      <c r="A434" s="38"/>
      <c r="B434" s="39"/>
      <c r="C434" s="40"/>
      <c r="D434" s="230" t="s">
        <v>161</v>
      </c>
      <c r="E434" s="40"/>
      <c r="F434" s="231" t="s">
        <v>2335</v>
      </c>
      <c r="G434" s="40"/>
      <c r="H434" s="40"/>
      <c r="I434" s="227"/>
      <c r="J434" s="40"/>
      <c r="K434" s="40"/>
      <c r="L434" s="44"/>
      <c r="M434" s="228"/>
      <c r="N434" s="229"/>
      <c r="O434" s="84"/>
      <c r="P434" s="84"/>
      <c r="Q434" s="84"/>
      <c r="R434" s="84"/>
      <c r="S434" s="84"/>
      <c r="T434" s="85"/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T434" s="17" t="s">
        <v>161</v>
      </c>
      <c r="AU434" s="17" t="s">
        <v>83</v>
      </c>
    </row>
    <row r="435" s="2" customFormat="1" ht="16.5" customHeight="1">
      <c r="A435" s="38"/>
      <c r="B435" s="39"/>
      <c r="C435" s="212" t="s">
        <v>1110</v>
      </c>
      <c r="D435" s="212" t="s">
        <v>153</v>
      </c>
      <c r="E435" s="213" t="s">
        <v>2336</v>
      </c>
      <c r="F435" s="214" t="s">
        <v>2337</v>
      </c>
      <c r="G435" s="215" t="s">
        <v>281</v>
      </c>
      <c r="H435" s="216">
        <v>1</v>
      </c>
      <c r="I435" s="217"/>
      <c r="J435" s="218">
        <f>ROUND(I435*H435,2)</f>
        <v>0</v>
      </c>
      <c r="K435" s="214" t="s">
        <v>157</v>
      </c>
      <c r="L435" s="44"/>
      <c r="M435" s="219" t="s">
        <v>19</v>
      </c>
      <c r="N435" s="220" t="s">
        <v>44</v>
      </c>
      <c r="O435" s="84"/>
      <c r="P435" s="221">
        <f>O435*H435</f>
        <v>0</v>
      </c>
      <c r="Q435" s="221">
        <v>0.00079000000000000001</v>
      </c>
      <c r="R435" s="221">
        <f>Q435*H435</f>
        <v>0.00079000000000000001</v>
      </c>
      <c r="S435" s="221">
        <v>0</v>
      </c>
      <c r="T435" s="222">
        <f>S435*H435</f>
        <v>0</v>
      </c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R435" s="223" t="s">
        <v>217</v>
      </c>
      <c r="AT435" s="223" t="s">
        <v>153</v>
      </c>
      <c r="AU435" s="223" t="s">
        <v>83</v>
      </c>
      <c r="AY435" s="17" t="s">
        <v>150</v>
      </c>
      <c r="BE435" s="224">
        <f>IF(N435="základní",J435,0)</f>
        <v>0</v>
      </c>
      <c r="BF435" s="224">
        <f>IF(N435="snížená",J435,0)</f>
        <v>0</v>
      </c>
      <c r="BG435" s="224">
        <f>IF(N435="zákl. přenesená",J435,0)</f>
        <v>0</v>
      </c>
      <c r="BH435" s="224">
        <f>IF(N435="sníž. přenesená",J435,0)</f>
        <v>0</v>
      </c>
      <c r="BI435" s="224">
        <f>IF(N435="nulová",J435,0)</f>
        <v>0</v>
      </c>
      <c r="BJ435" s="17" t="s">
        <v>81</v>
      </c>
      <c r="BK435" s="224">
        <f>ROUND(I435*H435,2)</f>
        <v>0</v>
      </c>
      <c r="BL435" s="17" t="s">
        <v>217</v>
      </c>
      <c r="BM435" s="223" t="s">
        <v>2338</v>
      </c>
    </row>
    <row r="436" s="2" customFormat="1">
      <c r="A436" s="38"/>
      <c r="B436" s="39"/>
      <c r="C436" s="40"/>
      <c r="D436" s="225" t="s">
        <v>159</v>
      </c>
      <c r="E436" s="40"/>
      <c r="F436" s="226" t="s">
        <v>2339</v>
      </c>
      <c r="G436" s="40"/>
      <c r="H436" s="40"/>
      <c r="I436" s="227"/>
      <c r="J436" s="40"/>
      <c r="K436" s="40"/>
      <c r="L436" s="44"/>
      <c r="M436" s="228"/>
      <c r="N436" s="229"/>
      <c r="O436" s="84"/>
      <c r="P436" s="84"/>
      <c r="Q436" s="84"/>
      <c r="R436" s="84"/>
      <c r="S436" s="84"/>
      <c r="T436" s="85"/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T436" s="17" t="s">
        <v>159</v>
      </c>
      <c r="AU436" s="17" t="s">
        <v>83</v>
      </c>
    </row>
    <row r="437" s="2" customFormat="1">
      <c r="A437" s="38"/>
      <c r="B437" s="39"/>
      <c r="C437" s="40"/>
      <c r="D437" s="230" t="s">
        <v>161</v>
      </c>
      <c r="E437" s="40"/>
      <c r="F437" s="231" t="s">
        <v>2340</v>
      </c>
      <c r="G437" s="40"/>
      <c r="H437" s="40"/>
      <c r="I437" s="227"/>
      <c r="J437" s="40"/>
      <c r="K437" s="40"/>
      <c r="L437" s="44"/>
      <c r="M437" s="228"/>
      <c r="N437" s="229"/>
      <c r="O437" s="84"/>
      <c r="P437" s="84"/>
      <c r="Q437" s="84"/>
      <c r="R437" s="84"/>
      <c r="S437" s="84"/>
      <c r="T437" s="85"/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T437" s="17" t="s">
        <v>161</v>
      </c>
      <c r="AU437" s="17" t="s">
        <v>83</v>
      </c>
    </row>
    <row r="438" s="2" customFormat="1" ht="16.5" customHeight="1">
      <c r="A438" s="38"/>
      <c r="B438" s="39"/>
      <c r="C438" s="212" t="s">
        <v>1114</v>
      </c>
      <c r="D438" s="212" t="s">
        <v>153</v>
      </c>
      <c r="E438" s="213" t="s">
        <v>2341</v>
      </c>
      <c r="F438" s="214" t="s">
        <v>2342</v>
      </c>
      <c r="G438" s="215" t="s">
        <v>2064</v>
      </c>
      <c r="H438" s="216">
        <v>8</v>
      </c>
      <c r="I438" s="217"/>
      <c r="J438" s="218">
        <f>ROUND(I438*H438,2)</f>
        <v>0</v>
      </c>
      <c r="K438" s="214" t="s">
        <v>19</v>
      </c>
      <c r="L438" s="44"/>
      <c r="M438" s="219" t="s">
        <v>19</v>
      </c>
      <c r="N438" s="220" t="s">
        <v>44</v>
      </c>
      <c r="O438" s="84"/>
      <c r="P438" s="221">
        <f>O438*H438</f>
        <v>0</v>
      </c>
      <c r="Q438" s="221">
        <v>0</v>
      </c>
      <c r="R438" s="221">
        <f>Q438*H438</f>
        <v>0</v>
      </c>
      <c r="S438" s="221">
        <v>0</v>
      </c>
      <c r="T438" s="222">
        <f>S438*H438</f>
        <v>0</v>
      </c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R438" s="223" t="s">
        <v>383</v>
      </c>
      <c r="AT438" s="223" t="s">
        <v>153</v>
      </c>
      <c r="AU438" s="223" t="s">
        <v>83</v>
      </c>
      <c r="AY438" s="17" t="s">
        <v>150</v>
      </c>
      <c r="BE438" s="224">
        <f>IF(N438="základní",J438,0)</f>
        <v>0</v>
      </c>
      <c r="BF438" s="224">
        <f>IF(N438="snížená",J438,0)</f>
        <v>0</v>
      </c>
      <c r="BG438" s="224">
        <f>IF(N438="zákl. přenesená",J438,0)</f>
        <v>0</v>
      </c>
      <c r="BH438" s="224">
        <f>IF(N438="sníž. přenesená",J438,0)</f>
        <v>0</v>
      </c>
      <c r="BI438" s="224">
        <f>IF(N438="nulová",J438,0)</f>
        <v>0</v>
      </c>
      <c r="BJ438" s="17" t="s">
        <v>81</v>
      </c>
      <c r="BK438" s="224">
        <f>ROUND(I438*H438,2)</f>
        <v>0</v>
      </c>
      <c r="BL438" s="17" t="s">
        <v>383</v>
      </c>
      <c r="BM438" s="223" t="s">
        <v>2343</v>
      </c>
    </row>
    <row r="439" s="2" customFormat="1">
      <c r="A439" s="38"/>
      <c r="B439" s="39"/>
      <c r="C439" s="40"/>
      <c r="D439" s="225" t="s">
        <v>159</v>
      </c>
      <c r="E439" s="40"/>
      <c r="F439" s="226" t="s">
        <v>2344</v>
      </c>
      <c r="G439" s="40"/>
      <c r="H439" s="40"/>
      <c r="I439" s="227"/>
      <c r="J439" s="40"/>
      <c r="K439" s="40"/>
      <c r="L439" s="44"/>
      <c r="M439" s="228"/>
      <c r="N439" s="229"/>
      <c r="O439" s="84"/>
      <c r="P439" s="84"/>
      <c r="Q439" s="84"/>
      <c r="R439" s="84"/>
      <c r="S439" s="84"/>
      <c r="T439" s="85"/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T439" s="17" t="s">
        <v>159</v>
      </c>
      <c r="AU439" s="17" t="s">
        <v>83</v>
      </c>
    </row>
    <row r="440" s="2" customFormat="1" ht="16.5" customHeight="1">
      <c r="A440" s="38"/>
      <c r="B440" s="39"/>
      <c r="C440" s="212" t="s">
        <v>1120</v>
      </c>
      <c r="D440" s="212" t="s">
        <v>153</v>
      </c>
      <c r="E440" s="213" t="s">
        <v>2345</v>
      </c>
      <c r="F440" s="214" t="s">
        <v>2346</v>
      </c>
      <c r="G440" s="215" t="s">
        <v>2064</v>
      </c>
      <c r="H440" s="216">
        <v>1</v>
      </c>
      <c r="I440" s="217"/>
      <c r="J440" s="218">
        <f>ROUND(I440*H440,2)</f>
        <v>0</v>
      </c>
      <c r="K440" s="214" t="s">
        <v>19</v>
      </c>
      <c r="L440" s="44"/>
      <c r="M440" s="219" t="s">
        <v>19</v>
      </c>
      <c r="N440" s="220" t="s">
        <v>44</v>
      </c>
      <c r="O440" s="84"/>
      <c r="P440" s="221">
        <f>O440*H440</f>
        <v>0</v>
      </c>
      <c r="Q440" s="221">
        <v>0</v>
      </c>
      <c r="R440" s="221">
        <f>Q440*H440</f>
        <v>0</v>
      </c>
      <c r="S440" s="221">
        <v>0</v>
      </c>
      <c r="T440" s="222">
        <f>S440*H440</f>
        <v>0</v>
      </c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R440" s="223" t="s">
        <v>383</v>
      </c>
      <c r="AT440" s="223" t="s">
        <v>153</v>
      </c>
      <c r="AU440" s="223" t="s">
        <v>83</v>
      </c>
      <c r="AY440" s="17" t="s">
        <v>150</v>
      </c>
      <c r="BE440" s="224">
        <f>IF(N440="základní",J440,0)</f>
        <v>0</v>
      </c>
      <c r="BF440" s="224">
        <f>IF(N440="snížená",J440,0)</f>
        <v>0</v>
      </c>
      <c r="BG440" s="224">
        <f>IF(N440="zákl. přenesená",J440,0)</f>
        <v>0</v>
      </c>
      <c r="BH440" s="224">
        <f>IF(N440="sníž. přenesená",J440,0)</f>
        <v>0</v>
      </c>
      <c r="BI440" s="224">
        <f>IF(N440="nulová",J440,0)</f>
        <v>0</v>
      </c>
      <c r="BJ440" s="17" t="s">
        <v>81</v>
      </c>
      <c r="BK440" s="224">
        <f>ROUND(I440*H440,2)</f>
        <v>0</v>
      </c>
      <c r="BL440" s="17" t="s">
        <v>383</v>
      </c>
      <c r="BM440" s="223" t="s">
        <v>2347</v>
      </c>
    </row>
    <row r="441" s="2" customFormat="1">
      <c r="A441" s="38"/>
      <c r="B441" s="39"/>
      <c r="C441" s="40"/>
      <c r="D441" s="225" t="s">
        <v>159</v>
      </c>
      <c r="E441" s="40"/>
      <c r="F441" s="226" t="s">
        <v>2348</v>
      </c>
      <c r="G441" s="40"/>
      <c r="H441" s="40"/>
      <c r="I441" s="227"/>
      <c r="J441" s="40"/>
      <c r="K441" s="40"/>
      <c r="L441" s="44"/>
      <c r="M441" s="228"/>
      <c r="N441" s="229"/>
      <c r="O441" s="84"/>
      <c r="P441" s="84"/>
      <c r="Q441" s="84"/>
      <c r="R441" s="84"/>
      <c r="S441" s="84"/>
      <c r="T441" s="85"/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T441" s="17" t="s">
        <v>159</v>
      </c>
      <c r="AU441" s="17" t="s">
        <v>83</v>
      </c>
    </row>
    <row r="442" s="2" customFormat="1" ht="16.5" customHeight="1">
      <c r="A442" s="38"/>
      <c r="B442" s="39"/>
      <c r="C442" s="212" t="s">
        <v>1126</v>
      </c>
      <c r="D442" s="212" t="s">
        <v>153</v>
      </c>
      <c r="E442" s="213" t="s">
        <v>2349</v>
      </c>
      <c r="F442" s="214" t="s">
        <v>2350</v>
      </c>
      <c r="G442" s="215" t="s">
        <v>2064</v>
      </c>
      <c r="H442" s="216">
        <v>5</v>
      </c>
      <c r="I442" s="217"/>
      <c r="J442" s="218">
        <f>ROUND(I442*H442,2)</f>
        <v>0</v>
      </c>
      <c r="K442" s="214" t="s">
        <v>19</v>
      </c>
      <c r="L442" s="44"/>
      <c r="M442" s="219" t="s">
        <v>19</v>
      </c>
      <c r="N442" s="220" t="s">
        <v>44</v>
      </c>
      <c r="O442" s="84"/>
      <c r="P442" s="221">
        <f>O442*H442</f>
        <v>0</v>
      </c>
      <c r="Q442" s="221">
        <v>0</v>
      </c>
      <c r="R442" s="221">
        <f>Q442*H442</f>
        <v>0</v>
      </c>
      <c r="S442" s="221">
        <v>0</v>
      </c>
      <c r="T442" s="222">
        <f>S442*H442</f>
        <v>0</v>
      </c>
      <c r="U442" s="38"/>
      <c r="V442" s="38"/>
      <c r="W442" s="38"/>
      <c r="X442" s="38"/>
      <c r="Y442" s="38"/>
      <c r="Z442" s="38"/>
      <c r="AA442" s="38"/>
      <c r="AB442" s="38"/>
      <c r="AC442" s="38"/>
      <c r="AD442" s="38"/>
      <c r="AE442" s="38"/>
      <c r="AR442" s="223" t="s">
        <v>383</v>
      </c>
      <c r="AT442" s="223" t="s">
        <v>153</v>
      </c>
      <c r="AU442" s="223" t="s">
        <v>83</v>
      </c>
      <c r="AY442" s="17" t="s">
        <v>150</v>
      </c>
      <c r="BE442" s="224">
        <f>IF(N442="základní",J442,0)</f>
        <v>0</v>
      </c>
      <c r="BF442" s="224">
        <f>IF(N442="snížená",J442,0)</f>
        <v>0</v>
      </c>
      <c r="BG442" s="224">
        <f>IF(N442="zákl. přenesená",J442,0)</f>
        <v>0</v>
      </c>
      <c r="BH442" s="224">
        <f>IF(N442="sníž. přenesená",J442,0)</f>
        <v>0</v>
      </c>
      <c r="BI442" s="224">
        <f>IF(N442="nulová",J442,0)</f>
        <v>0</v>
      </c>
      <c r="BJ442" s="17" t="s">
        <v>81</v>
      </c>
      <c r="BK442" s="224">
        <f>ROUND(I442*H442,2)</f>
        <v>0</v>
      </c>
      <c r="BL442" s="17" t="s">
        <v>383</v>
      </c>
      <c r="BM442" s="223" t="s">
        <v>2351</v>
      </c>
    </row>
    <row r="443" s="2" customFormat="1">
      <c r="A443" s="38"/>
      <c r="B443" s="39"/>
      <c r="C443" s="40"/>
      <c r="D443" s="225" t="s">
        <v>159</v>
      </c>
      <c r="E443" s="40"/>
      <c r="F443" s="226" t="s">
        <v>2352</v>
      </c>
      <c r="G443" s="40"/>
      <c r="H443" s="40"/>
      <c r="I443" s="227"/>
      <c r="J443" s="40"/>
      <c r="K443" s="40"/>
      <c r="L443" s="44"/>
      <c r="M443" s="228"/>
      <c r="N443" s="229"/>
      <c r="O443" s="84"/>
      <c r="P443" s="84"/>
      <c r="Q443" s="84"/>
      <c r="R443" s="84"/>
      <c r="S443" s="84"/>
      <c r="T443" s="85"/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T443" s="17" t="s">
        <v>159</v>
      </c>
      <c r="AU443" s="17" t="s">
        <v>83</v>
      </c>
    </row>
    <row r="444" s="2" customFormat="1" ht="16.5" customHeight="1">
      <c r="A444" s="38"/>
      <c r="B444" s="39"/>
      <c r="C444" s="212" t="s">
        <v>1132</v>
      </c>
      <c r="D444" s="212" t="s">
        <v>153</v>
      </c>
      <c r="E444" s="213" t="s">
        <v>2353</v>
      </c>
      <c r="F444" s="214" t="s">
        <v>2354</v>
      </c>
      <c r="G444" s="215" t="s">
        <v>281</v>
      </c>
      <c r="H444" s="216">
        <v>6</v>
      </c>
      <c r="I444" s="217"/>
      <c r="J444" s="218">
        <f>ROUND(I444*H444,2)</f>
        <v>0</v>
      </c>
      <c r="K444" s="214" t="s">
        <v>157</v>
      </c>
      <c r="L444" s="44"/>
      <c r="M444" s="219" t="s">
        <v>19</v>
      </c>
      <c r="N444" s="220" t="s">
        <v>44</v>
      </c>
      <c r="O444" s="84"/>
      <c r="P444" s="221">
        <f>O444*H444</f>
        <v>0</v>
      </c>
      <c r="Q444" s="221">
        <v>0.00018000000000000001</v>
      </c>
      <c r="R444" s="221">
        <f>Q444*H444</f>
        <v>0.00108</v>
      </c>
      <c r="S444" s="221">
        <v>0</v>
      </c>
      <c r="T444" s="222">
        <f>S444*H444</f>
        <v>0</v>
      </c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  <c r="AR444" s="223" t="s">
        <v>217</v>
      </c>
      <c r="AT444" s="223" t="s">
        <v>153</v>
      </c>
      <c r="AU444" s="223" t="s">
        <v>83</v>
      </c>
      <c r="AY444" s="17" t="s">
        <v>150</v>
      </c>
      <c r="BE444" s="224">
        <f>IF(N444="základní",J444,0)</f>
        <v>0</v>
      </c>
      <c r="BF444" s="224">
        <f>IF(N444="snížená",J444,0)</f>
        <v>0</v>
      </c>
      <c r="BG444" s="224">
        <f>IF(N444="zákl. přenesená",J444,0)</f>
        <v>0</v>
      </c>
      <c r="BH444" s="224">
        <f>IF(N444="sníž. přenesená",J444,0)</f>
        <v>0</v>
      </c>
      <c r="BI444" s="224">
        <f>IF(N444="nulová",J444,0)</f>
        <v>0</v>
      </c>
      <c r="BJ444" s="17" t="s">
        <v>81</v>
      </c>
      <c r="BK444" s="224">
        <f>ROUND(I444*H444,2)</f>
        <v>0</v>
      </c>
      <c r="BL444" s="17" t="s">
        <v>217</v>
      </c>
      <c r="BM444" s="223" t="s">
        <v>2355</v>
      </c>
    </row>
    <row r="445" s="2" customFormat="1">
      <c r="A445" s="38"/>
      <c r="B445" s="39"/>
      <c r="C445" s="40"/>
      <c r="D445" s="225" t="s">
        <v>159</v>
      </c>
      <c r="E445" s="40"/>
      <c r="F445" s="226" t="s">
        <v>2356</v>
      </c>
      <c r="G445" s="40"/>
      <c r="H445" s="40"/>
      <c r="I445" s="227"/>
      <c r="J445" s="40"/>
      <c r="K445" s="40"/>
      <c r="L445" s="44"/>
      <c r="M445" s="228"/>
      <c r="N445" s="229"/>
      <c r="O445" s="84"/>
      <c r="P445" s="84"/>
      <c r="Q445" s="84"/>
      <c r="R445" s="84"/>
      <c r="S445" s="84"/>
      <c r="T445" s="85"/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T445" s="17" t="s">
        <v>159</v>
      </c>
      <c r="AU445" s="17" t="s">
        <v>83</v>
      </c>
    </row>
    <row r="446" s="2" customFormat="1">
      <c r="A446" s="38"/>
      <c r="B446" s="39"/>
      <c r="C446" s="40"/>
      <c r="D446" s="230" t="s">
        <v>161</v>
      </c>
      <c r="E446" s="40"/>
      <c r="F446" s="231" t="s">
        <v>2357</v>
      </c>
      <c r="G446" s="40"/>
      <c r="H446" s="40"/>
      <c r="I446" s="227"/>
      <c r="J446" s="40"/>
      <c r="K446" s="40"/>
      <c r="L446" s="44"/>
      <c r="M446" s="228"/>
      <c r="N446" s="229"/>
      <c r="O446" s="84"/>
      <c r="P446" s="84"/>
      <c r="Q446" s="84"/>
      <c r="R446" s="84"/>
      <c r="S446" s="84"/>
      <c r="T446" s="85"/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T446" s="17" t="s">
        <v>161</v>
      </c>
      <c r="AU446" s="17" t="s">
        <v>83</v>
      </c>
    </row>
    <row r="447" s="2" customFormat="1" ht="16.5" customHeight="1">
      <c r="A447" s="38"/>
      <c r="B447" s="39"/>
      <c r="C447" s="212" t="s">
        <v>1138</v>
      </c>
      <c r="D447" s="212" t="s">
        <v>153</v>
      </c>
      <c r="E447" s="213" t="s">
        <v>2358</v>
      </c>
      <c r="F447" s="214" t="s">
        <v>2359</v>
      </c>
      <c r="G447" s="215" t="s">
        <v>2064</v>
      </c>
      <c r="H447" s="216">
        <v>1</v>
      </c>
      <c r="I447" s="217"/>
      <c r="J447" s="218">
        <f>ROUND(I447*H447,2)</f>
        <v>0</v>
      </c>
      <c r="K447" s="214" t="s">
        <v>19</v>
      </c>
      <c r="L447" s="44"/>
      <c r="M447" s="219" t="s">
        <v>19</v>
      </c>
      <c r="N447" s="220" t="s">
        <v>44</v>
      </c>
      <c r="O447" s="84"/>
      <c r="P447" s="221">
        <f>O447*H447</f>
        <v>0</v>
      </c>
      <c r="Q447" s="221">
        <v>0</v>
      </c>
      <c r="R447" s="221">
        <f>Q447*H447</f>
        <v>0</v>
      </c>
      <c r="S447" s="221">
        <v>0</v>
      </c>
      <c r="T447" s="222">
        <f>S447*H447</f>
        <v>0</v>
      </c>
      <c r="U447" s="38"/>
      <c r="V447" s="38"/>
      <c r="W447" s="38"/>
      <c r="X447" s="38"/>
      <c r="Y447" s="38"/>
      <c r="Z447" s="38"/>
      <c r="AA447" s="38"/>
      <c r="AB447" s="38"/>
      <c r="AC447" s="38"/>
      <c r="AD447" s="38"/>
      <c r="AE447" s="38"/>
      <c r="AR447" s="223" t="s">
        <v>383</v>
      </c>
      <c r="AT447" s="223" t="s">
        <v>153</v>
      </c>
      <c r="AU447" s="223" t="s">
        <v>83</v>
      </c>
      <c r="AY447" s="17" t="s">
        <v>150</v>
      </c>
      <c r="BE447" s="224">
        <f>IF(N447="základní",J447,0)</f>
        <v>0</v>
      </c>
      <c r="BF447" s="224">
        <f>IF(N447="snížená",J447,0)</f>
        <v>0</v>
      </c>
      <c r="BG447" s="224">
        <f>IF(N447="zákl. přenesená",J447,0)</f>
        <v>0</v>
      </c>
      <c r="BH447" s="224">
        <f>IF(N447="sníž. přenesená",J447,0)</f>
        <v>0</v>
      </c>
      <c r="BI447" s="224">
        <f>IF(N447="nulová",J447,0)</f>
        <v>0</v>
      </c>
      <c r="BJ447" s="17" t="s">
        <v>81</v>
      </c>
      <c r="BK447" s="224">
        <f>ROUND(I447*H447,2)</f>
        <v>0</v>
      </c>
      <c r="BL447" s="17" t="s">
        <v>383</v>
      </c>
      <c r="BM447" s="223" t="s">
        <v>2360</v>
      </c>
    </row>
    <row r="448" s="2" customFormat="1">
      <c r="A448" s="38"/>
      <c r="B448" s="39"/>
      <c r="C448" s="40"/>
      <c r="D448" s="225" t="s">
        <v>159</v>
      </c>
      <c r="E448" s="40"/>
      <c r="F448" s="226" t="s">
        <v>2361</v>
      </c>
      <c r="G448" s="40"/>
      <c r="H448" s="40"/>
      <c r="I448" s="227"/>
      <c r="J448" s="40"/>
      <c r="K448" s="40"/>
      <c r="L448" s="44"/>
      <c r="M448" s="228"/>
      <c r="N448" s="229"/>
      <c r="O448" s="84"/>
      <c r="P448" s="84"/>
      <c r="Q448" s="84"/>
      <c r="R448" s="84"/>
      <c r="S448" s="84"/>
      <c r="T448" s="85"/>
      <c r="U448" s="38"/>
      <c r="V448" s="38"/>
      <c r="W448" s="38"/>
      <c r="X448" s="38"/>
      <c r="Y448" s="38"/>
      <c r="Z448" s="38"/>
      <c r="AA448" s="38"/>
      <c r="AB448" s="38"/>
      <c r="AC448" s="38"/>
      <c r="AD448" s="38"/>
      <c r="AE448" s="38"/>
      <c r="AT448" s="17" t="s">
        <v>159</v>
      </c>
      <c r="AU448" s="17" t="s">
        <v>83</v>
      </c>
    </row>
    <row r="449" s="2" customFormat="1" ht="16.5" customHeight="1">
      <c r="A449" s="38"/>
      <c r="B449" s="39"/>
      <c r="C449" s="212" t="s">
        <v>1144</v>
      </c>
      <c r="D449" s="212" t="s">
        <v>153</v>
      </c>
      <c r="E449" s="213" t="s">
        <v>2362</v>
      </c>
      <c r="F449" s="214" t="s">
        <v>2363</v>
      </c>
      <c r="G449" s="215" t="s">
        <v>2064</v>
      </c>
      <c r="H449" s="216">
        <v>5</v>
      </c>
      <c r="I449" s="217"/>
      <c r="J449" s="218">
        <f>ROUND(I449*H449,2)</f>
        <v>0</v>
      </c>
      <c r="K449" s="214" t="s">
        <v>19</v>
      </c>
      <c r="L449" s="44"/>
      <c r="M449" s="219" t="s">
        <v>19</v>
      </c>
      <c r="N449" s="220" t="s">
        <v>44</v>
      </c>
      <c r="O449" s="84"/>
      <c r="P449" s="221">
        <f>O449*H449</f>
        <v>0</v>
      </c>
      <c r="Q449" s="221">
        <v>0</v>
      </c>
      <c r="R449" s="221">
        <f>Q449*H449</f>
        <v>0</v>
      </c>
      <c r="S449" s="221">
        <v>0</v>
      </c>
      <c r="T449" s="222">
        <f>S449*H449</f>
        <v>0</v>
      </c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R449" s="223" t="s">
        <v>383</v>
      </c>
      <c r="AT449" s="223" t="s">
        <v>153</v>
      </c>
      <c r="AU449" s="223" t="s">
        <v>83</v>
      </c>
      <c r="AY449" s="17" t="s">
        <v>150</v>
      </c>
      <c r="BE449" s="224">
        <f>IF(N449="základní",J449,0)</f>
        <v>0</v>
      </c>
      <c r="BF449" s="224">
        <f>IF(N449="snížená",J449,0)</f>
        <v>0</v>
      </c>
      <c r="BG449" s="224">
        <f>IF(N449="zákl. přenesená",J449,0)</f>
        <v>0</v>
      </c>
      <c r="BH449" s="224">
        <f>IF(N449="sníž. přenesená",J449,0)</f>
        <v>0</v>
      </c>
      <c r="BI449" s="224">
        <f>IF(N449="nulová",J449,0)</f>
        <v>0</v>
      </c>
      <c r="BJ449" s="17" t="s">
        <v>81</v>
      </c>
      <c r="BK449" s="224">
        <f>ROUND(I449*H449,2)</f>
        <v>0</v>
      </c>
      <c r="BL449" s="17" t="s">
        <v>383</v>
      </c>
      <c r="BM449" s="223" t="s">
        <v>2364</v>
      </c>
    </row>
    <row r="450" s="2" customFormat="1">
      <c r="A450" s="38"/>
      <c r="B450" s="39"/>
      <c r="C450" s="40"/>
      <c r="D450" s="225" t="s">
        <v>159</v>
      </c>
      <c r="E450" s="40"/>
      <c r="F450" s="226" t="s">
        <v>2365</v>
      </c>
      <c r="G450" s="40"/>
      <c r="H450" s="40"/>
      <c r="I450" s="227"/>
      <c r="J450" s="40"/>
      <c r="K450" s="40"/>
      <c r="L450" s="44"/>
      <c r="M450" s="228"/>
      <c r="N450" s="229"/>
      <c r="O450" s="84"/>
      <c r="P450" s="84"/>
      <c r="Q450" s="84"/>
      <c r="R450" s="84"/>
      <c r="S450" s="84"/>
      <c r="T450" s="85"/>
      <c r="U450" s="38"/>
      <c r="V450" s="38"/>
      <c r="W450" s="38"/>
      <c r="X450" s="38"/>
      <c r="Y450" s="38"/>
      <c r="Z450" s="38"/>
      <c r="AA450" s="38"/>
      <c r="AB450" s="38"/>
      <c r="AC450" s="38"/>
      <c r="AD450" s="38"/>
      <c r="AE450" s="38"/>
      <c r="AT450" s="17" t="s">
        <v>159</v>
      </c>
      <c r="AU450" s="17" t="s">
        <v>83</v>
      </c>
    </row>
    <row r="451" s="2" customFormat="1" ht="16.5" customHeight="1">
      <c r="A451" s="38"/>
      <c r="B451" s="39"/>
      <c r="C451" s="212" t="s">
        <v>1150</v>
      </c>
      <c r="D451" s="212" t="s">
        <v>153</v>
      </c>
      <c r="E451" s="213" t="s">
        <v>1019</v>
      </c>
      <c r="F451" s="214" t="s">
        <v>1020</v>
      </c>
      <c r="G451" s="215" t="s">
        <v>281</v>
      </c>
      <c r="H451" s="216">
        <v>14</v>
      </c>
      <c r="I451" s="217"/>
      <c r="J451" s="218">
        <f>ROUND(I451*H451,2)</f>
        <v>0</v>
      </c>
      <c r="K451" s="214" t="s">
        <v>157</v>
      </c>
      <c r="L451" s="44"/>
      <c r="M451" s="219" t="s">
        <v>19</v>
      </c>
      <c r="N451" s="220" t="s">
        <v>44</v>
      </c>
      <c r="O451" s="84"/>
      <c r="P451" s="221">
        <f>O451*H451</f>
        <v>0</v>
      </c>
      <c r="Q451" s="221">
        <v>0.00027</v>
      </c>
      <c r="R451" s="221">
        <f>Q451*H451</f>
        <v>0.0037799999999999999</v>
      </c>
      <c r="S451" s="221">
        <v>0</v>
      </c>
      <c r="T451" s="222">
        <f>S451*H451</f>
        <v>0</v>
      </c>
      <c r="U451" s="38"/>
      <c r="V451" s="38"/>
      <c r="W451" s="38"/>
      <c r="X451" s="38"/>
      <c r="Y451" s="38"/>
      <c r="Z451" s="38"/>
      <c r="AA451" s="38"/>
      <c r="AB451" s="38"/>
      <c r="AC451" s="38"/>
      <c r="AD451" s="38"/>
      <c r="AE451" s="38"/>
      <c r="AR451" s="223" t="s">
        <v>217</v>
      </c>
      <c r="AT451" s="223" t="s">
        <v>153</v>
      </c>
      <c r="AU451" s="223" t="s">
        <v>83</v>
      </c>
      <c r="AY451" s="17" t="s">
        <v>150</v>
      </c>
      <c r="BE451" s="224">
        <f>IF(N451="základní",J451,0)</f>
        <v>0</v>
      </c>
      <c r="BF451" s="224">
        <f>IF(N451="snížená",J451,0)</f>
        <v>0</v>
      </c>
      <c r="BG451" s="224">
        <f>IF(N451="zákl. přenesená",J451,0)</f>
        <v>0</v>
      </c>
      <c r="BH451" s="224">
        <f>IF(N451="sníž. přenesená",J451,0)</f>
        <v>0</v>
      </c>
      <c r="BI451" s="224">
        <f>IF(N451="nulová",J451,0)</f>
        <v>0</v>
      </c>
      <c r="BJ451" s="17" t="s">
        <v>81</v>
      </c>
      <c r="BK451" s="224">
        <f>ROUND(I451*H451,2)</f>
        <v>0</v>
      </c>
      <c r="BL451" s="17" t="s">
        <v>217</v>
      </c>
      <c r="BM451" s="223" t="s">
        <v>2366</v>
      </c>
    </row>
    <row r="452" s="2" customFormat="1">
      <c r="A452" s="38"/>
      <c r="B452" s="39"/>
      <c r="C452" s="40"/>
      <c r="D452" s="225" t="s">
        <v>159</v>
      </c>
      <c r="E452" s="40"/>
      <c r="F452" s="226" t="s">
        <v>1022</v>
      </c>
      <c r="G452" s="40"/>
      <c r="H452" s="40"/>
      <c r="I452" s="227"/>
      <c r="J452" s="40"/>
      <c r="K452" s="40"/>
      <c r="L452" s="44"/>
      <c r="M452" s="228"/>
      <c r="N452" s="229"/>
      <c r="O452" s="84"/>
      <c r="P452" s="84"/>
      <c r="Q452" s="84"/>
      <c r="R452" s="84"/>
      <c r="S452" s="84"/>
      <c r="T452" s="85"/>
      <c r="U452" s="38"/>
      <c r="V452" s="38"/>
      <c r="W452" s="38"/>
      <c r="X452" s="38"/>
      <c r="Y452" s="38"/>
      <c r="Z452" s="38"/>
      <c r="AA452" s="38"/>
      <c r="AB452" s="38"/>
      <c r="AC452" s="38"/>
      <c r="AD452" s="38"/>
      <c r="AE452" s="38"/>
      <c r="AT452" s="17" t="s">
        <v>159</v>
      </c>
      <c r="AU452" s="17" t="s">
        <v>83</v>
      </c>
    </row>
    <row r="453" s="2" customFormat="1">
      <c r="A453" s="38"/>
      <c r="B453" s="39"/>
      <c r="C453" s="40"/>
      <c r="D453" s="230" t="s">
        <v>161</v>
      </c>
      <c r="E453" s="40"/>
      <c r="F453" s="231" t="s">
        <v>1023</v>
      </c>
      <c r="G453" s="40"/>
      <c r="H453" s="40"/>
      <c r="I453" s="227"/>
      <c r="J453" s="40"/>
      <c r="K453" s="40"/>
      <c r="L453" s="44"/>
      <c r="M453" s="228"/>
      <c r="N453" s="229"/>
      <c r="O453" s="84"/>
      <c r="P453" s="84"/>
      <c r="Q453" s="84"/>
      <c r="R453" s="84"/>
      <c r="S453" s="84"/>
      <c r="T453" s="85"/>
      <c r="U453" s="38"/>
      <c r="V453" s="38"/>
      <c r="W453" s="38"/>
      <c r="X453" s="38"/>
      <c r="Y453" s="38"/>
      <c r="Z453" s="38"/>
      <c r="AA453" s="38"/>
      <c r="AB453" s="38"/>
      <c r="AC453" s="38"/>
      <c r="AD453" s="38"/>
      <c r="AE453" s="38"/>
      <c r="AT453" s="17" t="s">
        <v>161</v>
      </c>
      <c r="AU453" s="17" t="s">
        <v>83</v>
      </c>
    </row>
    <row r="454" s="2" customFormat="1" ht="16.5" customHeight="1">
      <c r="A454" s="38"/>
      <c r="B454" s="39"/>
      <c r="C454" s="212" t="s">
        <v>1156</v>
      </c>
      <c r="D454" s="212" t="s">
        <v>153</v>
      </c>
      <c r="E454" s="213" t="s">
        <v>2367</v>
      </c>
      <c r="F454" s="214" t="s">
        <v>2368</v>
      </c>
      <c r="G454" s="215" t="s">
        <v>2064</v>
      </c>
      <c r="H454" s="216">
        <v>2</v>
      </c>
      <c r="I454" s="217"/>
      <c r="J454" s="218">
        <f>ROUND(I454*H454,2)</f>
        <v>0</v>
      </c>
      <c r="K454" s="214" t="s">
        <v>19</v>
      </c>
      <c r="L454" s="44"/>
      <c r="M454" s="219" t="s">
        <v>19</v>
      </c>
      <c r="N454" s="220" t="s">
        <v>44</v>
      </c>
      <c r="O454" s="84"/>
      <c r="P454" s="221">
        <f>O454*H454</f>
        <v>0</v>
      </c>
      <c r="Q454" s="221">
        <v>0</v>
      </c>
      <c r="R454" s="221">
        <f>Q454*H454</f>
        <v>0</v>
      </c>
      <c r="S454" s="221">
        <v>0</v>
      </c>
      <c r="T454" s="222">
        <f>S454*H454</f>
        <v>0</v>
      </c>
      <c r="U454" s="38"/>
      <c r="V454" s="38"/>
      <c r="W454" s="38"/>
      <c r="X454" s="38"/>
      <c r="Y454" s="38"/>
      <c r="Z454" s="38"/>
      <c r="AA454" s="38"/>
      <c r="AB454" s="38"/>
      <c r="AC454" s="38"/>
      <c r="AD454" s="38"/>
      <c r="AE454" s="38"/>
      <c r="AR454" s="223" t="s">
        <v>383</v>
      </c>
      <c r="AT454" s="223" t="s">
        <v>153</v>
      </c>
      <c r="AU454" s="223" t="s">
        <v>83</v>
      </c>
      <c r="AY454" s="17" t="s">
        <v>150</v>
      </c>
      <c r="BE454" s="224">
        <f>IF(N454="základní",J454,0)</f>
        <v>0</v>
      </c>
      <c r="BF454" s="224">
        <f>IF(N454="snížená",J454,0)</f>
        <v>0</v>
      </c>
      <c r="BG454" s="224">
        <f>IF(N454="zákl. přenesená",J454,0)</f>
        <v>0</v>
      </c>
      <c r="BH454" s="224">
        <f>IF(N454="sníž. přenesená",J454,0)</f>
        <v>0</v>
      </c>
      <c r="BI454" s="224">
        <f>IF(N454="nulová",J454,0)</f>
        <v>0</v>
      </c>
      <c r="BJ454" s="17" t="s">
        <v>81</v>
      </c>
      <c r="BK454" s="224">
        <f>ROUND(I454*H454,2)</f>
        <v>0</v>
      </c>
      <c r="BL454" s="17" t="s">
        <v>383</v>
      </c>
      <c r="BM454" s="223" t="s">
        <v>2369</v>
      </c>
    </row>
    <row r="455" s="2" customFormat="1">
      <c r="A455" s="38"/>
      <c r="B455" s="39"/>
      <c r="C455" s="40"/>
      <c r="D455" s="225" t="s">
        <v>159</v>
      </c>
      <c r="E455" s="40"/>
      <c r="F455" s="226" t="s">
        <v>2370</v>
      </c>
      <c r="G455" s="40"/>
      <c r="H455" s="40"/>
      <c r="I455" s="227"/>
      <c r="J455" s="40"/>
      <c r="K455" s="40"/>
      <c r="L455" s="44"/>
      <c r="M455" s="228"/>
      <c r="N455" s="229"/>
      <c r="O455" s="84"/>
      <c r="P455" s="84"/>
      <c r="Q455" s="84"/>
      <c r="R455" s="84"/>
      <c r="S455" s="84"/>
      <c r="T455" s="85"/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T455" s="17" t="s">
        <v>159</v>
      </c>
      <c r="AU455" s="17" t="s">
        <v>83</v>
      </c>
    </row>
    <row r="456" s="2" customFormat="1" ht="16.5" customHeight="1">
      <c r="A456" s="38"/>
      <c r="B456" s="39"/>
      <c r="C456" s="212" t="s">
        <v>1162</v>
      </c>
      <c r="D456" s="212" t="s">
        <v>153</v>
      </c>
      <c r="E456" s="213" t="s">
        <v>2371</v>
      </c>
      <c r="F456" s="214" t="s">
        <v>2372</v>
      </c>
      <c r="G456" s="215" t="s">
        <v>2064</v>
      </c>
      <c r="H456" s="216">
        <v>4</v>
      </c>
      <c r="I456" s="217"/>
      <c r="J456" s="218">
        <f>ROUND(I456*H456,2)</f>
        <v>0</v>
      </c>
      <c r="K456" s="214" t="s">
        <v>19</v>
      </c>
      <c r="L456" s="44"/>
      <c r="M456" s="219" t="s">
        <v>19</v>
      </c>
      <c r="N456" s="220" t="s">
        <v>44</v>
      </c>
      <c r="O456" s="84"/>
      <c r="P456" s="221">
        <f>O456*H456</f>
        <v>0</v>
      </c>
      <c r="Q456" s="221">
        <v>0</v>
      </c>
      <c r="R456" s="221">
        <f>Q456*H456</f>
        <v>0</v>
      </c>
      <c r="S456" s="221">
        <v>0</v>
      </c>
      <c r="T456" s="222">
        <f>S456*H456</f>
        <v>0</v>
      </c>
      <c r="U456" s="38"/>
      <c r="V456" s="38"/>
      <c r="W456" s="38"/>
      <c r="X456" s="38"/>
      <c r="Y456" s="38"/>
      <c r="Z456" s="38"/>
      <c r="AA456" s="38"/>
      <c r="AB456" s="38"/>
      <c r="AC456" s="38"/>
      <c r="AD456" s="38"/>
      <c r="AE456" s="38"/>
      <c r="AR456" s="223" t="s">
        <v>383</v>
      </c>
      <c r="AT456" s="223" t="s">
        <v>153</v>
      </c>
      <c r="AU456" s="223" t="s">
        <v>83</v>
      </c>
      <c r="AY456" s="17" t="s">
        <v>150</v>
      </c>
      <c r="BE456" s="224">
        <f>IF(N456="základní",J456,0)</f>
        <v>0</v>
      </c>
      <c r="BF456" s="224">
        <f>IF(N456="snížená",J456,0)</f>
        <v>0</v>
      </c>
      <c r="BG456" s="224">
        <f>IF(N456="zákl. přenesená",J456,0)</f>
        <v>0</v>
      </c>
      <c r="BH456" s="224">
        <f>IF(N456="sníž. přenesená",J456,0)</f>
        <v>0</v>
      </c>
      <c r="BI456" s="224">
        <f>IF(N456="nulová",J456,0)</f>
        <v>0</v>
      </c>
      <c r="BJ456" s="17" t="s">
        <v>81</v>
      </c>
      <c r="BK456" s="224">
        <f>ROUND(I456*H456,2)</f>
        <v>0</v>
      </c>
      <c r="BL456" s="17" t="s">
        <v>383</v>
      </c>
      <c r="BM456" s="223" t="s">
        <v>2373</v>
      </c>
    </row>
    <row r="457" s="2" customFormat="1">
      <c r="A457" s="38"/>
      <c r="B457" s="39"/>
      <c r="C457" s="40"/>
      <c r="D457" s="225" t="s">
        <v>159</v>
      </c>
      <c r="E457" s="40"/>
      <c r="F457" s="226" t="s">
        <v>2374</v>
      </c>
      <c r="G457" s="40"/>
      <c r="H457" s="40"/>
      <c r="I457" s="227"/>
      <c r="J457" s="40"/>
      <c r="K457" s="40"/>
      <c r="L457" s="44"/>
      <c r="M457" s="228"/>
      <c r="N457" s="229"/>
      <c r="O457" s="84"/>
      <c r="P457" s="84"/>
      <c r="Q457" s="84"/>
      <c r="R457" s="84"/>
      <c r="S457" s="84"/>
      <c r="T457" s="85"/>
      <c r="U457" s="38"/>
      <c r="V457" s="38"/>
      <c r="W457" s="38"/>
      <c r="X457" s="38"/>
      <c r="Y457" s="38"/>
      <c r="Z457" s="38"/>
      <c r="AA457" s="38"/>
      <c r="AB457" s="38"/>
      <c r="AC457" s="38"/>
      <c r="AD457" s="38"/>
      <c r="AE457" s="38"/>
      <c r="AT457" s="17" t="s">
        <v>159</v>
      </c>
      <c r="AU457" s="17" t="s">
        <v>83</v>
      </c>
    </row>
    <row r="458" s="2" customFormat="1" ht="16.5" customHeight="1">
      <c r="A458" s="38"/>
      <c r="B458" s="39"/>
      <c r="C458" s="212" t="s">
        <v>1168</v>
      </c>
      <c r="D458" s="212" t="s">
        <v>153</v>
      </c>
      <c r="E458" s="213" t="s">
        <v>2375</v>
      </c>
      <c r="F458" s="214" t="s">
        <v>2376</v>
      </c>
      <c r="G458" s="215" t="s">
        <v>2064</v>
      </c>
      <c r="H458" s="216">
        <v>1</v>
      </c>
      <c r="I458" s="217"/>
      <c r="J458" s="218">
        <f>ROUND(I458*H458,2)</f>
        <v>0</v>
      </c>
      <c r="K458" s="214" t="s">
        <v>19</v>
      </c>
      <c r="L458" s="44"/>
      <c r="M458" s="219" t="s">
        <v>19</v>
      </c>
      <c r="N458" s="220" t="s">
        <v>44</v>
      </c>
      <c r="O458" s="84"/>
      <c r="P458" s="221">
        <f>O458*H458</f>
        <v>0</v>
      </c>
      <c r="Q458" s="221">
        <v>0</v>
      </c>
      <c r="R458" s="221">
        <f>Q458*H458</f>
        <v>0</v>
      </c>
      <c r="S458" s="221">
        <v>0</v>
      </c>
      <c r="T458" s="222">
        <f>S458*H458</f>
        <v>0</v>
      </c>
      <c r="U458" s="38"/>
      <c r="V458" s="38"/>
      <c r="W458" s="38"/>
      <c r="X458" s="38"/>
      <c r="Y458" s="38"/>
      <c r="Z458" s="38"/>
      <c r="AA458" s="38"/>
      <c r="AB458" s="38"/>
      <c r="AC458" s="38"/>
      <c r="AD458" s="38"/>
      <c r="AE458" s="38"/>
      <c r="AR458" s="223" t="s">
        <v>383</v>
      </c>
      <c r="AT458" s="223" t="s">
        <v>153</v>
      </c>
      <c r="AU458" s="223" t="s">
        <v>83</v>
      </c>
      <c r="AY458" s="17" t="s">
        <v>150</v>
      </c>
      <c r="BE458" s="224">
        <f>IF(N458="základní",J458,0)</f>
        <v>0</v>
      </c>
      <c r="BF458" s="224">
        <f>IF(N458="snížená",J458,0)</f>
        <v>0</v>
      </c>
      <c r="BG458" s="224">
        <f>IF(N458="zákl. přenesená",J458,0)</f>
        <v>0</v>
      </c>
      <c r="BH458" s="224">
        <f>IF(N458="sníž. přenesená",J458,0)</f>
        <v>0</v>
      </c>
      <c r="BI458" s="224">
        <f>IF(N458="nulová",J458,0)</f>
        <v>0</v>
      </c>
      <c r="BJ458" s="17" t="s">
        <v>81</v>
      </c>
      <c r="BK458" s="224">
        <f>ROUND(I458*H458,2)</f>
        <v>0</v>
      </c>
      <c r="BL458" s="17" t="s">
        <v>383</v>
      </c>
      <c r="BM458" s="223" t="s">
        <v>2377</v>
      </c>
    </row>
    <row r="459" s="2" customFormat="1">
      <c r="A459" s="38"/>
      <c r="B459" s="39"/>
      <c r="C459" s="40"/>
      <c r="D459" s="225" t="s">
        <v>159</v>
      </c>
      <c r="E459" s="40"/>
      <c r="F459" s="226" t="s">
        <v>2378</v>
      </c>
      <c r="G459" s="40"/>
      <c r="H459" s="40"/>
      <c r="I459" s="227"/>
      <c r="J459" s="40"/>
      <c r="K459" s="40"/>
      <c r="L459" s="44"/>
      <c r="M459" s="228"/>
      <c r="N459" s="229"/>
      <c r="O459" s="84"/>
      <c r="P459" s="84"/>
      <c r="Q459" s="84"/>
      <c r="R459" s="84"/>
      <c r="S459" s="84"/>
      <c r="T459" s="85"/>
      <c r="U459" s="38"/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  <c r="AT459" s="17" t="s">
        <v>159</v>
      </c>
      <c r="AU459" s="17" t="s">
        <v>83</v>
      </c>
    </row>
    <row r="460" s="2" customFormat="1" ht="16.5" customHeight="1">
      <c r="A460" s="38"/>
      <c r="B460" s="39"/>
      <c r="C460" s="212" t="s">
        <v>1174</v>
      </c>
      <c r="D460" s="212" t="s">
        <v>153</v>
      </c>
      <c r="E460" s="213" t="s">
        <v>2379</v>
      </c>
      <c r="F460" s="214" t="s">
        <v>2380</v>
      </c>
      <c r="G460" s="215" t="s">
        <v>2064</v>
      </c>
      <c r="H460" s="216">
        <v>3</v>
      </c>
      <c r="I460" s="217"/>
      <c r="J460" s="218">
        <f>ROUND(I460*H460,2)</f>
        <v>0</v>
      </c>
      <c r="K460" s="214" t="s">
        <v>19</v>
      </c>
      <c r="L460" s="44"/>
      <c r="M460" s="219" t="s">
        <v>19</v>
      </c>
      <c r="N460" s="220" t="s">
        <v>44</v>
      </c>
      <c r="O460" s="84"/>
      <c r="P460" s="221">
        <f>O460*H460</f>
        <v>0</v>
      </c>
      <c r="Q460" s="221">
        <v>0</v>
      </c>
      <c r="R460" s="221">
        <f>Q460*H460</f>
        <v>0</v>
      </c>
      <c r="S460" s="221">
        <v>0</v>
      </c>
      <c r="T460" s="222">
        <f>S460*H460</f>
        <v>0</v>
      </c>
      <c r="U460" s="38"/>
      <c r="V460" s="38"/>
      <c r="W460" s="38"/>
      <c r="X460" s="38"/>
      <c r="Y460" s="38"/>
      <c r="Z460" s="38"/>
      <c r="AA460" s="38"/>
      <c r="AB460" s="38"/>
      <c r="AC460" s="38"/>
      <c r="AD460" s="38"/>
      <c r="AE460" s="38"/>
      <c r="AR460" s="223" t="s">
        <v>383</v>
      </c>
      <c r="AT460" s="223" t="s">
        <v>153</v>
      </c>
      <c r="AU460" s="223" t="s">
        <v>83</v>
      </c>
      <c r="AY460" s="17" t="s">
        <v>150</v>
      </c>
      <c r="BE460" s="224">
        <f>IF(N460="základní",J460,0)</f>
        <v>0</v>
      </c>
      <c r="BF460" s="224">
        <f>IF(N460="snížená",J460,0)</f>
        <v>0</v>
      </c>
      <c r="BG460" s="224">
        <f>IF(N460="zákl. přenesená",J460,0)</f>
        <v>0</v>
      </c>
      <c r="BH460" s="224">
        <f>IF(N460="sníž. přenesená",J460,0)</f>
        <v>0</v>
      </c>
      <c r="BI460" s="224">
        <f>IF(N460="nulová",J460,0)</f>
        <v>0</v>
      </c>
      <c r="BJ460" s="17" t="s">
        <v>81</v>
      </c>
      <c r="BK460" s="224">
        <f>ROUND(I460*H460,2)</f>
        <v>0</v>
      </c>
      <c r="BL460" s="17" t="s">
        <v>383</v>
      </c>
      <c r="BM460" s="223" t="s">
        <v>2381</v>
      </c>
    </row>
    <row r="461" s="2" customFormat="1">
      <c r="A461" s="38"/>
      <c r="B461" s="39"/>
      <c r="C461" s="40"/>
      <c r="D461" s="225" t="s">
        <v>159</v>
      </c>
      <c r="E461" s="40"/>
      <c r="F461" s="226" t="s">
        <v>2382</v>
      </c>
      <c r="G461" s="40"/>
      <c r="H461" s="40"/>
      <c r="I461" s="227"/>
      <c r="J461" s="40"/>
      <c r="K461" s="40"/>
      <c r="L461" s="44"/>
      <c r="M461" s="228"/>
      <c r="N461" s="229"/>
      <c r="O461" s="84"/>
      <c r="P461" s="84"/>
      <c r="Q461" s="84"/>
      <c r="R461" s="84"/>
      <c r="S461" s="84"/>
      <c r="T461" s="85"/>
      <c r="U461" s="38"/>
      <c r="V461" s="38"/>
      <c r="W461" s="38"/>
      <c r="X461" s="38"/>
      <c r="Y461" s="38"/>
      <c r="Z461" s="38"/>
      <c r="AA461" s="38"/>
      <c r="AB461" s="38"/>
      <c r="AC461" s="38"/>
      <c r="AD461" s="38"/>
      <c r="AE461" s="38"/>
      <c r="AT461" s="17" t="s">
        <v>159</v>
      </c>
      <c r="AU461" s="17" t="s">
        <v>83</v>
      </c>
    </row>
    <row r="462" s="2" customFormat="1" ht="16.5" customHeight="1">
      <c r="A462" s="38"/>
      <c r="B462" s="39"/>
      <c r="C462" s="212" t="s">
        <v>1180</v>
      </c>
      <c r="D462" s="212" t="s">
        <v>153</v>
      </c>
      <c r="E462" s="213" t="s">
        <v>2383</v>
      </c>
      <c r="F462" s="214" t="s">
        <v>2384</v>
      </c>
      <c r="G462" s="215" t="s">
        <v>2064</v>
      </c>
      <c r="H462" s="216">
        <v>3</v>
      </c>
      <c r="I462" s="217"/>
      <c r="J462" s="218">
        <f>ROUND(I462*H462,2)</f>
        <v>0</v>
      </c>
      <c r="K462" s="214" t="s">
        <v>19</v>
      </c>
      <c r="L462" s="44"/>
      <c r="M462" s="219" t="s">
        <v>19</v>
      </c>
      <c r="N462" s="220" t="s">
        <v>44</v>
      </c>
      <c r="O462" s="84"/>
      <c r="P462" s="221">
        <f>O462*H462</f>
        <v>0</v>
      </c>
      <c r="Q462" s="221">
        <v>0</v>
      </c>
      <c r="R462" s="221">
        <f>Q462*H462</f>
        <v>0</v>
      </c>
      <c r="S462" s="221">
        <v>0</v>
      </c>
      <c r="T462" s="222">
        <f>S462*H462</f>
        <v>0</v>
      </c>
      <c r="U462" s="38"/>
      <c r="V462" s="38"/>
      <c r="W462" s="38"/>
      <c r="X462" s="38"/>
      <c r="Y462" s="38"/>
      <c r="Z462" s="38"/>
      <c r="AA462" s="38"/>
      <c r="AB462" s="38"/>
      <c r="AC462" s="38"/>
      <c r="AD462" s="38"/>
      <c r="AE462" s="38"/>
      <c r="AR462" s="223" t="s">
        <v>383</v>
      </c>
      <c r="AT462" s="223" t="s">
        <v>153</v>
      </c>
      <c r="AU462" s="223" t="s">
        <v>83</v>
      </c>
      <c r="AY462" s="17" t="s">
        <v>150</v>
      </c>
      <c r="BE462" s="224">
        <f>IF(N462="základní",J462,0)</f>
        <v>0</v>
      </c>
      <c r="BF462" s="224">
        <f>IF(N462="snížená",J462,0)</f>
        <v>0</v>
      </c>
      <c r="BG462" s="224">
        <f>IF(N462="zákl. přenesená",J462,0)</f>
        <v>0</v>
      </c>
      <c r="BH462" s="224">
        <f>IF(N462="sníž. přenesená",J462,0)</f>
        <v>0</v>
      </c>
      <c r="BI462" s="224">
        <f>IF(N462="nulová",J462,0)</f>
        <v>0</v>
      </c>
      <c r="BJ462" s="17" t="s">
        <v>81</v>
      </c>
      <c r="BK462" s="224">
        <f>ROUND(I462*H462,2)</f>
        <v>0</v>
      </c>
      <c r="BL462" s="17" t="s">
        <v>383</v>
      </c>
      <c r="BM462" s="223" t="s">
        <v>2385</v>
      </c>
    </row>
    <row r="463" s="2" customFormat="1">
      <c r="A463" s="38"/>
      <c r="B463" s="39"/>
      <c r="C463" s="40"/>
      <c r="D463" s="225" t="s">
        <v>159</v>
      </c>
      <c r="E463" s="40"/>
      <c r="F463" s="226" t="s">
        <v>2386</v>
      </c>
      <c r="G463" s="40"/>
      <c r="H463" s="40"/>
      <c r="I463" s="227"/>
      <c r="J463" s="40"/>
      <c r="K463" s="40"/>
      <c r="L463" s="44"/>
      <c r="M463" s="228"/>
      <c r="N463" s="229"/>
      <c r="O463" s="84"/>
      <c r="P463" s="84"/>
      <c r="Q463" s="84"/>
      <c r="R463" s="84"/>
      <c r="S463" s="84"/>
      <c r="T463" s="85"/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  <c r="AT463" s="17" t="s">
        <v>159</v>
      </c>
      <c r="AU463" s="17" t="s">
        <v>83</v>
      </c>
    </row>
    <row r="464" s="2" customFormat="1" ht="16.5" customHeight="1">
      <c r="A464" s="38"/>
      <c r="B464" s="39"/>
      <c r="C464" s="212" t="s">
        <v>1186</v>
      </c>
      <c r="D464" s="212" t="s">
        <v>153</v>
      </c>
      <c r="E464" s="213" t="s">
        <v>2387</v>
      </c>
      <c r="F464" s="214" t="s">
        <v>2388</v>
      </c>
      <c r="G464" s="215" t="s">
        <v>2064</v>
      </c>
      <c r="H464" s="216">
        <v>1</v>
      </c>
      <c r="I464" s="217"/>
      <c r="J464" s="218">
        <f>ROUND(I464*H464,2)</f>
        <v>0</v>
      </c>
      <c r="K464" s="214" t="s">
        <v>19</v>
      </c>
      <c r="L464" s="44"/>
      <c r="M464" s="219" t="s">
        <v>19</v>
      </c>
      <c r="N464" s="220" t="s">
        <v>44</v>
      </c>
      <c r="O464" s="84"/>
      <c r="P464" s="221">
        <f>O464*H464</f>
        <v>0</v>
      </c>
      <c r="Q464" s="221">
        <v>0</v>
      </c>
      <c r="R464" s="221">
        <f>Q464*H464</f>
        <v>0</v>
      </c>
      <c r="S464" s="221">
        <v>0</v>
      </c>
      <c r="T464" s="222">
        <f>S464*H464</f>
        <v>0</v>
      </c>
      <c r="U464" s="38"/>
      <c r="V464" s="38"/>
      <c r="W464" s="38"/>
      <c r="X464" s="38"/>
      <c r="Y464" s="38"/>
      <c r="Z464" s="38"/>
      <c r="AA464" s="38"/>
      <c r="AB464" s="38"/>
      <c r="AC464" s="38"/>
      <c r="AD464" s="38"/>
      <c r="AE464" s="38"/>
      <c r="AR464" s="223" t="s">
        <v>383</v>
      </c>
      <c r="AT464" s="223" t="s">
        <v>153</v>
      </c>
      <c r="AU464" s="223" t="s">
        <v>83</v>
      </c>
      <c r="AY464" s="17" t="s">
        <v>150</v>
      </c>
      <c r="BE464" s="224">
        <f>IF(N464="základní",J464,0)</f>
        <v>0</v>
      </c>
      <c r="BF464" s="224">
        <f>IF(N464="snížená",J464,0)</f>
        <v>0</v>
      </c>
      <c r="BG464" s="224">
        <f>IF(N464="zákl. přenesená",J464,0)</f>
        <v>0</v>
      </c>
      <c r="BH464" s="224">
        <f>IF(N464="sníž. přenesená",J464,0)</f>
        <v>0</v>
      </c>
      <c r="BI464" s="224">
        <f>IF(N464="nulová",J464,0)</f>
        <v>0</v>
      </c>
      <c r="BJ464" s="17" t="s">
        <v>81</v>
      </c>
      <c r="BK464" s="224">
        <f>ROUND(I464*H464,2)</f>
        <v>0</v>
      </c>
      <c r="BL464" s="17" t="s">
        <v>383</v>
      </c>
      <c r="BM464" s="223" t="s">
        <v>2389</v>
      </c>
    </row>
    <row r="465" s="2" customFormat="1">
      <c r="A465" s="38"/>
      <c r="B465" s="39"/>
      <c r="C465" s="40"/>
      <c r="D465" s="225" t="s">
        <v>159</v>
      </c>
      <c r="E465" s="40"/>
      <c r="F465" s="226" t="s">
        <v>2390</v>
      </c>
      <c r="G465" s="40"/>
      <c r="H465" s="40"/>
      <c r="I465" s="227"/>
      <c r="J465" s="40"/>
      <c r="K465" s="40"/>
      <c r="L465" s="44"/>
      <c r="M465" s="228"/>
      <c r="N465" s="229"/>
      <c r="O465" s="84"/>
      <c r="P465" s="84"/>
      <c r="Q465" s="84"/>
      <c r="R465" s="84"/>
      <c r="S465" s="84"/>
      <c r="T465" s="85"/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  <c r="AT465" s="17" t="s">
        <v>159</v>
      </c>
      <c r="AU465" s="17" t="s">
        <v>83</v>
      </c>
    </row>
    <row r="466" s="2" customFormat="1" ht="16.5" customHeight="1">
      <c r="A466" s="38"/>
      <c r="B466" s="39"/>
      <c r="C466" s="212" t="s">
        <v>1190</v>
      </c>
      <c r="D466" s="212" t="s">
        <v>153</v>
      </c>
      <c r="E466" s="213" t="s">
        <v>2391</v>
      </c>
      <c r="F466" s="214" t="s">
        <v>2392</v>
      </c>
      <c r="G466" s="215" t="s">
        <v>2064</v>
      </c>
      <c r="H466" s="216">
        <v>2</v>
      </c>
      <c r="I466" s="217"/>
      <c r="J466" s="218">
        <f>ROUND(I466*H466,2)</f>
        <v>0</v>
      </c>
      <c r="K466" s="214" t="s">
        <v>19</v>
      </c>
      <c r="L466" s="44"/>
      <c r="M466" s="219" t="s">
        <v>19</v>
      </c>
      <c r="N466" s="220" t="s">
        <v>44</v>
      </c>
      <c r="O466" s="84"/>
      <c r="P466" s="221">
        <f>O466*H466</f>
        <v>0</v>
      </c>
      <c r="Q466" s="221">
        <v>0</v>
      </c>
      <c r="R466" s="221">
        <f>Q466*H466</f>
        <v>0</v>
      </c>
      <c r="S466" s="221">
        <v>0</v>
      </c>
      <c r="T466" s="222">
        <f>S466*H466</f>
        <v>0</v>
      </c>
      <c r="U466" s="38"/>
      <c r="V466" s="38"/>
      <c r="W466" s="38"/>
      <c r="X466" s="38"/>
      <c r="Y466" s="38"/>
      <c r="Z466" s="38"/>
      <c r="AA466" s="38"/>
      <c r="AB466" s="38"/>
      <c r="AC466" s="38"/>
      <c r="AD466" s="38"/>
      <c r="AE466" s="38"/>
      <c r="AR466" s="223" t="s">
        <v>179</v>
      </c>
      <c r="AT466" s="223" t="s">
        <v>153</v>
      </c>
      <c r="AU466" s="223" t="s">
        <v>83</v>
      </c>
      <c r="AY466" s="17" t="s">
        <v>150</v>
      </c>
      <c r="BE466" s="224">
        <f>IF(N466="základní",J466,0)</f>
        <v>0</v>
      </c>
      <c r="BF466" s="224">
        <f>IF(N466="snížená",J466,0)</f>
        <v>0</v>
      </c>
      <c r="BG466" s="224">
        <f>IF(N466="zákl. přenesená",J466,0)</f>
        <v>0</v>
      </c>
      <c r="BH466" s="224">
        <f>IF(N466="sníž. přenesená",J466,0)</f>
        <v>0</v>
      </c>
      <c r="BI466" s="224">
        <f>IF(N466="nulová",J466,0)</f>
        <v>0</v>
      </c>
      <c r="BJ466" s="17" t="s">
        <v>81</v>
      </c>
      <c r="BK466" s="224">
        <f>ROUND(I466*H466,2)</f>
        <v>0</v>
      </c>
      <c r="BL466" s="17" t="s">
        <v>179</v>
      </c>
      <c r="BM466" s="223" t="s">
        <v>2393</v>
      </c>
    </row>
    <row r="467" s="2" customFormat="1">
      <c r="A467" s="38"/>
      <c r="B467" s="39"/>
      <c r="C467" s="40"/>
      <c r="D467" s="225" t="s">
        <v>159</v>
      </c>
      <c r="E467" s="40"/>
      <c r="F467" s="226" t="s">
        <v>2394</v>
      </c>
      <c r="G467" s="40"/>
      <c r="H467" s="40"/>
      <c r="I467" s="227"/>
      <c r="J467" s="40"/>
      <c r="K467" s="40"/>
      <c r="L467" s="44"/>
      <c r="M467" s="228"/>
      <c r="N467" s="229"/>
      <c r="O467" s="84"/>
      <c r="P467" s="84"/>
      <c r="Q467" s="84"/>
      <c r="R467" s="84"/>
      <c r="S467" s="84"/>
      <c r="T467" s="85"/>
      <c r="U467" s="38"/>
      <c r="V467" s="38"/>
      <c r="W467" s="38"/>
      <c r="X467" s="38"/>
      <c r="Y467" s="38"/>
      <c r="Z467" s="38"/>
      <c r="AA467" s="38"/>
      <c r="AB467" s="38"/>
      <c r="AC467" s="38"/>
      <c r="AD467" s="38"/>
      <c r="AE467" s="38"/>
      <c r="AT467" s="17" t="s">
        <v>159</v>
      </c>
      <c r="AU467" s="17" t="s">
        <v>83</v>
      </c>
    </row>
    <row r="468" s="2" customFormat="1" ht="16.5" customHeight="1">
      <c r="A468" s="38"/>
      <c r="B468" s="39"/>
      <c r="C468" s="212" t="s">
        <v>1194</v>
      </c>
      <c r="D468" s="212" t="s">
        <v>153</v>
      </c>
      <c r="E468" s="213" t="s">
        <v>2395</v>
      </c>
      <c r="F468" s="214" t="s">
        <v>2396</v>
      </c>
      <c r="G468" s="215" t="s">
        <v>2064</v>
      </c>
      <c r="H468" s="216">
        <v>2</v>
      </c>
      <c r="I468" s="217"/>
      <c r="J468" s="218">
        <f>ROUND(I468*H468,2)</f>
        <v>0</v>
      </c>
      <c r="K468" s="214" t="s">
        <v>19</v>
      </c>
      <c r="L468" s="44"/>
      <c r="M468" s="219" t="s">
        <v>19</v>
      </c>
      <c r="N468" s="220" t="s">
        <v>44</v>
      </c>
      <c r="O468" s="84"/>
      <c r="P468" s="221">
        <f>O468*H468</f>
        <v>0</v>
      </c>
      <c r="Q468" s="221">
        <v>0</v>
      </c>
      <c r="R468" s="221">
        <f>Q468*H468</f>
        <v>0</v>
      </c>
      <c r="S468" s="221">
        <v>0</v>
      </c>
      <c r="T468" s="222">
        <f>S468*H468</f>
        <v>0</v>
      </c>
      <c r="U468" s="38"/>
      <c r="V468" s="38"/>
      <c r="W468" s="38"/>
      <c r="X468" s="38"/>
      <c r="Y468" s="38"/>
      <c r="Z468" s="38"/>
      <c r="AA468" s="38"/>
      <c r="AB468" s="38"/>
      <c r="AC468" s="38"/>
      <c r="AD468" s="38"/>
      <c r="AE468" s="38"/>
      <c r="AR468" s="223" t="s">
        <v>179</v>
      </c>
      <c r="AT468" s="223" t="s">
        <v>153</v>
      </c>
      <c r="AU468" s="223" t="s">
        <v>83</v>
      </c>
      <c r="AY468" s="17" t="s">
        <v>150</v>
      </c>
      <c r="BE468" s="224">
        <f>IF(N468="základní",J468,0)</f>
        <v>0</v>
      </c>
      <c r="BF468" s="224">
        <f>IF(N468="snížená",J468,0)</f>
        <v>0</v>
      </c>
      <c r="BG468" s="224">
        <f>IF(N468="zákl. přenesená",J468,0)</f>
        <v>0</v>
      </c>
      <c r="BH468" s="224">
        <f>IF(N468="sníž. přenesená",J468,0)</f>
        <v>0</v>
      </c>
      <c r="BI468" s="224">
        <f>IF(N468="nulová",J468,0)</f>
        <v>0</v>
      </c>
      <c r="BJ468" s="17" t="s">
        <v>81</v>
      </c>
      <c r="BK468" s="224">
        <f>ROUND(I468*H468,2)</f>
        <v>0</v>
      </c>
      <c r="BL468" s="17" t="s">
        <v>179</v>
      </c>
      <c r="BM468" s="223" t="s">
        <v>2397</v>
      </c>
    </row>
    <row r="469" s="2" customFormat="1">
      <c r="A469" s="38"/>
      <c r="B469" s="39"/>
      <c r="C469" s="40"/>
      <c r="D469" s="225" t="s">
        <v>159</v>
      </c>
      <c r="E469" s="40"/>
      <c r="F469" s="226" t="s">
        <v>2396</v>
      </c>
      <c r="G469" s="40"/>
      <c r="H469" s="40"/>
      <c r="I469" s="227"/>
      <c r="J469" s="40"/>
      <c r="K469" s="40"/>
      <c r="L469" s="44"/>
      <c r="M469" s="228"/>
      <c r="N469" s="229"/>
      <c r="O469" s="84"/>
      <c r="P469" s="84"/>
      <c r="Q469" s="84"/>
      <c r="R469" s="84"/>
      <c r="S469" s="84"/>
      <c r="T469" s="85"/>
      <c r="U469" s="38"/>
      <c r="V469" s="38"/>
      <c r="W469" s="38"/>
      <c r="X469" s="38"/>
      <c r="Y469" s="38"/>
      <c r="Z469" s="38"/>
      <c r="AA469" s="38"/>
      <c r="AB469" s="38"/>
      <c r="AC469" s="38"/>
      <c r="AD469" s="38"/>
      <c r="AE469" s="38"/>
      <c r="AT469" s="17" t="s">
        <v>159</v>
      </c>
      <c r="AU469" s="17" t="s">
        <v>83</v>
      </c>
    </row>
    <row r="470" s="2" customFormat="1" ht="16.5" customHeight="1">
      <c r="A470" s="38"/>
      <c r="B470" s="39"/>
      <c r="C470" s="212" t="s">
        <v>1198</v>
      </c>
      <c r="D470" s="212" t="s">
        <v>153</v>
      </c>
      <c r="E470" s="213" t="s">
        <v>2398</v>
      </c>
      <c r="F470" s="214" t="s">
        <v>2399</v>
      </c>
      <c r="G470" s="215" t="s">
        <v>2064</v>
      </c>
      <c r="H470" s="216">
        <v>4</v>
      </c>
      <c r="I470" s="217"/>
      <c r="J470" s="218">
        <f>ROUND(I470*H470,2)</f>
        <v>0</v>
      </c>
      <c r="K470" s="214" t="s">
        <v>19</v>
      </c>
      <c r="L470" s="44"/>
      <c r="M470" s="219" t="s">
        <v>19</v>
      </c>
      <c r="N470" s="220" t="s">
        <v>44</v>
      </c>
      <c r="O470" s="84"/>
      <c r="P470" s="221">
        <f>O470*H470</f>
        <v>0</v>
      </c>
      <c r="Q470" s="221">
        <v>0</v>
      </c>
      <c r="R470" s="221">
        <f>Q470*H470</f>
        <v>0</v>
      </c>
      <c r="S470" s="221">
        <v>0</v>
      </c>
      <c r="T470" s="222">
        <f>S470*H470</f>
        <v>0</v>
      </c>
      <c r="U470" s="38"/>
      <c r="V470" s="38"/>
      <c r="W470" s="38"/>
      <c r="X470" s="38"/>
      <c r="Y470" s="38"/>
      <c r="Z470" s="38"/>
      <c r="AA470" s="38"/>
      <c r="AB470" s="38"/>
      <c r="AC470" s="38"/>
      <c r="AD470" s="38"/>
      <c r="AE470" s="38"/>
      <c r="AR470" s="223" t="s">
        <v>179</v>
      </c>
      <c r="AT470" s="223" t="s">
        <v>153</v>
      </c>
      <c r="AU470" s="223" t="s">
        <v>83</v>
      </c>
      <c r="AY470" s="17" t="s">
        <v>150</v>
      </c>
      <c r="BE470" s="224">
        <f>IF(N470="základní",J470,0)</f>
        <v>0</v>
      </c>
      <c r="BF470" s="224">
        <f>IF(N470="snížená",J470,0)</f>
        <v>0</v>
      </c>
      <c r="BG470" s="224">
        <f>IF(N470="zákl. přenesená",J470,0)</f>
        <v>0</v>
      </c>
      <c r="BH470" s="224">
        <f>IF(N470="sníž. přenesená",J470,0)</f>
        <v>0</v>
      </c>
      <c r="BI470" s="224">
        <f>IF(N470="nulová",J470,0)</f>
        <v>0</v>
      </c>
      <c r="BJ470" s="17" t="s">
        <v>81</v>
      </c>
      <c r="BK470" s="224">
        <f>ROUND(I470*H470,2)</f>
        <v>0</v>
      </c>
      <c r="BL470" s="17" t="s">
        <v>179</v>
      </c>
      <c r="BM470" s="223" t="s">
        <v>2400</v>
      </c>
    </row>
    <row r="471" s="2" customFormat="1">
      <c r="A471" s="38"/>
      <c r="B471" s="39"/>
      <c r="C471" s="40"/>
      <c r="D471" s="225" t="s">
        <v>159</v>
      </c>
      <c r="E471" s="40"/>
      <c r="F471" s="226" t="s">
        <v>2399</v>
      </c>
      <c r="G471" s="40"/>
      <c r="H471" s="40"/>
      <c r="I471" s="227"/>
      <c r="J471" s="40"/>
      <c r="K471" s="40"/>
      <c r="L471" s="44"/>
      <c r="M471" s="228"/>
      <c r="N471" s="229"/>
      <c r="O471" s="84"/>
      <c r="P471" s="84"/>
      <c r="Q471" s="84"/>
      <c r="R471" s="84"/>
      <c r="S471" s="84"/>
      <c r="T471" s="85"/>
      <c r="U471" s="38"/>
      <c r="V471" s="38"/>
      <c r="W471" s="38"/>
      <c r="X471" s="38"/>
      <c r="Y471" s="38"/>
      <c r="Z471" s="38"/>
      <c r="AA471" s="38"/>
      <c r="AB471" s="38"/>
      <c r="AC471" s="38"/>
      <c r="AD471" s="38"/>
      <c r="AE471" s="38"/>
      <c r="AT471" s="17" t="s">
        <v>159</v>
      </c>
      <c r="AU471" s="17" t="s">
        <v>83</v>
      </c>
    </row>
    <row r="472" s="2" customFormat="1" ht="16.5" customHeight="1">
      <c r="A472" s="38"/>
      <c r="B472" s="39"/>
      <c r="C472" s="212" t="s">
        <v>1204</v>
      </c>
      <c r="D472" s="212" t="s">
        <v>153</v>
      </c>
      <c r="E472" s="213" t="s">
        <v>2401</v>
      </c>
      <c r="F472" s="214" t="s">
        <v>2402</v>
      </c>
      <c r="G472" s="215" t="s">
        <v>2064</v>
      </c>
      <c r="H472" s="216">
        <v>6</v>
      </c>
      <c r="I472" s="217"/>
      <c r="J472" s="218">
        <f>ROUND(I472*H472,2)</f>
        <v>0</v>
      </c>
      <c r="K472" s="214" t="s">
        <v>19</v>
      </c>
      <c r="L472" s="44"/>
      <c r="M472" s="219" t="s">
        <v>19</v>
      </c>
      <c r="N472" s="220" t="s">
        <v>44</v>
      </c>
      <c r="O472" s="84"/>
      <c r="P472" s="221">
        <f>O472*H472</f>
        <v>0</v>
      </c>
      <c r="Q472" s="221">
        <v>0</v>
      </c>
      <c r="R472" s="221">
        <f>Q472*H472</f>
        <v>0</v>
      </c>
      <c r="S472" s="221">
        <v>0</v>
      </c>
      <c r="T472" s="222">
        <f>S472*H472</f>
        <v>0</v>
      </c>
      <c r="U472" s="38"/>
      <c r="V472" s="38"/>
      <c r="W472" s="38"/>
      <c r="X472" s="38"/>
      <c r="Y472" s="38"/>
      <c r="Z472" s="38"/>
      <c r="AA472" s="38"/>
      <c r="AB472" s="38"/>
      <c r="AC472" s="38"/>
      <c r="AD472" s="38"/>
      <c r="AE472" s="38"/>
      <c r="AR472" s="223" t="s">
        <v>179</v>
      </c>
      <c r="AT472" s="223" t="s">
        <v>153</v>
      </c>
      <c r="AU472" s="223" t="s">
        <v>83</v>
      </c>
      <c r="AY472" s="17" t="s">
        <v>150</v>
      </c>
      <c r="BE472" s="224">
        <f>IF(N472="základní",J472,0)</f>
        <v>0</v>
      </c>
      <c r="BF472" s="224">
        <f>IF(N472="snížená",J472,0)</f>
        <v>0</v>
      </c>
      <c r="BG472" s="224">
        <f>IF(N472="zákl. přenesená",J472,0)</f>
        <v>0</v>
      </c>
      <c r="BH472" s="224">
        <f>IF(N472="sníž. přenesená",J472,0)</f>
        <v>0</v>
      </c>
      <c r="BI472" s="224">
        <f>IF(N472="nulová",J472,0)</f>
        <v>0</v>
      </c>
      <c r="BJ472" s="17" t="s">
        <v>81</v>
      </c>
      <c r="BK472" s="224">
        <f>ROUND(I472*H472,2)</f>
        <v>0</v>
      </c>
      <c r="BL472" s="17" t="s">
        <v>179</v>
      </c>
      <c r="BM472" s="223" t="s">
        <v>2403</v>
      </c>
    </row>
    <row r="473" s="2" customFormat="1">
      <c r="A473" s="38"/>
      <c r="B473" s="39"/>
      <c r="C473" s="40"/>
      <c r="D473" s="225" t="s">
        <v>159</v>
      </c>
      <c r="E473" s="40"/>
      <c r="F473" s="226" t="s">
        <v>2402</v>
      </c>
      <c r="G473" s="40"/>
      <c r="H473" s="40"/>
      <c r="I473" s="227"/>
      <c r="J473" s="40"/>
      <c r="K473" s="40"/>
      <c r="L473" s="44"/>
      <c r="M473" s="228"/>
      <c r="N473" s="229"/>
      <c r="O473" s="84"/>
      <c r="P473" s="84"/>
      <c r="Q473" s="84"/>
      <c r="R473" s="84"/>
      <c r="S473" s="84"/>
      <c r="T473" s="85"/>
      <c r="U473" s="38"/>
      <c r="V473" s="38"/>
      <c r="W473" s="38"/>
      <c r="X473" s="38"/>
      <c r="Y473" s="38"/>
      <c r="Z473" s="38"/>
      <c r="AA473" s="38"/>
      <c r="AB473" s="38"/>
      <c r="AC473" s="38"/>
      <c r="AD473" s="38"/>
      <c r="AE473" s="38"/>
      <c r="AT473" s="17" t="s">
        <v>159</v>
      </c>
      <c r="AU473" s="17" t="s">
        <v>83</v>
      </c>
    </row>
    <row r="474" s="2" customFormat="1" ht="16.5" customHeight="1">
      <c r="A474" s="38"/>
      <c r="B474" s="39"/>
      <c r="C474" s="212" t="s">
        <v>1208</v>
      </c>
      <c r="D474" s="212" t="s">
        <v>153</v>
      </c>
      <c r="E474" s="213" t="s">
        <v>2404</v>
      </c>
      <c r="F474" s="214" t="s">
        <v>2405</v>
      </c>
      <c r="G474" s="215" t="s">
        <v>2064</v>
      </c>
      <c r="H474" s="216">
        <v>3</v>
      </c>
      <c r="I474" s="217"/>
      <c r="J474" s="218">
        <f>ROUND(I474*H474,2)</f>
        <v>0</v>
      </c>
      <c r="K474" s="214" t="s">
        <v>19</v>
      </c>
      <c r="L474" s="44"/>
      <c r="M474" s="219" t="s">
        <v>19</v>
      </c>
      <c r="N474" s="220" t="s">
        <v>44</v>
      </c>
      <c r="O474" s="84"/>
      <c r="P474" s="221">
        <f>O474*H474</f>
        <v>0</v>
      </c>
      <c r="Q474" s="221">
        <v>0</v>
      </c>
      <c r="R474" s="221">
        <f>Q474*H474</f>
        <v>0</v>
      </c>
      <c r="S474" s="221">
        <v>0</v>
      </c>
      <c r="T474" s="222">
        <f>S474*H474</f>
        <v>0</v>
      </c>
      <c r="U474" s="38"/>
      <c r="V474" s="38"/>
      <c r="W474" s="38"/>
      <c r="X474" s="38"/>
      <c r="Y474" s="38"/>
      <c r="Z474" s="38"/>
      <c r="AA474" s="38"/>
      <c r="AB474" s="38"/>
      <c r="AC474" s="38"/>
      <c r="AD474" s="38"/>
      <c r="AE474" s="38"/>
      <c r="AR474" s="223" t="s">
        <v>179</v>
      </c>
      <c r="AT474" s="223" t="s">
        <v>153</v>
      </c>
      <c r="AU474" s="223" t="s">
        <v>83</v>
      </c>
      <c r="AY474" s="17" t="s">
        <v>150</v>
      </c>
      <c r="BE474" s="224">
        <f>IF(N474="základní",J474,0)</f>
        <v>0</v>
      </c>
      <c r="BF474" s="224">
        <f>IF(N474="snížená",J474,0)</f>
        <v>0</v>
      </c>
      <c r="BG474" s="224">
        <f>IF(N474="zákl. přenesená",J474,0)</f>
        <v>0</v>
      </c>
      <c r="BH474" s="224">
        <f>IF(N474="sníž. přenesená",J474,0)</f>
        <v>0</v>
      </c>
      <c r="BI474" s="224">
        <f>IF(N474="nulová",J474,0)</f>
        <v>0</v>
      </c>
      <c r="BJ474" s="17" t="s">
        <v>81</v>
      </c>
      <c r="BK474" s="224">
        <f>ROUND(I474*H474,2)</f>
        <v>0</v>
      </c>
      <c r="BL474" s="17" t="s">
        <v>179</v>
      </c>
      <c r="BM474" s="223" t="s">
        <v>2406</v>
      </c>
    </row>
    <row r="475" s="2" customFormat="1">
      <c r="A475" s="38"/>
      <c r="B475" s="39"/>
      <c r="C475" s="40"/>
      <c r="D475" s="225" t="s">
        <v>159</v>
      </c>
      <c r="E475" s="40"/>
      <c r="F475" s="226" t="s">
        <v>2407</v>
      </c>
      <c r="G475" s="40"/>
      <c r="H475" s="40"/>
      <c r="I475" s="227"/>
      <c r="J475" s="40"/>
      <c r="K475" s="40"/>
      <c r="L475" s="44"/>
      <c r="M475" s="228"/>
      <c r="N475" s="229"/>
      <c r="O475" s="84"/>
      <c r="P475" s="84"/>
      <c r="Q475" s="84"/>
      <c r="R475" s="84"/>
      <c r="S475" s="84"/>
      <c r="T475" s="85"/>
      <c r="U475" s="38"/>
      <c r="V475" s="38"/>
      <c r="W475" s="38"/>
      <c r="X475" s="38"/>
      <c r="Y475" s="38"/>
      <c r="Z475" s="38"/>
      <c r="AA475" s="38"/>
      <c r="AB475" s="38"/>
      <c r="AC475" s="38"/>
      <c r="AD475" s="38"/>
      <c r="AE475" s="38"/>
      <c r="AT475" s="17" t="s">
        <v>159</v>
      </c>
      <c r="AU475" s="17" t="s">
        <v>83</v>
      </c>
    </row>
    <row r="476" s="2" customFormat="1" ht="16.5" customHeight="1">
      <c r="A476" s="38"/>
      <c r="B476" s="39"/>
      <c r="C476" s="212" t="s">
        <v>1212</v>
      </c>
      <c r="D476" s="212" t="s">
        <v>153</v>
      </c>
      <c r="E476" s="213" t="s">
        <v>2408</v>
      </c>
      <c r="F476" s="214" t="s">
        <v>2409</v>
      </c>
      <c r="G476" s="215" t="s">
        <v>281</v>
      </c>
      <c r="H476" s="216">
        <v>7</v>
      </c>
      <c r="I476" s="217"/>
      <c r="J476" s="218">
        <f>ROUND(I476*H476,2)</f>
        <v>0</v>
      </c>
      <c r="K476" s="214" t="s">
        <v>157</v>
      </c>
      <c r="L476" s="44"/>
      <c r="M476" s="219" t="s">
        <v>19</v>
      </c>
      <c r="N476" s="220" t="s">
        <v>44</v>
      </c>
      <c r="O476" s="84"/>
      <c r="P476" s="221">
        <f>O476*H476</f>
        <v>0</v>
      </c>
      <c r="Q476" s="221">
        <v>0.00010000000000000001</v>
      </c>
      <c r="R476" s="221">
        <f>Q476*H476</f>
        <v>0.00069999999999999999</v>
      </c>
      <c r="S476" s="221">
        <v>0</v>
      </c>
      <c r="T476" s="222">
        <f>S476*H476</f>
        <v>0</v>
      </c>
      <c r="U476" s="38"/>
      <c r="V476" s="38"/>
      <c r="W476" s="38"/>
      <c r="X476" s="38"/>
      <c r="Y476" s="38"/>
      <c r="Z476" s="38"/>
      <c r="AA476" s="38"/>
      <c r="AB476" s="38"/>
      <c r="AC476" s="38"/>
      <c r="AD476" s="38"/>
      <c r="AE476" s="38"/>
      <c r="AR476" s="223" t="s">
        <v>217</v>
      </c>
      <c r="AT476" s="223" t="s">
        <v>153</v>
      </c>
      <c r="AU476" s="223" t="s">
        <v>83</v>
      </c>
      <c r="AY476" s="17" t="s">
        <v>150</v>
      </c>
      <c r="BE476" s="224">
        <f>IF(N476="základní",J476,0)</f>
        <v>0</v>
      </c>
      <c r="BF476" s="224">
        <f>IF(N476="snížená",J476,0)</f>
        <v>0</v>
      </c>
      <c r="BG476" s="224">
        <f>IF(N476="zákl. přenesená",J476,0)</f>
        <v>0</v>
      </c>
      <c r="BH476" s="224">
        <f>IF(N476="sníž. přenesená",J476,0)</f>
        <v>0</v>
      </c>
      <c r="BI476" s="224">
        <f>IF(N476="nulová",J476,0)</f>
        <v>0</v>
      </c>
      <c r="BJ476" s="17" t="s">
        <v>81</v>
      </c>
      <c r="BK476" s="224">
        <f>ROUND(I476*H476,2)</f>
        <v>0</v>
      </c>
      <c r="BL476" s="17" t="s">
        <v>217</v>
      </c>
      <c r="BM476" s="223" t="s">
        <v>2410</v>
      </c>
    </row>
    <row r="477" s="2" customFormat="1">
      <c r="A477" s="38"/>
      <c r="B477" s="39"/>
      <c r="C477" s="40"/>
      <c r="D477" s="225" t="s">
        <v>159</v>
      </c>
      <c r="E477" s="40"/>
      <c r="F477" s="226" t="s">
        <v>2411</v>
      </c>
      <c r="G477" s="40"/>
      <c r="H477" s="40"/>
      <c r="I477" s="227"/>
      <c r="J477" s="40"/>
      <c r="K477" s="40"/>
      <c r="L477" s="44"/>
      <c r="M477" s="228"/>
      <c r="N477" s="229"/>
      <c r="O477" s="84"/>
      <c r="P477" s="84"/>
      <c r="Q477" s="84"/>
      <c r="R477" s="84"/>
      <c r="S477" s="84"/>
      <c r="T477" s="85"/>
      <c r="U477" s="38"/>
      <c r="V477" s="38"/>
      <c r="W477" s="38"/>
      <c r="X477" s="38"/>
      <c r="Y477" s="38"/>
      <c r="Z477" s="38"/>
      <c r="AA477" s="38"/>
      <c r="AB477" s="38"/>
      <c r="AC477" s="38"/>
      <c r="AD477" s="38"/>
      <c r="AE477" s="38"/>
      <c r="AT477" s="17" t="s">
        <v>159</v>
      </c>
      <c r="AU477" s="17" t="s">
        <v>83</v>
      </c>
    </row>
    <row r="478" s="2" customFormat="1">
      <c r="A478" s="38"/>
      <c r="B478" s="39"/>
      <c r="C478" s="40"/>
      <c r="D478" s="230" t="s">
        <v>161</v>
      </c>
      <c r="E478" s="40"/>
      <c r="F478" s="231" t="s">
        <v>2412</v>
      </c>
      <c r="G478" s="40"/>
      <c r="H478" s="40"/>
      <c r="I478" s="227"/>
      <c r="J478" s="40"/>
      <c r="K478" s="40"/>
      <c r="L478" s="44"/>
      <c r="M478" s="228"/>
      <c r="N478" s="229"/>
      <c r="O478" s="84"/>
      <c r="P478" s="84"/>
      <c r="Q478" s="84"/>
      <c r="R478" s="84"/>
      <c r="S478" s="84"/>
      <c r="T478" s="85"/>
      <c r="U478" s="38"/>
      <c r="V478" s="38"/>
      <c r="W478" s="38"/>
      <c r="X478" s="38"/>
      <c r="Y478" s="38"/>
      <c r="Z478" s="38"/>
      <c r="AA478" s="38"/>
      <c r="AB478" s="38"/>
      <c r="AC478" s="38"/>
      <c r="AD478" s="38"/>
      <c r="AE478" s="38"/>
      <c r="AT478" s="17" t="s">
        <v>161</v>
      </c>
      <c r="AU478" s="17" t="s">
        <v>83</v>
      </c>
    </row>
    <row r="479" s="2" customFormat="1" ht="16.5" customHeight="1">
      <c r="A479" s="38"/>
      <c r="B479" s="39"/>
      <c r="C479" s="212" t="s">
        <v>1218</v>
      </c>
      <c r="D479" s="212" t="s">
        <v>153</v>
      </c>
      <c r="E479" s="213" t="s">
        <v>2413</v>
      </c>
      <c r="F479" s="214" t="s">
        <v>2414</v>
      </c>
      <c r="G479" s="215" t="s">
        <v>2064</v>
      </c>
      <c r="H479" s="216">
        <v>7</v>
      </c>
      <c r="I479" s="217"/>
      <c r="J479" s="218">
        <f>ROUND(I479*H479,2)</f>
        <v>0</v>
      </c>
      <c r="K479" s="214" t="s">
        <v>19</v>
      </c>
      <c r="L479" s="44"/>
      <c r="M479" s="219" t="s">
        <v>19</v>
      </c>
      <c r="N479" s="220" t="s">
        <v>44</v>
      </c>
      <c r="O479" s="84"/>
      <c r="P479" s="221">
        <f>O479*H479</f>
        <v>0</v>
      </c>
      <c r="Q479" s="221">
        <v>0</v>
      </c>
      <c r="R479" s="221">
        <f>Q479*H479</f>
        <v>0</v>
      </c>
      <c r="S479" s="221">
        <v>0</v>
      </c>
      <c r="T479" s="222">
        <f>S479*H479</f>
        <v>0</v>
      </c>
      <c r="U479" s="38"/>
      <c r="V479" s="38"/>
      <c r="W479" s="38"/>
      <c r="X479" s="38"/>
      <c r="Y479" s="38"/>
      <c r="Z479" s="38"/>
      <c r="AA479" s="38"/>
      <c r="AB479" s="38"/>
      <c r="AC479" s="38"/>
      <c r="AD479" s="38"/>
      <c r="AE479" s="38"/>
      <c r="AR479" s="223" t="s">
        <v>179</v>
      </c>
      <c r="AT479" s="223" t="s">
        <v>153</v>
      </c>
      <c r="AU479" s="223" t="s">
        <v>83</v>
      </c>
      <c r="AY479" s="17" t="s">
        <v>150</v>
      </c>
      <c r="BE479" s="224">
        <f>IF(N479="základní",J479,0)</f>
        <v>0</v>
      </c>
      <c r="BF479" s="224">
        <f>IF(N479="snížená",J479,0)</f>
        <v>0</v>
      </c>
      <c r="BG479" s="224">
        <f>IF(N479="zákl. přenesená",J479,0)</f>
        <v>0</v>
      </c>
      <c r="BH479" s="224">
        <f>IF(N479="sníž. přenesená",J479,0)</f>
        <v>0</v>
      </c>
      <c r="BI479" s="224">
        <f>IF(N479="nulová",J479,0)</f>
        <v>0</v>
      </c>
      <c r="BJ479" s="17" t="s">
        <v>81</v>
      </c>
      <c r="BK479" s="224">
        <f>ROUND(I479*H479,2)</f>
        <v>0</v>
      </c>
      <c r="BL479" s="17" t="s">
        <v>179</v>
      </c>
      <c r="BM479" s="223" t="s">
        <v>2415</v>
      </c>
    </row>
    <row r="480" s="2" customFormat="1">
      <c r="A480" s="38"/>
      <c r="B480" s="39"/>
      <c r="C480" s="40"/>
      <c r="D480" s="225" t="s">
        <v>159</v>
      </c>
      <c r="E480" s="40"/>
      <c r="F480" s="226" t="s">
        <v>2416</v>
      </c>
      <c r="G480" s="40"/>
      <c r="H480" s="40"/>
      <c r="I480" s="227"/>
      <c r="J480" s="40"/>
      <c r="K480" s="40"/>
      <c r="L480" s="44"/>
      <c r="M480" s="228"/>
      <c r="N480" s="229"/>
      <c r="O480" s="84"/>
      <c r="P480" s="84"/>
      <c r="Q480" s="84"/>
      <c r="R480" s="84"/>
      <c r="S480" s="84"/>
      <c r="T480" s="85"/>
      <c r="U480" s="38"/>
      <c r="V480" s="38"/>
      <c r="W480" s="38"/>
      <c r="X480" s="38"/>
      <c r="Y480" s="38"/>
      <c r="Z480" s="38"/>
      <c r="AA480" s="38"/>
      <c r="AB480" s="38"/>
      <c r="AC480" s="38"/>
      <c r="AD480" s="38"/>
      <c r="AE480" s="38"/>
      <c r="AT480" s="17" t="s">
        <v>159</v>
      </c>
      <c r="AU480" s="17" t="s">
        <v>83</v>
      </c>
    </row>
    <row r="481" s="2" customFormat="1" ht="16.5" customHeight="1">
      <c r="A481" s="38"/>
      <c r="B481" s="39"/>
      <c r="C481" s="212" t="s">
        <v>1222</v>
      </c>
      <c r="D481" s="212" t="s">
        <v>153</v>
      </c>
      <c r="E481" s="213" t="s">
        <v>2417</v>
      </c>
      <c r="F481" s="214" t="s">
        <v>2418</v>
      </c>
      <c r="G481" s="215" t="s">
        <v>2064</v>
      </c>
      <c r="H481" s="216">
        <v>7</v>
      </c>
      <c r="I481" s="217"/>
      <c r="J481" s="218">
        <f>ROUND(I481*H481,2)</f>
        <v>0</v>
      </c>
      <c r="K481" s="214" t="s">
        <v>19</v>
      </c>
      <c r="L481" s="44"/>
      <c r="M481" s="219" t="s">
        <v>19</v>
      </c>
      <c r="N481" s="220" t="s">
        <v>44</v>
      </c>
      <c r="O481" s="84"/>
      <c r="P481" s="221">
        <f>O481*H481</f>
        <v>0</v>
      </c>
      <c r="Q481" s="221">
        <v>0</v>
      </c>
      <c r="R481" s="221">
        <f>Q481*H481</f>
        <v>0</v>
      </c>
      <c r="S481" s="221">
        <v>0</v>
      </c>
      <c r="T481" s="222">
        <f>S481*H481</f>
        <v>0</v>
      </c>
      <c r="U481" s="38"/>
      <c r="V481" s="38"/>
      <c r="W481" s="38"/>
      <c r="X481" s="38"/>
      <c r="Y481" s="38"/>
      <c r="Z481" s="38"/>
      <c r="AA481" s="38"/>
      <c r="AB481" s="38"/>
      <c r="AC481" s="38"/>
      <c r="AD481" s="38"/>
      <c r="AE481" s="38"/>
      <c r="AR481" s="223" t="s">
        <v>179</v>
      </c>
      <c r="AT481" s="223" t="s">
        <v>153</v>
      </c>
      <c r="AU481" s="223" t="s">
        <v>83</v>
      </c>
      <c r="AY481" s="17" t="s">
        <v>150</v>
      </c>
      <c r="BE481" s="224">
        <f>IF(N481="základní",J481,0)</f>
        <v>0</v>
      </c>
      <c r="BF481" s="224">
        <f>IF(N481="snížená",J481,0)</f>
        <v>0</v>
      </c>
      <c r="BG481" s="224">
        <f>IF(N481="zákl. přenesená",J481,0)</f>
        <v>0</v>
      </c>
      <c r="BH481" s="224">
        <f>IF(N481="sníž. přenesená",J481,0)</f>
        <v>0</v>
      </c>
      <c r="BI481" s="224">
        <f>IF(N481="nulová",J481,0)</f>
        <v>0</v>
      </c>
      <c r="BJ481" s="17" t="s">
        <v>81</v>
      </c>
      <c r="BK481" s="224">
        <f>ROUND(I481*H481,2)</f>
        <v>0</v>
      </c>
      <c r="BL481" s="17" t="s">
        <v>179</v>
      </c>
      <c r="BM481" s="223" t="s">
        <v>2419</v>
      </c>
    </row>
    <row r="482" s="2" customFormat="1">
      <c r="A482" s="38"/>
      <c r="B482" s="39"/>
      <c r="C482" s="40"/>
      <c r="D482" s="225" t="s">
        <v>159</v>
      </c>
      <c r="E482" s="40"/>
      <c r="F482" s="226" t="s">
        <v>2420</v>
      </c>
      <c r="G482" s="40"/>
      <c r="H482" s="40"/>
      <c r="I482" s="227"/>
      <c r="J482" s="40"/>
      <c r="K482" s="40"/>
      <c r="L482" s="44"/>
      <c r="M482" s="228"/>
      <c r="N482" s="229"/>
      <c r="O482" s="84"/>
      <c r="P482" s="84"/>
      <c r="Q482" s="84"/>
      <c r="R482" s="84"/>
      <c r="S482" s="84"/>
      <c r="T482" s="85"/>
      <c r="U482" s="38"/>
      <c r="V482" s="38"/>
      <c r="W482" s="38"/>
      <c r="X482" s="38"/>
      <c r="Y482" s="38"/>
      <c r="Z482" s="38"/>
      <c r="AA482" s="38"/>
      <c r="AB482" s="38"/>
      <c r="AC482" s="38"/>
      <c r="AD482" s="38"/>
      <c r="AE482" s="38"/>
      <c r="AT482" s="17" t="s">
        <v>159</v>
      </c>
      <c r="AU482" s="17" t="s">
        <v>83</v>
      </c>
    </row>
    <row r="483" s="2" customFormat="1" ht="16.5" customHeight="1">
      <c r="A483" s="38"/>
      <c r="B483" s="39"/>
      <c r="C483" s="212" t="s">
        <v>1228</v>
      </c>
      <c r="D483" s="212" t="s">
        <v>153</v>
      </c>
      <c r="E483" s="213" t="s">
        <v>2421</v>
      </c>
      <c r="F483" s="214" t="s">
        <v>2422</v>
      </c>
      <c r="G483" s="215" t="s">
        <v>2064</v>
      </c>
      <c r="H483" s="216">
        <v>5</v>
      </c>
      <c r="I483" s="217"/>
      <c r="J483" s="218">
        <f>ROUND(I483*H483,2)</f>
        <v>0</v>
      </c>
      <c r="K483" s="214" t="s">
        <v>19</v>
      </c>
      <c r="L483" s="44"/>
      <c r="M483" s="219" t="s">
        <v>19</v>
      </c>
      <c r="N483" s="220" t="s">
        <v>44</v>
      </c>
      <c r="O483" s="84"/>
      <c r="P483" s="221">
        <f>O483*H483</f>
        <v>0</v>
      </c>
      <c r="Q483" s="221">
        <v>0</v>
      </c>
      <c r="R483" s="221">
        <f>Q483*H483</f>
        <v>0</v>
      </c>
      <c r="S483" s="221">
        <v>0</v>
      </c>
      <c r="T483" s="222">
        <f>S483*H483</f>
        <v>0</v>
      </c>
      <c r="U483" s="38"/>
      <c r="V483" s="38"/>
      <c r="W483" s="38"/>
      <c r="X483" s="38"/>
      <c r="Y483" s="38"/>
      <c r="Z483" s="38"/>
      <c r="AA483" s="38"/>
      <c r="AB483" s="38"/>
      <c r="AC483" s="38"/>
      <c r="AD483" s="38"/>
      <c r="AE483" s="38"/>
      <c r="AR483" s="223" t="s">
        <v>179</v>
      </c>
      <c r="AT483" s="223" t="s">
        <v>153</v>
      </c>
      <c r="AU483" s="223" t="s">
        <v>83</v>
      </c>
      <c r="AY483" s="17" t="s">
        <v>150</v>
      </c>
      <c r="BE483" s="224">
        <f>IF(N483="základní",J483,0)</f>
        <v>0</v>
      </c>
      <c r="BF483" s="224">
        <f>IF(N483="snížená",J483,0)</f>
        <v>0</v>
      </c>
      <c r="BG483" s="224">
        <f>IF(N483="zákl. přenesená",J483,0)</f>
        <v>0</v>
      </c>
      <c r="BH483" s="224">
        <f>IF(N483="sníž. přenesená",J483,0)</f>
        <v>0</v>
      </c>
      <c r="BI483" s="224">
        <f>IF(N483="nulová",J483,0)</f>
        <v>0</v>
      </c>
      <c r="BJ483" s="17" t="s">
        <v>81</v>
      </c>
      <c r="BK483" s="224">
        <f>ROUND(I483*H483,2)</f>
        <v>0</v>
      </c>
      <c r="BL483" s="17" t="s">
        <v>179</v>
      </c>
      <c r="BM483" s="223" t="s">
        <v>2423</v>
      </c>
    </row>
    <row r="484" s="2" customFormat="1">
      <c r="A484" s="38"/>
      <c r="B484" s="39"/>
      <c r="C484" s="40"/>
      <c r="D484" s="225" t="s">
        <v>159</v>
      </c>
      <c r="E484" s="40"/>
      <c r="F484" s="226" t="s">
        <v>2422</v>
      </c>
      <c r="G484" s="40"/>
      <c r="H484" s="40"/>
      <c r="I484" s="227"/>
      <c r="J484" s="40"/>
      <c r="K484" s="40"/>
      <c r="L484" s="44"/>
      <c r="M484" s="228"/>
      <c r="N484" s="229"/>
      <c r="O484" s="84"/>
      <c r="P484" s="84"/>
      <c r="Q484" s="84"/>
      <c r="R484" s="84"/>
      <c r="S484" s="84"/>
      <c r="T484" s="85"/>
      <c r="U484" s="38"/>
      <c r="V484" s="38"/>
      <c r="W484" s="38"/>
      <c r="X484" s="38"/>
      <c r="Y484" s="38"/>
      <c r="Z484" s="38"/>
      <c r="AA484" s="38"/>
      <c r="AB484" s="38"/>
      <c r="AC484" s="38"/>
      <c r="AD484" s="38"/>
      <c r="AE484" s="38"/>
      <c r="AT484" s="17" t="s">
        <v>159</v>
      </c>
      <c r="AU484" s="17" t="s">
        <v>83</v>
      </c>
    </row>
    <row r="485" s="2" customFormat="1" ht="16.5" customHeight="1">
      <c r="A485" s="38"/>
      <c r="B485" s="39"/>
      <c r="C485" s="212" t="s">
        <v>1232</v>
      </c>
      <c r="D485" s="212" t="s">
        <v>153</v>
      </c>
      <c r="E485" s="213" t="s">
        <v>2424</v>
      </c>
      <c r="F485" s="214" t="s">
        <v>2425</v>
      </c>
      <c r="G485" s="215" t="s">
        <v>2064</v>
      </c>
      <c r="H485" s="216">
        <v>2</v>
      </c>
      <c r="I485" s="217"/>
      <c r="J485" s="218">
        <f>ROUND(I485*H485,2)</f>
        <v>0</v>
      </c>
      <c r="K485" s="214" t="s">
        <v>19</v>
      </c>
      <c r="L485" s="44"/>
      <c r="M485" s="219" t="s">
        <v>19</v>
      </c>
      <c r="N485" s="220" t="s">
        <v>44</v>
      </c>
      <c r="O485" s="84"/>
      <c r="P485" s="221">
        <f>O485*H485</f>
        <v>0</v>
      </c>
      <c r="Q485" s="221">
        <v>0</v>
      </c>
      <c r="R485" s="221">
        <f>Q485*H485</f>
        <v>0</v>
      </c>
      <c r="S485" s="221">
        <v>0</v>
      </c>
      <c r="T485" s="222">
        <f>S485*H485</f>
        <v>0</v>
      </c>
      <c r="U485" s="38"/>
      <c r="V485" s="38"/>
      <c r="W485" s="38"/>
      <c r="X485" s="38"/>
      <c r="Y485" s="38"/>
      <c r="Z485" s="38"/>
      <c r="AA485" s="38"/>
      <c r="AB485" s="38"/>
      <c r="AC485" s="38"/>
      <c r="AD485" s="38"/>
      <c r="AE485" s="38"/>
      <c r="AR485" s="223" t="s">
        <v>179</v>
      </c>
      <c r="AT485" s="223" t="s">
        <v>153</v>
      </c>
      <c r="AU485" s="223" t="s">
        <v>83</v>
      </c>
      <c r="AY485" s="17" t="s">
        <v>150</v>
      </c>
      <c r="BE485" s="224">
        <f>IF(N485="základní",J485,0)</f>
        <v>0</v>
      </c>
      <c r="BF485" s="224">
        <f>IF(N485="snížená",J485,0)</f>
        <v>0</v>
      </c>
      <c r="BG485" s="224">
        <f>IF(N485="zákl. přenesená",J485,0)</f>
        <v>0</v>
      </c>
      <c r="BH485" s="224">
        <f>IF(N485="sníž. přenesená",J485,0)</f>
        <v>0</v>
      </c>
      <c r="BI485" s="224">
        <f>IF(N485="nulová",J485,0)</f>
        <v>0</v>
      </c>
      <c r="BJ485" s="17" t="s">
        <v>81</v>
      </c>
      <c r="BK485" s="224">
        <f>ROUND(I485*H485,2)</f>
        <v>0</v>
      </c>
      <c r="BL485" s="17" t="s">
        <v>179</v>
      </c>
      <c r="BM485" s="223" t="s">
        <v>2426</v>
      </c>
    </row>
    <row r="486" s="2" customFormat="1">
      <c r="A486" s="38"/>
      <c r="B486" s="39"/>
      <c r="C486" s="40"/>
      <c r="D486" s="225" t="s">
        <v>159</v>
      </c>
      <c r="E486" s="40"/>
      <c r="F486" s="226" t="s">
        <v>2425</v>
      </c>
      <c r="G486" s="40"/>
      <c r="H486" s="40"/>
      <c r="I486" s="227"/>
      <c r="J486" s="40"/>
      <c r="K486" s="40"/>
      <c r="L486" s="44"/>
      <c r="M486" s="228"/>
      <c r="N486" s="229"/>
      <c r="O486" s="84"/>
      <c r="P486" s="84"/>
      <c r="Q486" s="84"/>
      <c r="R486" s="84"/>
      <c r="S486" s="84"/>
      <c r="T486" s="85"/>
      <c r="U486" s="38"/>
      <c r="V486" s="38"/>
      <c r="W486" s="38"/>
      <c r="X486" s="38"/>
      <c r="Y486" s="38"/>
      <c r="Z486" s="38"/>
      <c r="AA486" s="38"/>
      <c r="AB486" s="38"/>
      <c r="AC486" s="38"/>
      <c r="AD486" s="38"/>
      <c r="AE486" s="38"/>
      <c r="AT486" s="17" t="s">
        <v>159</v>
      </c>
      <c r="AU486" s="17" t="s">
        <v>83</v>
      </c>
    </row>
    <row r="487" s="2" customFormat="1" ht="16.5" customHeight="1">
      <c r="A487" s="38"/>
      <c r="B487" s="39"/>
      <c r="C487" s="212" t="s">
        <v>1236</v>
      </c>
      <c r="D487" s="212" t="s">
        <v>153</v>
      </c>
      <c r="E487" s="213" t="s">
        <v>1816</v>
      </c>
      <c r="F487" s="214" t="s">
        <v>1817</v>
      </c>
      <c r="G487" s="215" t="s">
        <v>360</v>
      </c>
      <c r="H487" s="216">
        <v>520</v>
      </c>
      <c r="I487" s="217"/>
      <c r="J487" s="218">
        <f>ROUND(I487*H487,2)</f>
        <v>0</v>
      </c>
      <c r="K487" s="214" t="s">
        <v>157</v>
      </c>
      <c r="L487" s="44"/>
      <c r="M487" s="219" t="s">
        <v>19</v>
      </c>
      <c r="N487" s="220" t="s">
        <v>44</v>
      </c>
      <c r="O487" s="84"/>
      <c r="P487" s="221">
        <f>O487*H487</f>
        <v>0</v>
      </c>
      <c r="Q487" s="221">
        <v>8.0000000000000007E-05</v>
      </c>
      <c r="R487" s="221">
        <f>Q487*H487</f>
        <v>0.041600000000000005</v>
      </c>
      <c r="S487" s="221">
        <v>0</v>
      </c>
      <c r="T487" s="222">
        <f>S487*H487</f>
        <v>0</v>
      </c>
      <c r="U487" s="38"/>
      <c r="V487" s="38"/>
      <c r="W487" s="38"/>
      <c r="X487" s="38"/>
      <c r="Y487" s="38"/>
      <c r="Z487" s="38"/>
      <c r="AA487" s="38"/>
      <c r="AB487" s="38"/>
      <c r="AC487" s="38"/>
      <c r="AD487" s="38"/>
      <c r="AE487" s="38"/>
      <c r="AR487" s="223" t="s">
        <v>383</v>
      </c>
      <c r="AT487" s="223" t="s">
        <v>153</v>
      </c>
      <c r="AU487" s="223" t="s">
        <v>83</v>
      </c>
      <c r="AY487" s="17" t="s">
        <v>150</v>
      </c>
      <c r="BE487" s="224">
        <f>IF(N487="základní",J487,0)</f>
        <v>0</v>
      </c>
      <c r="BF487" s="224">
        <f>IF(N487="snížená",J487,0)</f>
        <v>0</v>
      </c>
      <c r="BG487" s="224">
        <f>IF(N487="zákl. přenesená",J487,0)</f>
        <v>0</v>
      </c>
      <c r="BH487" s="224">
        <f>IF(N487="sníž. přenesená",J487,0)</f>
        <v>0</v>
      </c>
      <c r="BI487" s="224">
        <f>IF(N487="nulová",J487,0)</f>
        <v>0</v>
      </c>
      <c r="BJ487" s="17" t="s">
        <v>81</v>
      </c>
      <c r="BK487" s="224">
        <f>ROUND(I487*H487,2)</f>
        <v>0</v>
      </c>
      <c r="BL487" s="17" t="s">
        <v>383</v>
      </c>
      <c r="BM487" s="223" t="s">
        <v>2427</v>
      </c>
    </row>
    <row r="488" s="2" customFormat="1">
      <c r="A488" s="38"/>
      <c r="B488" s="39"/>
      <c r="C488" s="40"/>
      <c r="D488" s="225" t="s">
        <v>159</v>
      </c>
      <c r="E488" s="40"/>
      <c r="F488" s="226" t="s">
        <v>1819</v>
      </c>
      <c r="G488" s="40"/>
      <c r="H488" s="40"/>
      <c r="I488" s="227"/>
      <c r="J488" s="40"/>
      <c r="K488" s="40"/>
      <c r="L488" s="44"/>
      <c r="M488" s="228"/>
      <c r="N488" s="229"/>
      <c r="O488" s="84"/>
      <c r="P488" s="84"/>
      <c r="Q488" s="84"/>
      <c r="R488" s="84"/>
      <c r="S488" s="84"/>
      <c r="T488" s="85"/>
      <c r="U488" s="38"/>
      <c r="V488" s="38"/>
      <c r="W488" s="38"/>
      <c r="X488" s="38"/>
      <c r="Y488" s="38"/>
      <c r="Z488" s="38"/>
      <c r="AA488" s="38"/>
      <c r="AB488" s="38"/>
      <c r="AC488" s="38"/>
      <c r="AD488" s="38"/>
      <c r="AE488" s="38"/>
      <c r="AT488" s="17" t="s">
        <v>159</v>
      </c>
      <c r="AU488" s="17" t="s">
        <v>83</v>
      </c>
    </row>
    <row r="489" s="2" customFormat="1">
      <c r="A489" s="38"/>
      <c r="B489" s="39"/>
      <c r="C489" s="40"/>
      <c r="D489" s="230" t="s">
        <v>161</v>
      </c>
      <c r="E489" s="40"/>
      <c r="F489" s="231" t="s">
        <v>1820</v>
      </c>
      <c r="G489" s="40"/>
      <c r="H489" s="40"/>
      <c r="I489" s="227"/>
      <c r="J489" s="40"/>
      <c r="K489" s="40"/>
      <c r="L489" s="44"/>
      <c r="M489" s="228"/>
      <c r="N489" s="229"/>
      <c r="O489" s="84"/>
      <c r="P489" s="84"/>
      <c r="Q489" s="84"/>
      <c r="R489" s="84"/>
      <c r="S489" s="84"/>
      <c r="T489" s="85"/>
      <c r="U489" s="38"/>
      <c r="V489" s="38"/>
      <c r="W489" s="38"/>
      <c r="X489" s="38"/>
      <c r="Y489" s="38"/>
      <c r="Z489" s="38"/>
      <c r="AA489" s="38"/>
      <c r="AB489" s="38"/>
      <c r="AC489" s="38"/>
      <c r="AD489" s="38"/>
      <c r="AE489" s="38"/>
      <c r="AT489" s="17" t="s">
        <v>161</v>
      </c>
      <c r="AU489" s="17" t="s">
        <v>83</v>
      </c>
    </row>
    <row r="490" s="2" customFormat="1" ht="16.5" customHeight="1">
      <c r="A490" s="38"/>
      <c r="B490" s="39"/>
      <c r="C490" s="243" t="s">
        <v>1240</v>
      </c>
      <c r="D490" s="243" t="s">
        <v>229</v>
      </c>
      <c r="E490" s="244" t="s">
        <v>465</v>
      </c>
      <c r="F490" s="245" t="s">
        <v>1822</v>
      </c>
      <c r="G490" s="246" t="s">
        <v>19</v>
      </c>
      <c r="H490" s="247">
        <v>520</v>
      </c>
      <c r="I490" s="248"/>
      <c r="J490" s="249">
        <f>ROUND(I490*H490,2)</f>
        <v>0</v>
      </c>
      <c r="K490" s="245" t="s">
        <v>19</v>
      </c>
      <c r="L490" s="250"/>
      <c r="M490" s="251" t="s">
        <v>19</v>
      </c>
      <c r="N490" s="252" t="s">
        <v>44</v>
      </c>
      <c r="O490" s="84"/>
      <c r="P490" s="221">
        <f>O490*H490</f>
        <v>0</v>
      </c>
      <c r="Q490" s="221">
        <v>0</v>
      </c>
      <c r="R490" s="221">
        <f>Q490*H490</f>
        <v>0</v>
      </c>
      <c r="S490" s="221">
        <v>0</v>
      </c>
      <c r="T490" s="222">
        <f>S490*H490</f>
        <v>0</v>
      </c>
      <c r="U490" s="38"/>
      <c r="V490" s="38"/>
      <c r="W490" s="38"/>
      <c r="X490" s="38"/>
      <c r="Y490" s="38"/>
      <c r="Z490" s="38"/>
      <c r="AA490" s="38"/>
      <c r="AB490" s="38"/>
      <c r="AC490" s="38"/>
      <c r="AD490" s="38"/>
      <c r="AE490" s="38"/>
      <c r="AR490" s="223" t="s">
        <v>390</v>
      </c>
      <c r="AT490" s="223" t="s">
        <v>229</v>
      </c>
      <c r="AU490" s="223" t="s">
        <v>83</v>
      </c>
      <c r="AY490" s="17" t="s">
        <v>150</v>
      </c>
      <c r="BE490" s="224">
        <f>IF(N490="základní",J490,0)</f>
        <v>0</v>
      </c>
      <c r="BF490" s="224">
        <f>IF(N490="snížená",J490,0)</f>
        <v>0</v>
      </c>
      <c r="BG490" s="224">
        <f>IF(N490="zákl. přenesená",J490,0)</f>
        <v>0</v>
      </c>
      <c r="BH490" s="224">
        <f>IF(N490="sníž. přenesená",J490,0)</f>
        <v>0</v>
      </c>
      <c r="BI490" s="224">
        <f>IF(N490="nulová",J490,0)</f>
        <v>0</v>
      </c>
      <c r="BJ490" s="17" t="s">
        <v>81</v>
      </c>
      <c r="BK490" s="224">
        <f>ROUND(I490*H490,2)</f>
        <v>0</v>
      </c>
      <c r="BL490" s="17" t="s">
        <v>390</v>
      </c>
      <c r="BM490" s="223" t="s">
        <v>2428</v>
      </c>
    </row>
    <row r="491" s="2" customFormat="1">
      <c r="A491" s="38"/>
      <c r="B491" s="39"/>
      <c r="C491" s="40"/>
      <c r="D491" s="225" t="s">
        <v>159</v>
      </c>
      <c r="E491" s="40"/>
      <c r="F491" s="226" t="s">
        <v>1822</v>
      </c>
      <c r="G491" s="40"/>
      <c r="H491" s="40"/>
      <c r="I491" s="227"/>
      <c r="J491" s="40"/>
      <c r="K491" s="40"/>
      <c r="L491" s="44"/>
      <c r="M491" s="228"/>
      <c r="N491" s="229"/>
      <c r="O491" s="84"/>
      <c r="P491" s="84"/>
      <c r="Q491" s="84"/>
      <c r="R491" s="84"/>
      <c r="S491" s="84"/>
      <c r="T491" s="85"/>
      <c r="U491" s="38"/>
      <c r="V491" s="38"/>
      <c r="W491" s="38"/>
      <c r="X491" s="38"/>
      <c r="Y491" s="38"/>
      <c r="Z491" s="38"/>
      <c r="AA491" s="38"/>
      <c r="AB491" s="38"/>
      <c r="AC491" s="38"/>
      <c r="AD491" s="38"/>
      <c r="AE491" s="38"/>
      <c r="AT491" s="17" t="s">
        <v>159</v>
      </c>
      <c r="AU491" s="17" t="s">
        <v>83</v>
      </c>
    </row>
    <row r="492" s="2" customFormat="1" ht="16.5" customHeight="1">
      <c r="A492" s="38"/>
      <c r="B492" s="39"/>
      <c r="C492" s="212" t="s">
        <v>1246</v>
      </c>
      <c r="D492" s="212" t="s">
        <v>153</v>
      </c>
      <c r="E492" s="213" t="s">
        <v>350</v>
      </c>
      <c r="F492" s="214" t="s">
        <v>351</v>
      </c>
      <c r="G492" s="215" t="s">
        <v>182</v>
      </c>
      <c r="H492" s="216">
        <v>0.55600000000000005</v>
      </c>
      <c r="I492" s="217"/>
      <c r="J492" s="218">
        <f>ROUND(I492*H492,2)</f>
        <v>0</v>
      </c>
      <c r="K492" s="214" t="s">
        <v>157</v>
      </c>
      <c r="L492" s="44"/>
      <c r="M492" s="219" t="s">
        <v>19</v>
      </c>
      <c r="N492" s="220" t="s">
        <v>44</v>
      </c>
      <c r="O492" s="84"/>
      <c r="P492" s="221">
        <f>O492*H492</f>
        <v>0</v>
      </c>
      <c r="Q492" s="221">
        <v>0</v>
      </c>
      <c r="R492" s="221">
        <f>Q492*H492</f>
        <v>0</v>
      </c>
      <c r="S492" s="221">
        <v>0</v>
      </c>
      <c r="T492" s="222">
        <f>S492*H492</f>
        <v>0</v>
      </c>
      <c r="U492" s="38"/>
      <c r="V492" s="38"/>
      <c r="W492" s="38"/>
      <c r="X492" s="38"/>
      <c r="Y492" s="38"/>
      <c r="Z492" s="38"/>
      <c r="AA492" s="38"/>
      <c r="AB492" s="38"/>
      <c r="AC492" s="38"/>
      <c r="AD492" s="38"/>
      <c r="AE492" s="38"/>
      <c r="AR492" s="223" t="s">
        <v>217</v>
      </c>
      <c r="AT492" s="223" t="s">
        <v>153</v>
      </c>
      <c r="AU492" s="223" t="s">
        <v>83</v>
      </c>
      <c r="AY492" s="17" t="s">
        <v>150</v>
      </c>
      <c r="BE492" s="224">
        <f>IF(N492="základní",J492,0)</f>
        <v>0</v>
      </c>
      <c r="BF492" s="224">
        <f>IF(N492="snížená",J492,0)</f>
        <v>0</v>
      </c>
      <c r="BG492" s="224">
        <f>IF(N492="zákl. přenesená",J492,0)</f>
        <v>0</v>
      </c>
      <c r="BH492" s="224">
        <f>IF(N492="sníž. přenesená",J492,0)</f>
        <v>0</v>
      </c>
      <c r="BI492" s="224">
        <f>IF(N492="nulová",J492,0)</f>
        <v>0</v>
      </c>
      <c r="BJ492" s="17" t="s">
        <v>81</v>
      </c>
      <c r="BK492" s="224">
        <f>ROUND(I492*H492,2)</f>
        <v>0</v>
      </c>
      <c r="BL492" s="17" t="s">
        <v>217</v>
      </c>
      <c r="BM492" s="223" t="s">
        <v>2429</v>
      </c>
    </row>
    <row r="493" s="2" customFormat="1">
      <c r="A493" s="38"/>
      <c r="B493" s="39"/>
      <c r="C493" s="40"/>
      <c r="D493" s="225" t="s">
        <v>159</v>
      </c>
      <c r="E493" s="40"/>
      <c r="F493" s="226" t="s">
        <v>353</v>
      </c>
      <c r="G493" s="40"/>
      <c r="H493" s="40"/>
      <c r="I493" s="227"/>
      <c r="J493" s="40"/>
      <c r="K493" s="40"/>
      <c r="L493" s="44"/>
      <c r="M493" s="228"/>
      <c r="N493" s="229"/>
      <c r="O493" s="84"/>
      <c r="P493" s="84"/>
      <c r="Q493" s="84"/>
      <c r="R493" s="84"/>
      <c r="S493" s="84"/>
      <c r="T493" s="85"/>
      <c r="U493" s="38"/>
      <c r="V493" s="38"/>
      <c r="W493" s="38"/>
      <c r="X493" s="38"/>
      <c r="Y493" s="38"/>
      <c r="Z493" s="38"/>
      <c r="AA493" s="38"/>
      <c r="AB493" s="38"/>
      <c r="AC493" s="38"/>
      <c r="AD493" s="38"/>
      <c r="AE493" s="38"/>
      <c r="AT493" s="17" t="s">
        <v>159</v>
      </c>
      <c r="AU493" s="17" t="s">
        <v>83</v>
      </c>
    </row>
    <row r="494" s="2" customFormat="1">
      <c r="A494" s="38"/>
      <c r="B494" s="39"/>
      <c r="C494" s="40"/>
      <c r="D494" s="230" t="s">
        <v>161</v>
      </c>
      <c r="E494" s="40"/>
      <c r="F494" s="231" t="s">
        <v>354</v>
      </c>
      <c r="G494" s="40"/>
      <c r="H494" s="40"/>
      <c r="I494" s="227"/>
      <c r="J494" s="40"/>
      <c r="K494" s="40"/>
      <c r="L494" s="44"/>
      <c r="M494" s="228"/>
      <c r="N494" s="229"/>
      <c r="O494" s="84"/>
      <c r="P494" s="84"/>
      <c r="Q494" s="84"/>
      <c r="R494" s="84"/>
      <c r="S494" s="84"/>
      <c r="T494" s="85"/>
      <c r="U494" s="38"/>
      <c r="V494" s="38"/>
      <c r="W494" s="38"/>
      <c r="X494" s="38"/>
      <c r="Y494" s="38"/>
      <c r="Z494" s="38"/>
      <c r="AA494" s="38"/>
      <c r="AB494" s="38"/>
      <c r="AC494" s="38"/>
      <c r="AD494" s="38"/>
      <c r="AE494" s="38"/>
      <c r="AT494" s="17" t="s">
        <v>161</v>
      </c>
      <c r="AU494" s="17" t="s">
        <v>83</v>
      </c>
    </row>
    <row r="495" s="12" customFormat="1" ht="22.8" customHeight="1">
      <c r="A495" s="12"/>
      <c r="B495" s="196"/>
      <c r="C495" s="197"/>
      <c r="D495" s="198" t="s">
        <v>72</v>
      </c>
      <c r="E495" s="210" t="s">
        <v>2430</v>
      </c>
      <c r="F495" s="210" t="s">
        <v>2431</v>
      </c>
      <c r="G495" s="197"/>
      <c r="H495" s="197"/>
      <c r="I495" s="200"/>
      <c r="J495" s="211">
        <f>BK495</f>
        <v>0</v>
      </c>
      <c r="K495" s="197"/>
      <c r="L495" s="202"/>
      <c r="M495" s="203"/>
      <c r="N495" s="204"/>
      <c r="O495" s="204"/>
      <c r="P495" s="205">
        <f>SUM(P496:P503)</f>
        <v>0</v>
      </c>
      <c r="Q495" s="204"/>
      <c r="R495" s="205">
        <f>SUM(R496:R503)</f>
        <v>0.0051000000000000004</v>
      </c>
      <c r="S495" s="204"/>
      <c r="T495" s="206">
        <f>SUM(T496:T503)</f>
        <v>0</v>
      </c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R495" s="207" t="s">
        <v>83</v>
      </c>
      <c r="AT495" s="208" t="s">
        <v>72</v>
      </c>
      <c r="AU495" s="208" t="s">
        <v>81</v>
      </c>
      <c r="AY495" s="207" t="s">
        <v>150</v>
      </c>
      <c r="BK495" s="209">
        <f>SUM(BK496:BK503)</f>
        <v>0</v>
      </c>
    </row>
    <row r="496" s="2" customFormat="1" ht="16.5" customHeight="1">
      <c r="A496" s="38"/>
      <c r="B496" s="39"/>
      <c r="C496" s="212" t="s">
        <v>1250</v>
      </c>
      <c r="D496" s="212" t="s">
        <v>153</v>
      </c>
      <c r="E496" s="213" t="s">
        <v>2432</v>
      </c>
      <c r="F496" s="214" t="s">
        <v>2433</v>
      </c>
      <c r="G496" s="215" t="s">
        <v>281</v>
      </c>
      <c r="H496" s="216">
        <v>1</v>
      </c>
      <c r="I496" s="217"/>
      <c r="J496" s="218">
        <f>ROUND(I496*H496,2)</f>
        <v>0</v>
      </c>
      <c r="K496" s="214" t="s">
        <v>157</v>
      </c>
      <c r="L496" s="44"/>
      <c r="M496" s="219" t="s">
        <v>19</v>
      </c>
      <c r="N496" s="220" t="s">
        <v>44</v>
      </c>
      <c r="O496" s="84"/>
      <c r="P496" s="221">
        <f>O496*H496</f>
        <v>0</v>
      </c>
      <c r="Q496" s="221">
        <v>0</v>
      </c>
      <c r="R496" s="221">
        <f>Q496*H496</f>
        <v>0</v>
      </c>
      <c r="S496" s="221">
        <v>0</v>
      </c>
      <c r="T496" s="222">
        <f>S496*H496</f>
        <v>0</v>
      </c>
      <c r="U496" s="38"/>
      <c r="V496" s="38"/>
      <c r="W496" s="38"/>
      <c r="X496" s="38"/>
      <c r="Y496" s="38"/>
      <c r="Z496" s="38"/>
      <c r="AA496" s="38"/>
      <c r="AB496" s="38"/>
      <c r="AC496" s="38"/>
      <c r="AD496" s="38"/>
      <c r="AE496" s="38"/>
      <c r="AR496" s="223" t="s">
        <v>217</v>
      </c>
      <c r="AT496" s="223" t="s">
        <v>153</v>
      </c>
      <c r="AU496" s="223" t="s">
        <v>83</v>
      </c>
      <c r="AY496" s="17" t="s">
        <v>150</v>
      </c>
      <c r="BE496" s="224">
        <f>IF(N496="základní",J496,0)</f>
        <v>0</v>
      </c>
      <c r="BF496" s="224">
        <f>IF(N496="snížená",J496,0)</f>
        <v>0</v>
      </c>
      <c r="BG496" s="224">
        <f>IF(N496="zákl. přenesená",J496,0)</f>
        <v>0</v>
      </c>
      <c r="BH496" s="224">
        <f>IF(N496="sníž. přenesená",J496,0)</f>
        <v>0</v>
      </c>
      <c r="BI496" s="224">
        <f>IF(N496="nulová",J496,0)</f>
        <v>0</v>
      </c>
      <c r="BJ496" s="17" t="s">
        <v>81</v>
      </c>
      <c r="BK496" s="224">
        <f>ROUND(I496*H496,2)</f>
        <v>0</v>
      </c>
      <c r="BL496" s="17" t="s">
        <v>217</v>
      </c>
      <c r="BM496" s="223" t="s">
        <v>2434</v>
      </c>
    </row>
    <row r="497" s="2" customFormat="1">
      <c r="A497" s="38"/>
      <c r="B497" s="39"/>
      <c r="C497" s="40"/>
      <c r="D497" s="225" t="s">
        <v>159</v>
      </c>
      <c r="E497" s="40"/>
      <c r="F497" s="226" t="s">
        <v>2435</v>
      </c>
      <c r="G497" s="40"/>
      <c r="H497" s="40"/>
      <c r="I497" s="227"/>
      <c r="J497" s="40"/>
      <c r="K497" s="40"/>
      <c r="L497" s="44"/>
      <c r="M497" s="228"/>
      <c r="N497" s="229"/>
      <c r="O497" s="84"/>
      <c r="P497" s="84"/>
      <c r="Q497" s="84"/>
      <c r="R497" s="84"/>
      <c r="S497" s="84"/>
      <c r="T497" s="85"/>
      <c r="U497" s="38"/>
      <c r="V497" s="38"/>
      <c r="W497" s="38"/>
      <c r="X497" s="38"/>
      <c r="Y497" s="38"/>
      <c r="Z497" s="38"/>
      <c r="AA497" s="38"/>
      <c r="AB497" s="38"/>
      <c r="AC497" s="38"/>
      <c r="AD497" s="38"/>
      <c r="AE497" s="38"/>
      <c r="AT497" s="17" t="s">
        <v>159</v>
      </c>
      <c r="AU497" s="17" t="s">
        <v>83</v>
      </c>
    </row>
    <row r="498" s="2" customFormat="1">
      <c r="A498" s="38"/>
      <c r="B498" s="39"/>
      <c r="C498" s="40"/>
      <c r="D498" s="230" t="s">
        <v>161</v>
      </c>
      <c r="E498" s="40"/>
      <c r="F498" s="231" t="s">
        <v>2436</v>
      </c>
      <c r="G498" s="40"/>
      <c r="H498" s="40"/>
      <c r="I498" s="227"/>
      <c r="J498" s="40"/>
      <c r="K498" s="40"/>
      <c r="L498" s="44"/>
      <c r="M498" s="228"/>
      <c r="N498" s="229"/>
      <c r="O498" s="84"/>
      <c r="P498" s="84"/>
      <c r="Q498" s="84"/>
      <c r="R498" s="84"/>
      <c r="S498" s="84"/>
      <c r="T498" s="85"/>
      <c r="U498" s="38"/>
      <c r="V498" s="38"/>
      <c r="W498" s="38"/>
      <c r="X498" s="38"/>
      <c r="Y498" s="38"/>
      <c r="Z498" s="38"/>
      <c r="AA498" s="38"/>
      <c r="AB498" s="38"/>
      <c r="AC498" s="38"/>
      <c r="AD498" s="38"/>
      <c r="AE498" s="38"/>
      <c r="AT498" s="17" t="s">
        <v>161</v>
      </c>
      <c r="AU498" s="17" t="s">
        <v>83</v>
      </c>
    </row>
    <row r="499" s="2" customFormat="1" ht="16.5" customHeight="1">
      <c r="A499" s="38"/>
      <c r="B499" s="39"/>
      <c r="C499" s="212" t="s">
        <v>1256</v>
      </c>
      <c r="D499" s="212" t="s">
        <v>153</v>
      </c>
      <c r="E499" s="213" t="s">
        <v>2437</v>
      </c>
      <c r="F499" s="214" t="s">
        <v>2438</v>
      </c>
      <c r="G499" s="215" t="s">
        <v>281</v>
      </c>
      <c r="H499" s="216">
        <v>1</v>
      </c>
      <c r="I499" s="217"/>
      <c r="J499" s="218">
        <f>ROUND(I499*H499,2)</f>
        <v>0</v>
      </c>
      <c r="K499" s="214" t="s">
        <v>19</v>
      </c>
      <c r="L499" s="44"/>
      <c r="M499" s="219" t="s">
        <v>19</v>
      </c>
      <c r="N499" s="220" t="s">
        <v>44</v>
      </c>
      <c r="O499" s="84"/>
      <c r="P499" s="221">
        <f>O499*H499</f>
        <v>0</v>
      </c>
      <c r="Q499" s="221">
        <v>0.0051000000000000004</v>
      </c>
      <c r="R499" s="221">
        <f>Q499*H499</f>
        <v>0.0051000000000000004</v>
      </c>
      <c r="S499" s="221">
        <v>0</v>
      </c>
      <c r="T499" s="222">
        <f>S499*H499</f>
        <v>0</v>
      </c>
      <c r="U499" s="38"/>
      <c r="V499" s="38"/>
      <c r="W499" s="38"/>
      <c r="X499" s="38"/>
      <c r="Y499" s="38"/>
      <c r="Z499" s="38"/>
      <c r="AA499" s="38"/>
      <c r="AB499" s="38"/>
      <c r="AC499" s="38"/>
      <c r="AD499" s="38"/>
      <c r="AE499" s="38"/>
      <c r="AR499" s="223" t="s">
        <v>383</v>
      </c>
      <c r="AT499" s="223" t="s">
        <v>153</v>
      </c>
      <c r="AU499" s="223" t="s">
        <v>83</v>
      </c>
      <c r="AY499" s="17" t="s">
        <v>150</v>
      </c>
      <c r="BE499" s="224">
        <f>IF(N499="základní",J499,0)</f>
        <v>0</v>
      </c>
      <c r="BF499" s="224">
        <f>IF(N499="snížená",J499,0)</f>
        <v>0</v>
      </c>
      <c r="BG499" s="224">
        <f>IF(N499="zákl. přenesená",J499,0)</f>
        <v>0</v>
      </c>
      <c r="BH499" s="224">
        <f>IF(N499="sníž. přenesená",J499,0)</f>
        <v>0</v>
      </c>
      <c r="BI499" s="224">
        <f>IF(N499="nulová",J499,0)</f>
        <v>0</v>
      </c>
      <c r="BJ499" s="17" t="s">
        <v>81</v>
      </c>
      <c r="BK499" s="224">
        <f>ROUND(I499*H499,2)</f>
        <v>0</v>
      </c>
      <c r="BL499" s="17" t="s">
        <v>383</v>
      </c>
      <c r="BM499" s="223" t="s">
        <v>2439</v>
      </c>
    </row>
    <row r="500" s="2" customFormat="1">
      <c r="A500" s="38"/>
      <c r="B500" s="39"/>
      <c r="C500" s="40"/>
      <c r="D500" s="225" t="s">
        <v>159</v>
      </c>
      <c r="E500" s="40"/>
      <c r="F500" s="226" t="s">
        <v>2440</v>
      </c>
      <c r="G500" s="40"/>
      <c r="H500" s="40"/>
      <c r="I500" s="227"/>
      <c r="J500" s="40"/>
      <c r="K500" s="40"/>
      <c r="L500" s="44"/>
      <c r="M500" s="228"/>
      <c r="N500" s="229"/>
      <c r="O500" s="84"/>
      <c r="P500" s="84"/>
      <c r="Q500" s="84"/>
      <c r="R500" s="84"/>
      <c r="S500" s="84"/>
      <c r="T500" s="85"/>
      <c r="U500" s="38"/>
      <c r="V500" s="38"/>
      <c r="W500" s="38"/>
      <c r="X500" s="38"/>
      <c r="Y500" s="38"/>
      <c r="Z500" s="38"/>
      <c r="AA500" s="38"/>
      <c r="AB500" s="38"/>
      <c r="AC500" s="38"/>
      <c r="AD500" s="38"/>
      <c r="AE500" s="38"/>
      <c r="AT500" s="17" t="s">
        <v>159</v>
      </c>
      <c r="AU500" s="17" t="s">
        <v>83</v>
      </c>
    </row>
    <row r="501" s="2" customFormat="1" ht="16.5" customHeight="1">
      <c r="A501" s="38"/>
      <c r="B501" s="39"/>
      <c r="C501" s="212" t="s">
        <v>1260</v>
      </c>
      <c r="D501" s="212" t="s">
        <v>153</v>
      </c>
      <c r="E501" s="213" t="s">
        <v>2441</v>
      </c>
      <c r="F501" s="214" t="s">
        <v>2442</v>
      </c>
      <c r="G501" s="215" t="s">
        <v>182</v>
      </c>
      <c r="H501" s="216">
        <v>0</v>
      </c>
      <c r="I501" s="217"/>
      <c r="J501" s="218">
        <f>ROUND(I501*H501,2)</f>
        <v>0</v>
      </c>
      <c r="K501" s="214" t="s">
        <v>157</v>
      </c>
      <c r="L501" s="44"/>
      <c r="M501" s="219" t="s">
        <v>19</v>
      </c>
      <c r="N501" s="220" t="s">
        <v>44</v>
      </c>
      <c r="O501" s="84"/>
      <c r="P501" s="221">
        <f>O501*H501</f>
        <v>0</v>
      </c>
      <c r="Q501" s="221">
        <v>0</v>
      </c>
      <c r="R501" s="221">
        <f>Q501*H501</f>
        <v>0</v>
      </c>
      <c r="S501" s="221">
        <v>0</v>
      </c>
      <c r="T501" s="222">
        <f>S501*H501</f>
        <v>0</v>
      </c>
      <c r="U501" s="38"/>
      <c r="V501" s="38"/>
      <c r="W501" s="38"/>
      <c r="X501" s="38"/>
      <c r="Y501" s="38"/>
      <c r="Z501" s="38"/>
      <c r="AA501" s="38"/>
      <c r="AB501" s="38"/>
      <c r="AC501" s="38"/>
      <c r="AD501" s="38"/>
      <c r="AE501" s="38"/>
      <c r="AR501" s="223" t="s">
        <v>217</v>
      </c>
      <c r="AT501" s="223" t="s">
        <v>153</v>
      </c>
      <c r="AU501" s="223" t="s">
        <v>83</v>
      </c>
      <c r="AY501" s="17" t="s">
        <v>150</v>
      </c>
      <c r="BE501" s="224">
        <f>IF(N501="základní",J501,0)</f>
        <v>0</v>
      </c>
      <c r="BF501" s="224">
        <f>IF(N501="snížená",J501,0)</f>
        <v>0</v>
      </c>
      <c r="BG501" s="224">
        <f>IF(N501="zákl. přenesená",J501,0)</f>
        <v>0</v>
      </c>
      <c r="BH501" s="224">
        <f>IF(N501="sníž. přenesená",J501,0)</f>
        <v>0</v>
      </c>
      <c r="BI501" s="224">
        <f>IF(N501="nulová",J501,0)</f>
        <v>0</v>
      </c>
      <c r="BJ501" s="17" t="s">
        <v>81</v>
      </c>
      <c r="BK501" s="224">
        <f>ROUND(I501*H501,2)</f>
        <v>0</v>
      </c>
      <c r="BL501" s="17" t="s">
        <v>217</v>
      </c>
      <c r="BM501" s="223" t="s">
        <v>2443</v>
      </c>
    </row>
    <row r="502" s="2" customFormat="1">
      <c r="A502" s="38"/>
      <c r="B502" s="39"/>
      <c r="C502" s="40"/>
      <c r="D502" s="225" t="s">
        <v>159</v>
      </c>
      <c r="E502" s="40"/>
      <c r="F502" s="226" t="s">
        <v>2444</v>
      </c>
      <c r="G502" s="40"/>
      <c r="H502" s="40"/>
      <c r="I502" s="227"/>
      <c r="J502" s="40"/>
      <c r="K502" s="40"/>
      <c r="L502" s="44"/>
      <c r="M502" s="228"/>
      <c r="N502" s="229"/>
      <c r="O502" s="84"/>
      <c r="P502" s="84"/>
      <c r="Q502" s="84"/>
      <c r="R502" s="84"/>
      <c r="S502" s="84"/>
      <c r="T502" s="85"/>
      <c r="U502" s="38"/>
      <c r="V502" s="38"/>
      <c r="W502" s="38"/>
      <c r="X502" s="38"/>
      <c r="Y502" s="38"/>
      <c r="Z502" s="38"/>
      <c r="AA502" s="38"/>
      <c r="AB502" s="38"/>
      <c r="AC502" s="38"/>
      <c r="AD502" s="38"/>
      <c r="AE502" s="38"/>
      <c r="AT502" s="17" t="s">
        <v>159</v>
      </c>
      <c r="AU502" s="17" t="s">
        <v>83</v>
      </c>
    </row>
    <row r="503" s="2" customFormat="1">
      <c r="A503" s="38"/>
      <c r="B503" s="39"/>
      <c r="C503" s="40"/>
      <c r="D503" s="230" t="s">
        <v>161</v>
      </c>
      <c r="E503" s="40"/>
      <c r="F503" s="231" t="s">
        <v>2445</v>
      </c>
      <c r="G503" s="40"/>
      <c r="H503" s="40"/>
      <c r="I503" s="227"/>
      <c r="J503" s="40"/>
      <c r="K503" s="40"/>
      <c r="L503" s="44"/>
      <c r="M503" s="228"/>
      <c r="N503" s="229"/>
      <c r="O503" s="84"/>
      <c r="P503" s="84"/>
      <c r="Q503" s="84"/>
      <c r="R503" s="84"/>
      <c r="S503" s="84"/>
      <c r="T503" s="85"/>
      <c r="U503" s="38"/>
      <c r="V503" s="38"/>
      <c r="W503" s="38"/>
      <c r="X503" s="38"/>
      <c r="Y503" s="38"/>
      <c r="Z503" s="38"/>
      <c r="AA503" s="38"/>
      <c r="AB503" s="38"/>
      <c r="AC503" s="38"/>
      <c r="AD503" s="38"/>
      <c r="AE503" s="38"/>
      <c r="AT503" s="17" t="s">
        <v>161</v>
      </c>
      <c r="AU503" s="17" t="s">
        <v>83</v>
      </c>
    </row>
    <row r="504" s="12" customFormat="1" ht="22.8" customHeight="1">
      <c r="A504" s="12"/>
      <c r="B504" s="196"/>
      <c r="C504" s="197"/>
      <c r="D504" s="198" t="s">
        <v>72</v>
      </c>
      <c r="E504" s="210" t="s">
        <v>364</v>
      </c>
      <c r="F504" s="210" t="s">
        <v>365</v>
      </c>
      <c r="G504" s="197"/>
      <c r="H504" s="197"/>
      <c r="I504" s="200"/>
      <c r="J504" s="211">
        <f>BK504</f>
        <v>0</v>
      </c>
      <c r="K504" s="197"/>
      <c r="L504" s="202"/>
      <c r="M504" s="203"/>
      <c r="N504" s="204"/>
      <c r="O504" s="204"/>
      <c r="P504" s="205">
        <f>SUM(P505:P516)</f>
        <v>0</v>
      </c>
      <c r="Q504" s="204"/>
      <c r="R504" s="205">
        <f>SUM(R505:R516)</f>
        <v>0.0041600000000000005</v>
      </c>
      <c r="S504" s="204"/>
      <c r="T504" s="206">
        <f>SUM(T505:T516)</f>
        <v>0</v>
      </c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R504" s="207" t="s">
        <v>83</v>
      </c>
      <c r="AT504" s="208" t="s">
        <v>72</v>
      </c>
      <c r="AU504" s="208" t="s">
        <v>81</v>
      </c>
      <c r="AY504" s="207" t="s">
        <v>150</v>
      </c>
      <c r="BK504" s="209">
        <f>SUM(BK505:BK516)</f>
        <v>0</v>
      </c>
    </row>
    <row r="505" s="2" customFormat="1" ht="16.5" customHeight="1">
      <c r="A505" s="38"/>
      <c r="B505" s="39"/>
      <c r="C505" s="212" t="s">
        <v>1264</v>
      </c>
      <c r="D505" s="212" t="s">
        <v>153</v>
      </c>
      <c r="E505" s="213" t="s">
        <v>2446</v>
      </c>
      <c r="F505" s="214" t="s">
        <v>2447</v>
      </c>
      <c r="G505" s="215" t="s">
        <v>216</v>
      </c>
      <c r="H505" s="216">
        <v>32</v>
      </c>
      <c r="I505" s="217"/>
      <c r="J505" s="218">
        <f>ROUND(I505*H505,2)</f>
        <v>0</v>
      </c>
      <c r="K505" s="214" t="s">
        <v>157</v>
      </c>
      <c r="L505" s="44"/>
      <c r="M505" s="219" t="s">
        <v>19</v>
      </c>
      <c r="N505" s="220" t="s">
        <v>44</v>
      </c>
      <c r="O505" s="84"/>
      <c r="P505" s="221">
        <f>O505*H505</f>
        <v>0</v>
      </c>
      <c r="Q505" s="221">
        <v>2.0000000000000002E-05</v>
      </c>
      <c r="R505" s="221">
        <f>Q505*H505</f>
        <v>0.00064000000000000005</v>
      </c>
      <c r="S505" s="221">
        <v>0</v>
      </c>
      <c r="T505" s="222">
        <f>S505*H505</f>
        <v>0</v>
      </c>
      <c r="U505" s="38"/>
      <c r="V505" s="38"/>
      <c r="W505" s="38"/>
      <c r="X505" s="38"/>
      <c r="Y505" s="38"/>
      <c r="Z505" s="38"/>
      <c r="AA505" s="38"/>
      <c r="AB505" s="38"/>
      <c r="AC505" s="38"/>
      <c r="AD505" s="38"/>
      <c r="AE505" s="38"/>
      <c r="AR505" s="223" t="s">
        <v>217</v>
      </c>
      <c r="AT505" s="223" t="s">
        <v>153</v>
      </c>
      <c r="AU505" s="223" t="s">
        <v>83</v>
      </c>
      <c r="AY505" s="17" t="s">
        <v>150</v>
      </c>
      <c r="BE505" s="224">
        <f>IF(N505="základní",J505,0)</f>
        <v>0</v>
      </c>
      <c r="BF505" s="224">
        <f>IF(N505="snížená",J505,0)</f>
        <v>0</v>
      </c>
      <c r="BG505" s="224">
        <f>IF(N505="zákl. přenesená",J505,0)</f>
        <v>0</v>
      </c>
      <c r="BH505" s="224">
        <f>IF(N505="sníž. přenesená",J505,0)</f>
        <v>0</v>
      </c>
      <c r="BI505" s="224">
        <f>IF(N505="nulová",J505,0)</f>
        <v>0</v>
      </c>
      <c r="BJ505" s="17" t="s">
        <v>81</v>
      </c>
      <c r="BK505" s="224">
        <f>ROUND(I505*H505,2)</f>
        <v>0</v>
      </c>
      <c r="BL505" s="17" t="s">
        <v>217</v>
      </c>
      <c r="BM505" s="223" t="s">
        <v>2448</v>
      </c>
    </row>
    <row r="506" s="2" customFormat="1">
      <c r="A506" s="38"/>
      <c r="B506" s="39"/>
      <c r="C506" s="40"/>
      <c r="D506" s="225" t="s">
        <v>159</v>
      </c>
      <c r="E506" s="40"/>
      <c r="F506" s="226" t="s">
        <v>2449</v>
      </c>
      <c r="G506" s="40"/>
      <c r="H506" s="40"/>
      <c r="I506" s="227"/>
      <c r="J506" s="40"/>
      <c r="K506" s="40"/>
      <c r="L506" s="44"/>
      <c r="M506" s="228"/>
      <c r="N506" s="229"/>
      <c r="O506" s="84"/>
      <c r="P506" s="84"/>
      <c r="Q506" s="84"/>
      <c r="R506" s="84"/>
      <c r="S506" s="84"/>
      <c r="T506" s="85"/>
      <c r="U506" s="38"/>
      <c r="V506" s="38"/>
      <c r="W506" s="38"/>
      <c r="X506" s="38"/>
      <c r="Y506" s="38"/>
      <c r="Z506" s="38"/>
      <c r="AA506" s="38"/>
      <c r="AB506" s="38"/>
      <c r="AC506" s="38"/>
      <c r="AD506" s="38"/>
      <c r="AE506" s="38"/>
      <c r="AT506" s="17" t="s">
        <v>159</v>
      </c>
      <c r="AU506" s="17" t="s">
        <v>83</v>
      </c>
    </row>
    <row r="507" s="2" customFormat="1">
      <c r="A507" s="38"/>
      <c r="B507" s="39"/>
      <c r="C507" s="40"/>
      <c r="D507" s="230" t="s">
        <v>161</v>
      </c>
      <c r="E507" s="40"/>
      <c r="F507" s="231" t="s">
        <v>2450</v>
      </c>
      <c r="G507" s="40"/>
      <c r="H507" s="40"/>
      <c r="I507" s="227"/>
      <c r="J507" s="40"/>
      <c r="K507" s="40"/>
      <c r="L507" s="44"/>
      <c r="M507" s="228"/>
      <c r="N507" s="229"/>
      <c r="O507" s="84"/>
      <c r="P507" s="84"/>
      <c r="Q507" s="84"/>
      <c r="R507" s="84"/>
      <c r="S507" s="84"/>
      <c r="T507" s="85"/>
      <c r="U507" s="38"/>
      <c r="V507" s="38"/>
      <c r="W507" s="38"/>
      <c r="X507" s="38"/>
      <c r="Y507" s="38"/>
      <c r="Z507" s="38"/>
      <c r="AA507" s="38"/>
      <c r="AB507" s="38"/>
      <c r="AC507" s="38"/>
      <c r="AD507" s="38"/>
      <c r="AE507" s="38"/>
      <c r="AT507" s="17" t="s">
        <v>161</v>
      </c>
      <c r="AU507" s="17" t="s">
        <v>83</v>
      </c>
    </row>
    <row r="508" s="2" customFormat="1" ht="16.5" customHeight="1">
      <c r="A508" s="38"/>
      <c r="B508" s="39"/>
      <c r="C508" s="212" t="s">
        <v>1268</v>
      </c>
      <c r="D508" s="212" t="s">
        <v>153</v>
      </c>
      <c r="E508" s="213" t="s">
        <v>2451</v>
      </c>
      <c r="F508" s="214" t="s">
        <v>2452</v>
      </c>
      <c r="G508" s="215" t="s">
        <v>216</v>
      </c>
      <c r="H508" s="216">
        <v>20</v>
      </c>
      <c r="I508" s="217"/>
      <c r="J508" s="218">
        <f>ROUND(I508*H508,2)</f>
        <v>0</v>
      </c>
      <c r="K508" s="214" t="s">
        <v>157</v>
      </c>
      <c r="L508" s="44"/>
      <c r="M508" s="219" t="s">
        <v>19</v>
      </c>
      <c r="N508" s="220" t="s">
        <v>44</v>
      </c>
      <c r="O508" s="84"/>
      <c r="P508" s="221">
        <f>O508*H508</f>
        <v>0</v>
      </c>
      <c r="Q508" s="221">
        <v>4.0000000000000003E-05</v>
      </c>
      <c r="R508" s="221">
        <f>Q508*H508</f>
        <v>0.00080000000000000004</v>
      </c>
      <c r="S508" s="221">
        <v>0</v>
      </c>
      <c r="T508" s="222">
        <f>S508*H508</f>
        <v>0</v>
      </c>
      <c r="U508" s="38"/>
      <c r="V508" s="38"/>
      <c r="W508" s="38"/>
      <c r="X508" s="38"/>
      <c r="Y508" s="38"/>
      <c r="Z508" s="38"/>
      <c r="AA508" s="38"/>
      <c r="AB508" s="38"/>
      <c r="AC508" s="38"/>
      <c r="AD508" s="38"/>
      <c r="AE508" s="38"/>
      <c r="AR508" s="223" t="s">
        <v>217</v>
      </c>
      <c r="AT508" s="223" t="s">
        <v>153</v>
      </c>
      <c r="AU508" s="223" t="s">
        <v>83</v>
      </c>
      <c r="AY508" s="17" t="s">
        <v>150</v>
      </c>
      <c r="BE508" s="224">
        <f>IF(N508="základní",J508,0)</f>
        <v>0</v>
      </c>
      <c r="BF508" s="224">
        <f>IF(N508="snížená",J508,0)</f>
        <v>0</v>
      </c>
      <c r="BG508" s="224">
        <f>IF(N508="zákl. přenesená",J508,0)</f>
        <v>0</v>
      </c>
      <c r="BH508" s="224">
        <f>IF(N508="sníž. přenesená",J508,0)</f>
        <v>0</v>
      </c>
      <c r="BI508" s="224">
        <f>IF(N508="nulová",J508,0)</f>
        <v>0</v>
      </c>
      <c r="BJ508" s="17" t="s">
        <v>81</v>
      </c>
      <c r="BK508" s="224">
        <f>ROUND(I508*H508,2)</f>
        <v>0</v>
      </c>
      <c r="BL508" s="17" t="s">
        <v>217</v>
      </c>
      <c r="BM508" s="223" t="s">
        <v>2453</v>
      </c>
    </row>
    <row r="509" s="2" customFormat="1">
      <c r="A509" s="38"/>
      <c r="B509" s="39"/>
      <c r="C509" s="40"/>
      <c r="D509" s="225" t="s">
        <v>159</v>
      </c>
      <c r="E509" s="40"/>
      <c r="F509" s="226" t="s">
        <v>2454</v>
      </c>
      <c r="G509" s="40"/>
      <c r="H509" s="40"/>
      <c r="I509" s="227"/>
      <c r="J509" s="40"/>
      <c r="K509" s="40"/>
      <c r="L509" s="44"/>
      <c r="M509" s="228"/>
      <c r="N509" s="229"/>
      <c r="O509" s="84"/>
      <c r="P509" s="84"/>
      <c r="Q509" s="84"/>
      <c r="R509" s="84"/>
      <c r="S509" s="84"/>
      <c r="T509" s="85"/>
      <c r="U509" s="38"/>
      <c r="V509" s="38"/>
      <c r="W509" s="38"/>
      <c r="X509" s="38"/>
      <c r="Y509" s="38"/>
      <c r="Z509" s="38"/>
      <c r="AA509" s="38"/>
      <c r="AB509" s="38"/>
      <c r="AC509" s="38"/>
      <c r="AD509" s="38"/>
      <c r="AE509" s="38"/>
      <c r="AT509" s="17" t="s">
        <v>159</v>
      </c>
      <c r="AU509" s="17" t="s">
        <v>83</v>
      </c>
    </row>
    <row r="510" s="2" customFormat="1">
      <c r="A510" s="38"/>
      <c r="B510" s="39"/>
      <c r="C510" s="40"/>
      <c r="D510" s="230" t="s">
        <v>161</v>
      </c>
      <c r="E510" s="40"/>
      <c r="F510" s="231" t="s">
        <v>2455</v>
      </c>
      <c r="G510" s="40"/>
      <c r="H510" s="40"/>
      <c r="I510" s="227"/>
      <c r="J510" s="40"/>
      <c r="K510" s="40"/>
      <c r="L510" s="44"/>
      <c r="M510" s="228"/>
      <c r="N510" s="229"/>
      <c r="O510" s="84"/>
      <c r="P510" s="84"/>
      <c r="Q510" s="84"/>
      <c r="R510" s="84"/>
      <c r="S510" s="84"/>
      <c r="T510" s="85"/>
      <c r="U510" s="38"/>
      <c r="V510" s="38"/>
      <c r="W510" s="38"/>
      <c r="X510" s="38"/>
      <c r="Y510" s="38"/>
      <c r="Z510" s="38"/>
      <c r="AA510" s="38"/>
      <c r="AB510" s="38"/>
      <c r="AC510" s="38"/>
      <c r="AD510" s="38"/>
      <c r="AE510" s="38"/>
      <c r="AT510" s="17" t="s">
        <v>161</v>
      </c>
      <c r="AU510" s="17" t="s">
        <v>83</v>
      </c>
    </row>
    <row r="511" s="2" customFormat="1" ht="16.5" customHeight="1">
      <c r="A511" s="38"/>
      <c r="B511" s="39"/>
      <c r="C511" s="212" t="s">
        <v>1274</v>
      </c>
      <c r="D511" s="212" t="s">
        <v>153</v>
      </c>
      <c r="E511" s="213" t="s">
        <v>2456</v>
      </c>
      <c r="F511" s="214" t="s">
        <v>2457</v>
      </c>
      <c r="G511" s="215" t="s">
        <v>216</v>
      </c>
      <c r="H511" s="216">
        <v>16</v>
      </c>
      <c r="I511" s="217"/>
      <c r="J511" s="218">
        <f>ROUND(I511*H511,2)</f>
        <v>0</v>
      </c>
      <c r="K511" s="214" t="s">
        <v>157</v>
      </c>
      <c r="L511" s="44"/>
      <c r="M511" s="219" t="s">
        <v>19</v>
      </c>
      <c r="N511" s="220" t="s">
        <v>44</v>
      </c>
      <c r="O511" s="84"/>
      <c r="P511" s="221">
        <f>O511*H511</f>
        <v>0</v>
      </c>
      <c r="Q511" s="221">
        <v>6.0000000000000002E-05</v>
      </c>
      <c r="R511" s="221">
        <f>Q511*H511</f>
        <v>0.00096000000000000002</v>
      </c>
      <c r="S511" s="221">
        <v>0</v>
      </c>
      <c r="T511" s="222">
        <f>S511*H511</f>
        <v>0</v>
      </c>
      <c r="U511" s="38"/>
      <c r="V511" s="38"/>
      <c r="W511" s="38"/>
      <c r="X511" s="38"/>
      <c r="Y511" s="38"/>
      <c r="Z511" s="38"/>
      <c r="AA511" s="38"/>
      <c r="AB511" s="38"/>
      <c r="AC511" s="38"/>
      <c r="AD511" s="38"/>
      <c r="AE511" s="38"/>
      <c r="AR511" s="223" t="s">
        <v>217</v>
      </c>
      <c r="AT511" s="223" t="s">
        <v>153</v>
      </c>
      <c r="AU511" s="223" t="s">
        <v>83</v>
      </c>
      <c r="AY511" s="17" t="s">
        <v>150</v>
      </c>
      <c r="BE511" s="224">
        <f>IF(N511="základní",J511,0)</f>
        <v>0</v>
      </c>
      <c r="BF511" s="224">
        <f>IF(N511="snížená",J511,0)</f>
        <v>0</v>
      </c>
      <c r="BG511" s="224">
        <f>IF(N511="zákl. přenesená",J511,0)</f>
        <v>0</v>
      </c>
      <c r="BH511" s="224">
        <f>IF(N511="sníž. přenesená",J511,0)</f>
        <v>0</v>
      </c>
      <c r="BI511" s="224">
        <f>IF(N511="nulová",J511,0)</f>
        <v>0</v>
      </c>
      <c r="BJ511" s="17" t="s">
        <v>81</v>
      </c>
      <c r="BK511" s="224">
        <f>ROUND(I511*H511,2)</f>
        <v>0</v>
      </c>
      <c r="BL511" s="17" t="s">
        <v>217</v>
      </c>
      <c r="BM511" s="223" t="s">
        <v>2458</v>
      </c>
    </row>
    <row r="512" s="2" customFormat="1">
      <c r="A512" s="38"/>
      <c r="B512" s="39"/>
      <c r="C512" s="40"/>
      <c r="D512" s="225" t="s">
        <v>159</v>
      </c>
      <c r="E512" s="40"/>
      <c r="F512" s="226" t="s">
        <v>2459</v>
      </c>
      <c r="G512" s="40"/>
      <c r="H512" s="40"/>
      <c r="I512" s="227"/>
      <c r="J512" s="40"/>
      <c r="K512" s="40"/>
      <c r="L512" s="44"/>
      <c r="M512" s="228"/>
      <c r="N512" s="229"/>
      <c r="O512" s="84"/>
      <c r="P512" s="84"/>
      <c r="Q512" s="84"/>
      <c r="R512" s="84"/>
      <c r="S512" s="84"/>
      <c r="T512" s="85"/>
      <c r="U512" s="38"/>
      <c r="V512" s="38"/>
      <c r="W512" s="38"/>
      <c r="X512" s="38"/>
      <c r="Y512" s="38"/>
      <c r="Z512" s="38"/>
      <c r="AA512" s="38"/>
      <c r="AB512" s="38"/>
      <c r="AC512" s="38"/>
      <c r="AD512" s="38"/>
      <c r="AE512" s="38"/>
      <c r="AT512" s="17" t="s">
        <v>159</v>
      </c>
      <c r="AU512" s="17" t="s">
        <v>83</v>
      </c>
    </row>
    <row r="513" s="2" customFormat="1">
      <c r="A513" s="38"/>
      <c r="B513" s="39"/>
      <c r="C513" s="40"/>
      <c r="D513" s="230" t="s">
        <v>161</v>
      </c>
      <c r="E513" s="40"/>
      <c r="F513" s="231" t="s">
        <v>2460</v>
      </c>
      <c r="G513" s="40"/>
      <c r="H513" s="40"/>
      <c r="I513" s="227"/>
      <c r="J513" s="40"/>
      <c r="K513" s="40"/>
      <c r="L513" s="44"/>
      <c r="M513" s="228"/>
      <c r="N513" s="229"/>
      <c r="O513" s="84"/>
      <c r="P513" s="84"/>
      <c r="Q513" s="84"/>
      <c r="R513" s="84"/>
      <c r="S513" s="84"/>
      <c r="T513" s="85"/>
      <c r="U513" s="38"/>
      <c r="V513" s="38"/>
      <c r="W513" s="38"/>
      <c r="X513" s="38"/>
      <c r="Y513" s="38"/>
      <c r="Z513" s="38"/>
      <c r="AA513" s="38"/>
      <c r="AB513" s="38"/>
      <c r="AC513" s="38"/>
      <c r="AD513" s="38"/>
      <c r="AE513" s="38"/>
      <c r="AT513" s="17" t="s">
        <v>161</v>
      </c>
      <c r="AU513" s="17" t="s">
        <v>83</v>
      </c>
    </row>
    <row r="514" s="2" customFormat="1" ht="16.5" customHeight="1">
      <c r="A514" s="38"/>
      <c r="B514" s="39"/>
      <c r="C514" s="212" t="s">
        <v>1279</v>
      </c>
      <c r="D514" s="212" t="s">
        <v>153</v>
      </c>
      <c r="E514" s="213" t="s">
        <v>2461</v>
      </c>
      <c r="F514" s="214" t="s">
        <v>2462</v>
      </c>
      <c r="G514" s="215" t="s">
        <v>216</v>
      </c>
      <c r="H514" s="216">
        <v>22</v>
      </c>
      <c r="I514" s="217"/>
      <c r="J514" s="218">
        <f>ROUND(I514*H514,2)</f>
        <v>0</v>
      </c>
      <c r="K514" s="214" t="s">
        <v>157</v>
      </c>
      <c r="L514" s="44"/>
      <c r="M514" s="219" t="s">
        <v>19</v>
      </c>
      <c r="N514" s="220" t="s">
        <v>44</v>
      </c>
      <c r="O514" s="84"/>
      <c r="P514" s="221">
        <f>O514*H514</f>
        <v>0</v>
      </c>
      <c r="Q514" s="221">
        <v>8.0000000000000007E-05</v>
      </c>
      <c r="R514" s="221">
        <f>Q514*H514</f>
        <v>0.0017600000000000001</v>
      </c>
      <c r="S514" s="221">
        <v>0</v>
      </c>
      <c r="T514" s="222">
        <f>S514*H514</f>
        <v>0</v>
      </c>
      <c r="U514" s="38"/>
      <c r="V514" s="38"/>
      <c r="W514" s="38"/>
      <c r="X514" s="38"/>
      <c r="Y514" s="38"/>
      <c r="Z514" s="38"/>
      <c r="AA514" s="38"/>
      <c r="AB514" s="38"/>
      <c r="AC514" s="38"/>
      <c r="AD514" s="38"/>
      <c r="AE514" s="38"/>
      <c r="AR514" s="223" t="s">
        <v>217</v>
      </c>
      <c r="AT514" s="223" t="s">
        <v>153</v>
      </c>
      <c r="AU514" s="223" t="s">
        <v>83</v>
      </c>
      <c r="AY514" s="17" t="s">
        <v>150</v>
      </c>
      <c r="BE514" s="224">
        <f>IF(N514="základní",J514,0)</f>
        <v>0</v>
      </c>
      <c r="BF514" s="224">
        <f>IF(N514="snížená",J514,0)</f>
        <v>0</v>
      </c>
      <c r="BG514" s="224">
        <f>IF(N514="zákl. přenesená",J514,0)</f>
        <v>0</v>
      </c>
      <c r="BH514" s="224">
        <f>IF(N514="sníž. přenesená",J514,0)</f>
        <v>0</v>
      </c>
      <c r="BI514" s="224">
        <f>IF(N514="nulová",J514,0)</f>
        <v>0</v>
      </c>
      <c r="BJ514" s="17" t="s">
        <v>81</v>
      </c>
      <c r="BK514" s="224">
        <f>ROUND(I514*H514,2)</f>
        <v>0</v>
      </c>
      <c r="BL514" s="17" t="s">
        <v>217</v>
      </c>
      <c r="BM514" s="223" t="s">
        <v>2463</v>
      </c>
    </row>
    <row r="515" s="2" customFormat="1">
      <c r="A515" s="38"/>
      <c r="B515" s="39"/>
      <c r="C515" s="40"/>
      <c r="D515" s="225" t="s">
        <v>159</v>
      </c>
      <c r="E515" s="40"/>
      <c r="F515" s="226" t="s">
        <v>2464</v>
      </c>
      <c r="G515" s="40"/>
      <c r="H515" s="40"/>
      <c r="I515" s="227"/>
      <c r="J515" s="40"/>
      <c r="K515" s="40"/>
      <c r="L515" s="44"/>
      <c r="M515" s="228"/>
      <c r="N515" s="229"/>
      <c r="O515" s="84"/>
      <c r="P515" s="84"/>
      <c r="Q515" s="84"/>
      <c r="R515" s="84"/>
      <c r="S515" s="84"/>
      <c r="T515" s="85"/>
      <c r="U515" s="38"/>
      <c r="V515" s="38"/>
      <c r="W515" s="38"/>
      <c r="X515" s="38"/>
      <c r="Y515" s="38"/>
      <c r="Z515" s="38"/>
      <c r="AA515" s="38"/>
      <c r="AB515" s="38"/>
      <c r="AC515" s="38"/>
      <c r="AD515" s="38"/>
      <c r="AE515" s="38"/>
      <c r="AT515" s="17" t="s">
        <v>159</v>
      </c>
      <c r="AU515" s="17" t="s">
        <v>83</v>
      </c>
    </row>
    <row r="516" s="2" customFormat="1">
      <c r="A516" s="38"/>
      <c r="B516" s="39"/>
      <c r="C516" s="40"/>
      <c r="D516" s="230" t="s">
        <v>161</v>
      </c>
      <c r="E516" s="40"/>
      <c r="F516" s="231" t="s">
        <v>2465</v>
      </c>
      <c r="G516" s="40"/>
      <c r="H516" s="40"/>
      <c r="I516" s="227"/>
      <c r="J516" s="40"/>
      <c r="K516" s="40"/>
      <c r="L516" s="44"/>
      <c r="M516" s="228"/>
      <c r="N516" s="229"/>
      <c r="O516" s="84"/>
      <c r="P516" s="84"/>
      <c r="Q516" s="84"/>
      <c r="R516" s="84"/>
      <c r="S516" s="84"/>
      <c r="T516" s="85"/>
      <c r="U516" s="38"/>
      <c r="V516" s="38"/>
      <c r="W516" s="38"/>
      <c r="X516" s="38"/>
      <c r="Y516" s="38"/>
      <c r="Z516" s="38"/>
      <c r="AA516" s="38"/>
      <c r="AB516" s="38"/>
      <c r="AC516" s="38"/>
      <c r="AD516" s="38"/>
      <c r="AE516" s="38"/>
      <c r="AT516" s="17" t="s">
        <v>161</v>
      </c>
      <c r="AU516" s="17" t="s">
        <v>83</v>
      </c>
    </row>
    <row r="517" s="12" customFormat="1" ht="25.92" customHeight="1">
      <c r="A517" s="12"/>
      <c r="B517" s="196"/>
      <c r="C517" s="197"/>
      <c r="D517" s="198" t="s">
        <v>72</v>
      </c>
      <c r="E517" s="199" t="s">
        <v>229</v>
      </c>
      <c r="F517" s="199" t="s">
        <v>377</v>
      </c>
      <c r="G517" s="197"/>
      <c r="H517" s="197"/>
      <c r="I517" s="200"/>
      <c r="J517" s="201">
        <f>BK517</f>
        <v>0</v>
      </c>
      <c r="K517" s="197"/>
      <c r="L517" s="202"/>
      <c r="M517" s="203"/>
      <c r="N517" s="204"/>
      <c r="O517" s="204"/>
      <c r="P517" s="205">
        <f>P518</f>
        <v>0</v>
      </c>
      <c r="Q517" s="204"/>
      <c r="R517" s="205">
        <f>R518</f>
        <v>0.31737000000000004</v>
      </c>
      <c r="S517" s="204"/>
      <c r="T517" s="206">
        <f>T518</f>
        <v>0</v>
      </c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R517" s="207" t="s">
        <v>171</v>
      </c>
      <c r="AT517" s="208" t="s">
        <v>72</v>
      </c>
      <c r="AU517" s="208" t="s">
        <v>73</v>
      </c>
      <c r="AY517" s="207" t="s">
        <v>150</v>
      </c>
      <c r="BK517" s="209">
        <f>BK518</f>
        <v>0</v>
      </c>
    </row>
    <row r="518" s="12" customFormat="1" ht="22.8" customHeight="1">
      <c r="A518" s="12"/>
      <c r="B518" s="196"/>
      <c r="C518" s="197"/>
      <c r="D518" s="198" t="s">
        <v>72</v>
      </c>
      <c r="E518" s="210" t="s">
        <v>378</v>
      </c>
      <c r="F518" s="210" t="s">
        <v>379</v>
      </c>
      <c r="G518" s="197"/>
      <c r="H518" s="197"/>
      <c r="I518" s="200"/>
      <c r="J518" s="211">
        <f>BK518</f>
        <v>0</v>
      </c>
      <c r="K518" s="197"/>
      <c r="L518" s="202"/>
      <c r="M518" s="203"/>
      <c r="N518" s="204"/>
      <c r="O518" s="204"/>
      <c r="P518" s="205">
        <f>SUM(P519:P613)</f>
        <v>0</v>
      </c>
      <c r="Q518" s="204"/>
      <c r="R518" s="205">
        <f>SUM(R519:R613)</f>
        <v>0.31737000000000004</v>
      </c>
      <c r="S518" s="204"/>
      <c r="T518" s="206">
        <f>SUM(T519:T613)</f>
        <v>0</v>
      </c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R518" s="207" t="s">
        <v>171</v>
      </c>
      <c r="AT518" s="208" t="s">
        <v>72</v>
      </c>
      <c r="AU518" s="208" t="s">
        <v>81</v>
      </c>
      <c r="AY518" s="207" t="s">
        <v>150</v>
      </c>
      <c r="BK518" s="209">
        <f>SUM(BK519:BK613)</f>
        <v>0</v>
      </c>
    </row>
    <row r="519" s="2" customFormat="1" ht="16.5" customHeight="1">
      <c r="A519" s="38"/>
      <c r="B519" s="39"/>
      <c r="C519" s="212" t="s">
        <v>1285</v>
      </c>
      <c r="D519" s="212" t="s">
        <v>153</v>
      </c>
      <c r="E519" s="213" t="s">
        <v>1181</v>
      </c>
      <c r="F519" s="214" t="s">
        <v>1182</v>
      </c>
      <c r="G519" s="215" t="s">
        <v>281</v>
      </c>
      <c r="H519" s="216">
        <v>6</v>
      </c>
      <c r="I519" s="217"/>
      <c r="J519" s="218">
        <f>ROUND(I519*H519,2)</f>
        <v>0</v>
      </c>
      <c r="K519" s="214" t="s">
        <v>157</v>
      </c>
      <c r="L519" s="44"/>
      <c r="M519" s="219" t="s">
        <v>19</v>
      </c>
      <c r="N519" s="220" t="s">
        <v>44</v>
      </c>
      <c r="O519" s="84"/>
      <c r="P519" s="221">
        <f>O519*H519</f>
        <v>0</v>
      </c>
      <c r="Q519" s="221">
        <v>2.0000000000000002E-05</v>
      </c>
      <c r="R519" s="221">
        <f>Q519*H519</f>
        <v>0.00012000000000000002</v>
      </c>
      <c r="S519" s="221">
        <v>0</v>
      </c>
      <c r="T519" s="222">
        <f>S519*H519</f>
        <v>0</v>
      </c>
      <c r="U519" s="38"/>
      <c r="V519" s="38"/>
      <c r="W519" s="38"/>
      <c r="X519" s="38"/>
      <c r="Y519" s="38"/>
      <c r="Z519" s="38"/>
      <c r="AA519" s="38"/>
      <c r="AB519" s="38"/>
      <c r="AC519" s="38"/>
      <c r="AD519" s="38"/>
      <c r="AE519" s="38"/>
      <c r="AR519" s="223" t="s">
        <v>383</v>
      </c>
      <c r="AT519" s="223" t="s">
        <v>153</v>
      </c>
      <c r="AU519" s="223" t="s">
        <v>83</v>
      </c>
      <c r="AY519" s="17" t="s">
        <v>150</v>
      </c>
      <c r="BE519" s="224">
        <f>IF(N519="základní",J519,0)</f>
        <v>0</v>
      </c>
      <c r="BF519" s="224">
        <f>IF(N519="snížená",J519,0)</f>
        <v>0</v>
      </c>
      <c r="BG519" s="224">
        <f>IF(N519="zákl. přenesená",J519,0)</f>
        <v>0</v>
      </c>
      <c r="BH519" s="224">
        <f>IF(N519="sníž. přenesená",J519,0)</f>
        <v>0</v>
      </c>
      <c r="BI519" s="224">
        <f>IF(N519="nulová",J519,0)</f>
        <v>0</v>
      </c>
      <c r="BJ519" s="17" t="s">
        <v>81</v>
      </c>
      <c r="BK519" s="224">
        <f>ROUND(I519*H519,2)</f>
        <v>0</v>
      </c>
      <c r="BL519" s="17" t="s">
        <v>383</v>
      </c>
      <c r="BM519" s="223" t="s">
        <v>2466</v>
      </c>
    </row>
    <row r="520" s="2" customFormat="1">
      <c r="A520" s="38"/>
      <c r="B520" s="39"/>
      <c r="C520" s="40"/>
      <c r="D520" s="225" t="s">
        <v>159</v>
      </c>
      <c r="E520" s="40"/>
      <c r="F520" s="226" t="s">
        <v>1184</v>
      </c>
      <c r="G520" s="40"/>
      <c r="H520" s="40"/>
      <c r="I520" s="227"/>
      <c r="J520" s="40"/>
      <c r="K520" s="40"/>
      <c r="L520" s="44"/>
      <c r="M520" s="228"/>
      <c r="N520" s="229"/>
      <c r="O520" s="84"/>
      <c r="P520" s="84"/>
      <c r="Q520" s="84"/>
      <c r="R520" s="84"/>
      <c r="S520" s="84"/>
      <c r="T520" s="85"/>
      <c r="U520" s="38"/>
      <c r="V520" s="38"/>
      <c r="W520" s="38"/>
      <c r="X520" s="38"/>
      <c r="Y520" s="38"/>
      <c r="Z520" s="38"/>
      <c r="AA520" s="38"/>
      <c r="AB520" s="38"/>
      <c r="AC520" s="38"/>
      <c r="AD520" s="38"/>
      <c r="AE520" s="38"/>
      <c r="AT520" s="17" t="s">
        <v>159</v>
      </c>
      <c r="AU520" s="17" t="s">
        <v>83</v>
      </c>
    </row>
    <row r="521" s="2" customFormat="1">
      <c r="A521" s="38"/>
      <c r="B521" s="39"/>
      <c r="C521" s="40"/>
      <c r="D521" s="230" t="s">
        <v>161</v>
      </c>
      <c r="E521" s="40"/>
      <c r="F521" s="231" t="s">
        <v>1185</v>
      </c>
      <c r="G521" s="40"/>
      <c r="H521" s="40"/>
      <c r="I521" s="227"/>
      <c r="J521" s="40"/>
      <c r="K521" s="40"/>
      <c r="L521" s="44"/>
      <c r="M521" s="228"/>
      <c r="N521" s="229"/>
      <c r="O521" s="84"/>
      <c r="P521" s="84"/>
      <c r="Q521" s="84"/>
      <c r="R521" s="84"/>
      <c r="S521" s="84"/>
      <c r="T521" s="85"/>
      <c r="U521" s="38"/>
      <c r="V521" s="38"/>
      <c r="W521" s="38"/>
      <c r="X521" s="38"/>
      <c r="Y521" s="38"/>
      <c r="Z521" s="38"/>
      <c r="AA521" s="38"/>
      <c r="AB521" s="38"/>
      <c r="AC521" s="38"/>
      <c r="AD521" s="38"/>
      <c r="AE521" s="38"/>
      <c r="AT521" s="17" t="s">
        <v>161</v>
      </c>
      <c r="AU521" s="17" t="s">
        <v>83</v>
      </c>
    </row>
    <row r="522" s="2" customFormat="1" ht="16.5" customHeight="1">
      <c r="A522" s="38"/>
      <c r="B522" s="39"/>
      <c r="C522" s="212" t="s">
        <v>1289</v>
      </c>
      <c r="D522" s="212" t="s">
        <v>153</v>
      </c>
      <c r="E522" s="213" t="s">
        <v>2467</v>
      </c>
      <c r="F522" s="214" t="s">
        <v>2468</v>
      </c>
      <c r="G522" s="215" t="s">
        <v>281</v>
      </c>
      <c r="H522" s="216">
        <v>6</v>
      </c>
      <c r="I522" s="217"/>
      <c r="J522" s="218">
        <f>ROUND(I522*H522,2)</f>
        <v>0</v>
      </c>
      <c r="K522" s="214" t="s">
        <v>19</v>
      </c>
      <c r="L522" s="44"/>
      <c r="M522" s="219" t="s">
        <v>19</v>
      </c>
      <c r="N522" s="220" t="s">
        <v>44</v>
      </c>
      <c r="O522" s="84"/>
      <c r="P522" s="221">
        <f>O522*H522</f>
        <v>0</v>
      </c>
      <c r="Q522" s="221">
        <v>3.0000000000000001E-05</v>
      </c>
      <c r="R522" s="221">
        <f>Q522*H522</f>
        <v>0.00018000000000000001</v>
      </c>
      <c r="S522" s="221">
        <v>0</v>
      </c>
      <c r="T522" s="222">
        <f>S522*H522</f>
        <v>0</v>
      </c>
      <c r="U522" s="38"/>
      <c r="V522" s="38"/>
      <c r="W522" s="38"/>
      <c r="X522" s="38"/>
      <c r="Y522" s="38"/>
      <c r="Z522" s="38"/>
      <c r="AA522" s="38"/>
      <c r="AB522" s="38"/>
      <c r="AC522" s="38"/>
      <c r="AD522" s="38"/>
      <c r="AE522" s="38"/>
      <c r="AR522" s="223" t="s">
        <v>383</v>
      </c>
      <c r="AT522" s="223" t="s">
        <v>153</v>
      </c>
      <c r="AU522" s="223" t="s">
        <v>83</v>
      </c>
      <c r="AY522" s="17" t="s">
        <v>150</v>
      </c>
      <c r="BE522" s="224">
        <f>IF(N522="základní",J522,0)</f>
        <v>0</v>
      </c>
      <c r="BF522" s="224">
        <f>IF(N522="snížená",J522,0)</f>
        <v>0</v>
      </c>
      <c r="BG522" s="224">
        <f>IF(N522="zákl. přenesená",J522,0)</f>
        <v>0</v>
      </c>
      <c r="BH522" s="224">
        <f>IF(N522="sníž. přenesená",J522,0)</f>
        <v>0</v>
      </c>
      <c r="BI522" s="224">
        <f>IF(N522="nulová",J522,0)</f>
        <v>0</v>
      </c>
      <c r="BJ522" s="17" t="s">
        <v>81</v>
      </c>
      <c r="BK522" s="224">
        <f>ROUND(I522*H522,2)</f>
        <v>0</v>
      </c>
      <c r="BL522" s="17" t="s">
        <v>383</v>
      </c>
      <c r="BM522" s="223" t="s">
        <v>2469</v>
      </c>
    </row>
    <row r="523" s="2" customFormat="1">
      <c r="A523" s="38"/>
      <c r="B523" s="39"/>
      <c r="C523" s="40"/>
      <c r="D523" s="225" t="s">
        <v>159</v>
      </c>
      <c r="E523" s="40"/>
      <c r="F523" s="226" t="s">
        <v>2468</v>
      </c>
      <c r="G523" s="40"/>
      <c r="H523" s="40"/>
      <c r="I523" s="227"/>
      <c r="J523" s="40"/>
      <c r="K523" s="40"/>
      <c r="L523" s="44"/>
      <c r="M523" s="228"/>
      <c r="N523" s="229"/>
      <c r="O523" s="84"/>
      <c r="P523" s="84"/>
      <c r="Q523" s="84"/>
      <c r="R523" s="84"/>
      <c r="S523" s="84"/>
      <c r="T523" s="85"/>
      <c r="U523" s="38"/>
      <c r="V523" s="38"/>
      <c r="W523" s="38"/>
      <c r="X523" s="38"/>
      <c r="Y523" s="38"/>
      <c r="Z523" s="38"/>
      <c r="AA523" s="38"/>
      <c r="AB523" s="38"/>
      <c r="AC523" s="38"/>
      <c r="AD523" s="38"/>
      <c r="AE523" s="38"/>
      <c r="AT523" s="17" t="s">
        <v>159</v>
      </c>
      <c r="AU523" s="17" t="s">
        <v>83</v>
      </c>
    </row>
    <row r="524" s="2" customFormat="1" ht="16.5" customHeight="1">
      <c r="A524" s="38"/>
      <c r="B524" s="39"/>
      <c r="C524" s="212" t="s">
        <v>1295</v>
      </c>
      <c r="D524" s="212" t="s">
        <v>153</v>
      </c>
      <c r="E524" s="213" t="s">
        <v>2470</v>
      </c>
      <c r="F524" s="214" t="s">
        <v>2471</v>
      </c>
      <c r="G524" s="215" t="s">
        <v>281</v>
      </c>
      <c r="H524" s="216">
        <v>4</v>
      </c>
      <c r="I524" s="217"/>
      <c r="J524" s="218">
        <f>ROUND(I524*H524,2)</f>
        <v>0</v>
      </c>
      <c r="K524" s="214" t="s">
        <v>157</v>
      </c>
      <c r="L524" s="44"/>
      <c r="M524" s="219" t="s">
        <v>19</v>
      </c>
      <c r="N524" s="220" t="s">
        <v>44</v>
      </c>
      <c r="O524" s="84"/>
      <c r="P524" s="221">
        <f>O524*H524</f>
        <v>0</v>
      </c>
      <c r="Q524" s="221">
        <v>2.0000000000000002E-05</v>
      </c>
      <c r="R524" s="221">
        <f>Q524*H524</f>
        <v>8.0000000000000007E-05</v>
      </c>
      <c r="S524" s="221">
        <v>0</v>
      </c>
      <c r="T524" s="222">
        <f>S524*H524</f>
        <v>0</v>
      </c>
      <c r="U524" s="38"/>
      <c r="V524" s="38"/>
      <c r="W524" s="38"/>
      <c r="X524" s="38"/>
      <c r="Y524" s="38"/>
      <c r="Z524" s="38"/>
      <c r="AA524" s="38"/>
      <c r="AB524" s="38"/>
      <c r="AC524" s="38"/>
      <c r="AD524" s="38"/>
      <c r="AE524" s="38"/>
      <c r="AR524" s="223" t="s">
        <v>383</v>
      </c>
      <c r="AT524" s="223" t="s">
        <v>153</v>
      </c>
      <c r="AU524" s="223" t="s">
        <v>83</v>
      </c>
      <c r="AY524" s="17" t="s">
        <v>150</v>
      </c>
      <c r="BE524" s="224">
        <f>IF(N524="základní",J524,0)</f>
        <v>0</v>
      </c>
      <c r="BF524" s="224">
        <f>IF(N524="snížená",J524,0)</f>
        <v>0</v>
      </c>
      <c r="BG524" s="224">
        <f>IF(N524="zákl. přenesená",J524,0)</f>
        <v>0</v>
      </c>
      <c r="BH524" s="224">
        <f>IF(N524="sníž. přenesená",J524,0)</f>
        <v>0</v>
      </c>
      <c r="BI524" s="224">
        <f>IF(N524="nulová",J524,0)</f>
        <v>0</v>
      </c>
      <c r="BJ524" s="17" t="s">
        <v>81</v>
      </c>
      <c r="BK524" s="224">
        <f>ROUND(I524*H524,2)</f>
        <v>0</v>
      </c>
      <c r="BL524" s="17" t="s">
        <v>383</v>
      </c>
      <c r="BM524" s="223" t="s">
        <v>2472</v>
      </c>
    </row>
    <row r="525" s="2" customFormat="1">
      <c r="A525" s="38"/>
      <c r="B525" s="39"/>
      <c r="C525" s="40"/>
      <c r="D525" s="225" t="s">
        <v>159</v>
      </c>
      <c r="E525" s="40"/>
      <c r="F525" s="226" t="s">
        <v>2473</v>
      </c>
      <c r="G525" s="40"/>
      <c r="H525" s="40"/>
      <c r="I525" s="227"/>
      <c r="J525" s="40"/>
      <c r="K525" s="40"/>
      <c r="L525" s="44"/>
      <c r="M525" s="228"/>
      <c r="N525" s="229"/>
      <c r="O525" s="84"/>
      <c r="P525" s="84"/>
      <c r="Q525" s="84"/>
      <c r="R525" s="84"/>
      <c r="S525" s="84"/>
      <c r="T525" s="85"/>
      <c r="U525" s="38"/>
      <c r="V525" s="38"/>
      <c r="W525" s="38"/>
      <c r="X525" s="38"/>
      <c r="Y525" s="38"/>
      <c r="Z525" s="38"/>
      <c r="AA525" s="38"/>
      <c r="AB525" s="38"/>
      <c r="AC525" s="38"/>
      <c r="AD525" s="38"/>
      <c r="AE525" s="38"/>
      <c r="AT525" s="17" t="s">
        <v>159</v>
      </c>
      <c r="AU525" s="17" t="s">
        <v>83</v>
      </c>
    </row>
    <row r="526" s="2" customFormat="1">
      <c r="A526" s="38"/>
      <c r="B526" s="39"/>
      <c r="C526" s="40"/>
      <c r="D526" s="230" t="s">
        <v>161</v>
      </c>
      <c r="E526" s="40"/>
      <c r="F526" s="231" t="s">
        <v>2474</v>
      </c>
      <c r="G526" s="40"/>
      <c r="H526" s="40"/>
      <c r="I526" s="227"/>
      <c r="J526" s="40"/>
      <c r="K526" s="40"/>
      <c r="L526" s="44"/>
      <c r="M526" s="228"/>
      <c r="N526" s="229"/>
      <c r="O526" s="84"/>
      <c r="P526" s="84"/>
      <c r="Q526" s="84"/>
      <c r="R526" s="84"/>
      <c r="S526" s="84"/>
      <c r="T526" s="85"/>
      <c r="U526" s="38"/>
      <c r="V526" s="38"/>
      <c r="W526" s="38"/>
      <c r="X526" s="38"/>
      <c r="Y526" s="38"/>
      <c r="Z526" s="38"/>
      <c r="AA526" s="38"/>
      <c r="AB526" s="38"/>
      <c r="AC526" s="38"/>
      <c r="AD526" s="38"/>
      <c r="AE526" s="38"/>
      <c r="AT526" s="17" t="s">
        <v>161</v>
      </c>
      <c r="AU526" s="17" t="s">
        <v>83</v>
      </c>
    </row>
    <row r="527" s="2" customFormat="1" ht="16.5" customHeight="1">
      <c r="A527" s="38"/>
      <c r="B527" s="39"/>
      <c r="C527" s="212" t="s">
        <v>1299</v>
      </c>
      <c r="D527" s="212" t="s">
        <v>153</v>
      </c>
      <c r="E527" s="213" t="s">
        <v>2475</v>
      </c>
      <c r="F527" s="214" t="s">
        <v>2476</v>
      </c>
      <c r="G527" s="215" t="s">
        <v>281</v>
      </c>
      <c r="H527" s="216">
        <v>4</v>
      </c>
      <c r="I527" s="217"/>
      <c r="J527" s="218">
        <f>ROUND(I527*H527,2)</f>
        <v>0</v>
      </c>
      <c r="K527" s="214" t="s">
        <v>19</v>
      </c>
      <c r="L527" s="44"/>
      <c r="M527" s="219" t="s">
        <v>19</v>
      </c>
      <c r="N527" s="220" t="s">
        <v>44</v>
      </c>
      <c r="O527" s="84"/>
      <c r="P527" s="221">
        <f>O527*H527</f>
        <v>0</v>
      </c>
      <c r="Q527" s="221">
        <v>6.0000000000000002E-05</v>
      </c>
      <c r="R527" s="221">
        <f>Q527*H527</f>
        <v>0.00024000000000000001</v>
      </c>
      <c r="S527" s="221">
        <v>0</v>
      </c>
      <c r="T527" s="222">
        <f>S527*H527</f>
        <v>0</v>
      </c>
      <c r="U527" s="38"/>
      <c r="V527" s="38"/>
      <c r="W527" s="38"/>
      <c r="X527" s="38"/>
      <c r="Y527" s="38"/>
      <c r="Z527" s="38"/>
      <c r="AA527" s="38"/>
      <c r="AB527" s="38"/>
      <c r="AC527" s="38"/>
      <c r="AD527" s="38"/>
      <c r="AE527" s="38"/>
      <c r="AR527" s="223" t="s">
        <v>383</v>
      </c>
      <c r="AT527" s="223" t="s">
        <v>153</v>
      </c>
      <c r="AU527" s="223" t="s">
        <v>83</v>
      </c>
      <c r="AY527" s="17" t="s">
        <v>150</v>
      </c>
      <c r="BE527" s="224">
        <f>IF(N527="základní",J527,0)</f>
        <v>0</v>
      </c>
      <c r="BF527" s="224">
        <f>IF(N527="snížená",J527,0)</f>
        <v>0</v>
      </c>
      <c r="BG527" s="224">
        <f>IF(N527="zákl. přenesená",J527,0)</f>
        <v>0</v>
      </c>
      <c r="BH527" s="224">
        <f>IF(N527="sníž. přenesená",J527,0)</f>
        <v>0</v>
      </c>
      <c r="BI527" s="224">
        <f>IF(N527="nulová",J527,0)</f>
        <v>0</v>
      </c>
      <c r="BJ527" s="17" t="s">
        <v>81</v>
      </c>
      <c r="BK527" s="224">
        <f>ROUND(I527*H527,2)</f>
        <v>0</v>
      </c>
      <c r="BL527" s="17" t="s">
        <v>383</v>
      </c>
      <c r="BM527" s="223" t="s">
        <v>2477</v>
      </c>
    </row>
    <row r="528" s="2" customFormat="1">
      <c r="A528" s="38"/>
      <c r="B528" s="39"/>
      <c r="C528" s="40"/>
      <c r="D528" s="225" t="s">
        <v>159</v>
      </c>
      <c r="E528" s="40"/>
      <c r="F528" s="226" t="s">
        <v>2476</v>
      </c>
      <c r="G528" s="40"/>
      <c r="H528" s="40"/>
      <c r="I528" s="227"/>
      <c r="J528" s="40"/>
      <c r="K528" s="40"/>
      <c r="L528" s="44"/>
      <c r="M528" s="228"/>
      <c r="N528" s="229"/>
      <c r="O528" s="84"/>
      <c r="P528" s="84"/>
      <c r="Q528" s="84"/>
      <c r="R528" s="84"/>
      <c r="S528" s="84"/>
      <c r="T528" s="85"/>
      <c r="U528" s="38"/>
      <c r="V528" s="38"/>
      <c r="W528" s="38"/>
      <c r="X528" s="38"/>
      <c r="Y528" s="38"/>
      <c r="Z528" s="38"/>
      <c r="AA528" s="38"/>
      <c r="AB528" s="38"/>
      <c r="AC528" s="38"/>
      <c r="AD528" s="38"/>
      <c r="AE528" s="38"/>
      <c r="AT528" s="17" t="s">
        <v>159</v>
      </c>
      <c r="AU528" s="17" t="s">
        <v>83</v>
      </c>
    </row>
    <row r="529" s="2" customFormat="1" ht="16.5" customHeight="1">
      <c r="A529" s="38"/>
      <c r="B529" s="39"/>
      <c r="C529" s="212" t="s">
        <v>1303</v>
      </c>
      <c r="D529" s="212" t="s">
        <v>153</v>
      </c>
      <c r="E529" s="213" t="s">
        <v>2478</v>
      </c>
      <c r="F529" s="214" t="s">
        <v>2479</v>
      </c>
      <c r="G529" s="215" t="s">
        <v>281</v>
      </c>
      <c r="H529" s="216">
        <v>5</v>
      </c>
      <c r="I529" s="217"/>
      <c r="J529" s="218">
        <f>ROUND(I529*H529,2)</f>
        <v>0</v>
      </c>
      <c r="K529" s="214" t="s">
        <v>157</v>
      </c>
      <c r="L529" s="44"/>
      <c r="M529" s="219" t="s">
        <v>19</v>
      </c>
      <c r="N529" s="220" t="s">
        <v>44</v>
      </c>
      <c r="O529" s="84"/>
      <c r="P529" s="221">
        <f>O529*H529</f>
        <v>0</v>
      </c>
      <c r="Q529" s="221">
        <v>6.0000000000000002E-05</v>
      </c>
      <c r="R529" s="221">
        <f>Q529*H529</f>
        <v>0.00030000000000000003</v>
      </c>
      <c r="S529" s="221">
        <v>0</v>
      </c>
      <c r="T529" s="222">
        <f>S529*H529</f>
        <v>0</v>
      </c>
      <c r="U529" s="38"/>
      <c r="V529" s="38"/>
      <c r="W529" s="38"/>
      <c r="X529" s="38"/>
      <c r="Y529" s="38"/>
      <c r="Z529" s="38"/>
      <c r="AA529" s="38"/>
      <c r="AB529" s="38"/>
      <c r="AC529" s="38"/>
      <c r="AD529" s="38"/>
      <c r="AE529" s="38"/>
      <c r="AR529" s="223" t="s">
        <v>383</v>
      </c>
      <c r="AT529" s="223" t="s">
        <v>153</v>
      </c>
      <c r="AU529" s="223" t="s">
        <v>83</v>
      </c>
      <c r="AY529" s="17" t="s">
        <v>150</v>
      </c>
      <c r="BE529" s="224">
        <f>IF(N529="základní",J529,0)</f>
        <v>0</v>
      </c>
      <c r="BF529" s="224">
        <f>IF(N529="snížená",J529,0)</f>
        <v>0</v>
      </c>
      <c r="BG529" s="224">
        <f>IF(N529="zákl. přenesená",J529,0)</f>
        <v>0</v>
      </c>
      <c r="BH529" s="224">
        <f>IF(N529="sníž. přenesená",J529,0)</f>
        <v>0</v>
      </c>
      <c r="BI529" s="224">
        <f>IF(N529="nulová",J529,0)</f>
        <v>0</v>
      </c>
      <c r="BJ529" s="17" t="s">
        <v>81</v>
      </c>
      <c r="BK529" s="224">
        <f>ROUND(I529*H529,2)</f>
        <v>0</v>
      </c>
      <c r="BL529" s="17" t="s">
        <v>383</v>
      </c>
      <c r="BM529" s="223" t="s">
        <v>2480</v>
      </c>
    </row>
    <row r="530" s="2" customFormat="1">
      <c r="A530" s="38"/>
      <c r="B530" s="39"/>
      <c r="C530" s="40"/>
      <c r="D530" s="225" t="s">
        <v>159</v>
      </c>
      <c r="E530" s="40"/>
      <c r="F530" s="226" t="s">
        <v>2481</v>
      </c>
      <c r="G530" s="40"/>
      <c r="H530" s="40"/>
      <c r="I530" s="227"/>
      <c r="J530" s="40"/>
      <c r="K530" s="40"/>
      <c r="L530" s="44"/>
      <c r="M530" s="228"/>
      <c r="N530" s="229"/>
      <c r="O530" s="84"/>
      <c r="P530" s="84"/>
      <c r="Q530" s="84"/>
      <c r="R530" s="84"/>
      <c r="S530" s="84"/>
      <c r="T530" s="85"/>
      <c r="U530" s="38"/>
      <c r="V530" s="38"/>
      <c r="W530" s="38"/>
      <c r="X530" s="38"/>
      <c r="Y530" s="38"/>
      <c r="Z530" s="38"/>
      <c r="AA530" s="38"/>
      <c r="AB530" s="38"/>
      <c r="AC530" s="38"/>
      <c r="AD530" s="38"/>
      <c r="AE530" s="38"/>
      <c r="AT530" s="17" t="s">
        <v>159</v>
      </c>
      <c r="AU530" s="17" t="s">
        <v>83</v>
      </c>
    </row>
    <row r="531" s="2" customFormat="1">
      <c r="A531" s="38"/>
      <c r="B531" s="39"/>
      <c r="C531" s="40"/>
      <c r="D531" s="230" t="s">
        <v>161</v>
      </c>
      <c r="E531" s="40"/>
      <c r="F531" s="231" t="s">
        <v>2482</v>
      </c>
      <c r="G531" s="40"/>
      <c r="H531" s="40"/>
      <c r="I531" s="227"/>
      <c r="J531" s="40"/>
      <c r="K531" s="40"/>
      <c r="L531" s="44"/>
      <c r="M531" s="228"/>
      <c r="N531" s="229"/>
      <c r="O531" s="84"/>
      <c r="P531" s="84"/>
      <c r="Q531" s="84"/>
      <c r="R531" s="84"/>
      <c r="S531" s="84"/>
      <c r="T531" s="85"/>
      <c r="U531" s="38"/>
      <c r="V531" s="38"/>
      <c r="W531" s="38"/>
      <c r="X531" s="38"/>
      <c r="Y531" s="38"/>
      <c r="Z531" s="38"/>
      <c r="AA531" s="38"/>
      <c r="AB531" s="38"/>
      <c r="AC531" s="38"/>
      <c r="AD531" s="38"/>
      <c r="AE531" s="38"/>
      <c r="AT531" s="17" t="s">
        <v>161</v>
      </c>
      <c r="AU531" s="17" t="s">
        <v>83</v>
      </c>
    </row>
    <row r="532" s="2" customFormat="1" ht="16.5" customHeight="1">
      <c r="A532" s="38"/>
      <c r="B532" s="39"/>
      <c r="C532" s="212" t="s">
        <v>1307</v>
      </c>
      <c r="D532" s="212" t="s">
        <v>153</v>
      </c>
      <c r="E532" s="213" t="s">
        <v>2483</v>
      </c>
      <c r="F532" s="214" t="s">
        <v>2484</v>
      </c>
      <c r="G532" s="215" t="s">
        <v>281</v>
      </c>
      <c r="H532" s="216">
        <v>3</v>
      </c>
      <c r="I532" s="217"/>
      <c r="J532" s="218">
        <f>ROUND(I532*H532,2)</f>
        <v>0</v>
      </c>
      <c r="K532" s="214" t="s">
        <v>19</v>
      </c>
      <c r="L532" s="44"/>
      <c r="M532" s="219" t="s">
        <v>19</v>
      </c>
      <c r="N532" s="220" t="s">
        <v>44</v>
      </c>
      <c r="O532" s="84"/>
      <c r="P532" s="221">
        <f>O532*H532</f>
        <v>0</v>
      </c>
      <c r="Q532" s="221">
        <v>0.00012</v>
      </c>
      <c r="R532" s="221">
        <f>Q532*H532</f>
        <v>0.00036000000000000002</v>
      </c>
      <c r="S532" s="221">
        <v>0</v>
      </c>
      <c r="T532" s="222">
        <f>S532*H532</f>
        <v>0</v>
      </c>
      <c r="U532" s="38"/>
      <c r="V532" s="38"/>
      <c r="W532" s="38"/>
      <c r="X532" s="38"/>
      <c r="Y532" s="38"/>
      <c r="Z532" s="38"/>
      <c r="AA532" s="38"/>
      <c r="AB532" s="38"/>
      <c r="AC532" s="38"/>
      <c r="AD532" s="38"/>
      <c r="AE532" s="38"/>
      <c r="AR532" s="223" t="s">
        <v>383</v>
      </c>
      <c r="AT532" s="223" t="s">
        <v>153</v>
      </c>
      <c r="AU532" s="223" t="s">
        <v>83</v>
      </c>
      <c r="AY532" s="17" t="s">
        <v>150</v>
      </c>
      <c r="BE532" s="224">
        <f>IF(N532="základní",J532,0)</f>
        <v>0</v>
      </c>
      <c r="BF532" s="224">
        <f>IF(N532="snížená",J532,0)</f>
        <v>0</v>
      </c>
      <c r="BG532" s="224">
        <f>IF(N532="zákl. přenesená",J532,0)</f>
        <v>0</v>
      </c>
      <c r="BH532" s="224">
        <f>IF(N532="sníž. přenesená",J532,0)</f>
        <v>0</v>
      </c>
      <c r="BI532" s="224">
        <f>IF(N532="nulová",J532,0)</f>
        <v>0</v>
      </c>
      <c r="BJ532" s="17" t="s">
        <v>81</v>
      </c>
      <c r="BK532" s="224">
        <f>ROUND(I532*H532,2)</f>
        <v>0</v>
      </c>
      <c r="BL532" s="17" t="s">
        <v>383</v>
      </c>
      <c r="BM532" s="223" t="s">
        <v>2485</v>
      </c>
    </row>
    <row r="533" s="2" customFormat="1">
      <c r="A533" s="38"/>
      <c r="B533" s="39"/>
      <c r="C533" s="40"/>
      <c r="D533" s="225" t="s">
        <v>159</v>
      </c>
      <c r="E533" s="40"/>
      <c r="F533" s="226" t="s">
        <v>2484</v>
      </c>
      <c r="G533" s="40"/>
      <c r="H533" s="40"/>
      <c r="I533" s="227"/>
      <c r="J533" s="40"/>
      <c r="K533" s="40"/>
      <c r="L533" s="44"/>
      <c r="M533" s="228"/>
      <c r="N533" s="229"/>
      <c r="O533" s="84"/>
      <c r="P533" s="84"/>
      <c r="Q533" s="84"/>
      <c r="R533" s="84"/>
      <c r="S533" s="84"/>
      <c r="T533" s="85"/>
      <c r="U533" s="38"/>
      <c r="V533" s="38"/>
      <c r="W533" s="38"/>
      <c r="X533" s="38"/>
      <c r="Y533" s="38"/>
      <c r="Z533" s="38"/>
      <c r="AA533" s="38"/>
      <c r="AB533" s="38"/>
      <c r="AC533" s="38"/>
      <c r="AD533" s="38"/>
      <c r="AE533" s="38"/>
      <c r="AT533" s="17" t="s">
        <v>159</v>
      </c>
      <c r="AU533" s="17" t="s">
        <v>83</v>
      </c>
    </row>
    <row r="534" s="2" customFormat="1" ht="16.5" customHeight="1">
      <c r="A534" s="38"/>
      <c r="B534" s="39"/>
      <c r="C534" s="212" t="s">
        <v>1313</v>
      </c>
      <c r="D534" s="212" t="s">
        <v>153</v>
      </c>
      <c r="E534" s="213" t="s">
        <v>2486</v>
      </c>
      <c r="F534" s="214" t="s">
        <v>2487</v>
      </c>
      <c r="G534" s="215" t="s">
        <v>281</v>
      </c>
      <c r="H534" s="216">
        <v>1</v>
      </c>
      <c r="I534" s="217"/>
      <c r="J534" s="218">
        <f>ROUND(I534*H534,2)</f>
        <v>0</v>
      </c>
      <c r="K534" s="214" t="s">
        <v>19</v>
      </c>
      <c r="L534" s="44"/>
      <c r="M534" s="219" t="s">
        <v>19</v>
      </c>
      <c r="N534" s="220" t="s">
        <v>44</v>
      </c>
      <c r="O534" s="84"/>
      <c r="P534" s="221">
        <f>O534*H534</f>
        <v>0</v>
      </c>
      <c r="Q534" s="221">
        <v>0.00012</v>
      </c>
      <c r="R534" s="221">
        <f>Q534*H534</f>
        <v>0.00012</v>
      </c>
      <c r="S534" s="221">
        <v>0</v>
      </c>
      <c r="T534" s="222">
        <f>S534*H534</f>
        <v>0</v>
      </c>
      <c r="U534" s="38"/>
      <c r="V534" s="38"/>
      <c r="W534" s="38"/>
      <c r="X534" s="38"/>
      <c r="Y534" s="38"/>
      <c r="Z534" s="38"/>
      <c r="AA534" s="38"/>
      <c r="AB534" s="38"/>
      <c r="AC534" s="38"/>
      <c r="AD534" s="38"/>
      <c r="AE534" s="38"/>
      <c r="AR534" s="223" t="s">
        <v>383</v>
      </c>
      <c r="AT534" s="223" t="s">
        <v>153</v>
      </c>
      <c r="AU534" s="223" t="s">
        <v>83</v>
      </c>
      <c r="AY534" s="17" t="s">
        <v>150</v>
      </c>
      <c r="BE534" s="224">
        <f>IF(N534="základní",J534,0)</f>
        <v>0</v>
      </c>
      <c r="BF534" s="224">
        <f>IF(N534="snížená",J534,0)</f>
        <v>0</v>
      </c>
      <c r="BG534" s="224">
        <f>IF(N534="zákl. přenesená",J534,0)</f>
        <v>0</v>
      </c>
      <c r="BH534" s="224">
        <f>IF(N534="sníž. přenesená",J534,0)</f>
        <v>0</v>
      </c>
      <c r="BI534" s="224">
        <f>IF(N534="nulová",J534,0)</f>
        <v>0</v>
      </c>
      <c r="BJ534" s="17" t="s">
        <v>81</v>
      </c>
      <c r="BK534" s="224">
        <f>ROUND(I534*H534,2)</f>
        <v>0</v>
      </c>
      <c r="BL534" s="17" t="s">
        <v>383</v>
      </c>
      <c r="BM534" s="223" t="s">
        <v>2488</v>
      </c>
    </row>
    <row r="535" s="2" customFormat="1">
      <c r="A535" s="38"/>
      <c r="B535" s="39"/>
      <c r="C535" s="40"/>
      <c r="D535" s="225" t="s">
        <v>159</v>
      </c>
      <c r="E535" s="40"/>
      <c r="F535" s="226" t="s">
        <v>2487</v>
      </c>
      <c r="G535" s="40"/>
      <c r="H535" s="40"/>
      <c r="I535" s="227"/>
      <c r="J535" s="40"/>
      <c r="K535" s="40"/>
      <c r="L535" s="44"/>
      <c r="M535" s="228"/>
      <c r="N535" s="229"/>
      <c r="O535" s="84"/>
      <c r="P535" s="84"/>
      <c r="Q535" s="84"/>
      <c r="R535" s="84"/>
      <c r="S535" s="84"/>
      <c r="T535" s="85"/>
      <c r="U535" s="38"/>
      <c r="V535" s="38"/>
      <c r="W535" s="38"/>
      <c r="X535" s="38"/>
      <c r="Y535" s="38"/>
      <c r="Z535" s="38"/>
      <c r="AA535" s="38"/>
      <c r="AB535" s="38"/>
      <c r="AC535" s="38"/>
      <c r="AD535" s="38"/>
      <c r="AE535" s="38"/>
      <c r="AT535" s="17" t="s">
        <v>159</v>
      </c>
      <c r="AU535" s="17" t="s">
        <v>83</v>
      </c>
    </row>
    <row r="536" s="2" customFormat="1" ht="16.5" customHeight="1">
      <c r="A536" s="38"/>
      <c r="B536" s="39"/>
      <c r="C536" s="212" t="s">
        <v>1317</v>
      </c>
      <c r="D536" s="212" t="s">
        <v>153</v>
      </c>
      <c r="E536" s="213" t="s">
        <v>2489</v>
      </c>
      <c r="F536" s="214" t="s">
        <v>2490</v>
      </c>
      <c r="G536" s="215" t="s">
        <v>281</v>
      </c>
      <c r="H536" s="216">
        <v>1</v>
      </c>
      <c r="I536" s="217"/>
      <c r="J536" s="218">
        <f>ROUND(I536*H536,2)</f>
        <v>0</v>
      </c>
      <c r="K536" s="214" t="s">
        <v>19</v>
      </c>
      <c r="L536" s="44"/>
      <c r="M536" s="219" t="s">
        <v>19</v>
      </c>
      <c r="N536" s="220" t="s">
        <v>44</v>
      </c>
      <c r="O536" s="84"/>
      <c r="P536" s="221">
        <f>O536*H536</f>
        <v>0</v>
      </c>
      <c r="Q536" s="221">
        <v>0.00031</v>
      </c>
      <c r="R536" s="221">
        <f>Q536*H536</f>
        <v>0.00031</v>
      </c>
      <c r="S536" s="221">
        <v>0</v>
      </c>
      <c r="T536" s="222">
        <f>S536*H536</f>
        <v>0</v>
      </c>
      <c r="U536" s="38"/>
      <c r="V536" s="38"/>
      <c r="W536" s="38"/>
      <c r="X536" s="38"/>
      <c r="Y536" s="38"/>
      <c r="Z536" s="38"/>
      <c r="AA536" s="38"/>
      <c r="AB536" s="38"/>
      <c r="AC536" s="38"/>
      <c r="AD536" s="38"/>
      <c r="AE536" s="38"/>
      <c r="AR536" s="223" t="s">
        <v>383</v>
      </c>
      <c r="AT536" s="223" t="s">
        <v>153</v>
      </c>
      <c r="AU536" s="223" t="s">
        <v>83</v>
      </c>
      <c r="AY536" s="17" t="s">
        <v>150</v>
      </c>
      <c r="BE536" s="224">
        <f>IF(N536="základní",J536,0)</f>
        <v>0</v>
      </c>
      <c r="BF536" s="224">
        <f>IF(N536="snížená",J536,0)</f>
        <v>0</v>
      </c>
      <c r="BG536" s="224">
        <f>IF(N536="zákl. přenesená",J536,0)</f>
        <v>0</v>
      </c>
      <c r="BH536" s="224">
        <f>IF(N536="sníž. přenesená",J536,0)</f>
        <v>0</v>
      </c>
      <c r="BI536" s="224">
        <f>IF(N536="nulová",J536,0)</f>
        <v>0</v>
      </c>
      <c r="BJ536" s="17" t="s">
        <v>81</v>
      </c>
      <c r="BK536" s="224">
        <f>ROUND(I536*H536,2)</f>
        <v>0</v>
      </c>
      <c r="BL536" s="17" t="s">
        <v>383</v>
      </c>
      <c r="BM536" s="223" t="s">
        <v>2491</v>
      </c>
    </row>
    <row r="537" s="2" customFormat="1">
      <c r="A537" s="38"/>
      <c r="B537" s="39"/>
      <c r="C537" s="40"/>
      <c r="D537" s="225" t="s">
        <v>159</v>
      </c>
      <c r="E537" s="40"/>
      <c r="F537" s="226" t="s">
        <v>2492</v>
      </c>
      <c r="G537" s="40"/>
      <c r="H537" s="40"/>
      <c r="I537" s="227"/>
      <c r="J537" s="40"/>
      <c r="K537" s="40"/>
      <c r="L537" s="44"/>
      <c r="M537" s="228"/>
      <c r="N537" s="229"/>
      <c r="O537" s="84"/>
      <c r="P537" s="84"/>
      <c r="Q537" s="84"/>
      <c r="R537" s="84"/>
      <c r="S537" s="84"/>
      <c r="T537" s="85"/>
      <c r="U537" s="38"/>
      <c r="V537" s="38"/>
      <c r="W537" s="38"/>
      <c r="X537" s="38"/>
      <c r="Y537" s="38"/>
      <c r="Z537" s="38"/>
      <c r="AA537" s="38"/>
      <c r="AB537" s="38"/>
      <c r="AC537" s="38"/>
      <c r="AD537" s="38"/>
      <c r="AE537" s="38"/>
      <c r="AT537" s="17" t="s">
        <v>159</v>
      </c>
      <c r="AU537" s="17" t="s">
        <v>83</v>
      </c>
    </row>
    <row r="538" s="2" customFormat="1" ht="16.5" customHeight="1">
      <c r="A538" s="38"/>
      <c r="B538" s="39"/>
      <c r="C538" s="212" t="s">
        <v>1321</v>
      </c>
      <c r="D538" s="212" t="s">
        <v>153</v>
      </c>
      <c r="E538" s="213" t="s">
        <v>2493</v>
      </c>
      <c r="F538" s="214" t="s">
        <v>2494</v>
      </c>
      <c r="G538" s="215" t="s">
        <v>281</v>
      </c>
      <c r="H538" s="216">
        <v>3</v>
      </c>
      <c r="I538" s="217"/>
      <c r="J538" s="218">
        <f>ROUND(I538*H538,2)</f>
        <v>0</v>
      </c>
      <c r="K538" s="214" t="s">
        <v>157</v>
      </c>
      <c r="L538" s="44"/>
      <c r="M538" s="219" t="s">
        <v>19</v>
      </c>
      <c r="N538" s="220" t="s">
        <v>44</v>
      </c>
      <c r="O538" s="84"/>
      <c r="P538" s="221">
        <f>O538*H538</f>
        <v>0</v>
      </c>
      <c r="Q538" s="221">
        <v>2.0000000000000002E-05</v>
      </c>
      <c r="R538" s="221">
        <f>Q538*H538</f>
        <v>6.0000000000000008E-05</v>
      </c>
      <c r="S538" s="221">
        <v>0</v>
      </c>
      <c r="T538" s="222">
        <f>S538*H538</f>
        <v>0</v>
      </c>
      <c r="U538" s="38"/>
      <c r="V538" s="38"/>
      <c r="W538" s="38"/>
      <c r="X538" s="38"/>
      <c r="Y538" s="38"/>
      <c r="Z538" s="38"/>
      <c r="AA538" s="38"/>
      <c r="AB538" s="38"/>
      <c r="AC538" s="38"/>
      <c r="AD538" s="38"/>
      <c r="AE538" s="38"/>
      <c r="AR538" s="223" t="s">
        <v>383</v>
      </c>
      <c r="AT538" s="223" t="s">
        <v>153</v>
      </c>
      <c r="AU538" s="223" t="s">
        <v>83</v>
      </c>
      <c r="AY538" s="17" t="s">
        <v>150</v>
      </c>
      <c r="BE538" s="224">
        <f>IF(N538="základní",J538,0)</f>
        <v>0</v>
      </c>
      <c r="BF538" s="224">
        <f>IF(N538="snížená",J538,0)</f>
        <v>0</v>
      </c>
      <c r="BG538" s="224">
        <f>IF(N538="zákl. přenesená",J538,0)</f>
        <v>0</v>
      </c>
      <c r="BH538" s="224">
        <f>IF(N538="sníž. přenesená",J538,0)</f>
        <v>0</v>
      </c>
      <c r="BI538" s="224">
        <f>IF(N538="nulová",J538,0)</f>
        <v>0</v>
      </c>
      <c r="BJ538" s="17" t="s">
        <v>81</v>
      </c>
      <c r="BK538" s="224">
        <f>ROUND(I538*H538,2)</f>
        <v>0</v>
      </c>
      <c r="BL538" s="17" t="s">
        <v>383</v>
      </c>
      <c r="BM538" s="223" t="s">
        <v>2495</v>
      </c>
    </row>
    <row r="539" s="2" customFormat="1">
      <c r="A539" s="38"/>
      <c r="B539" s="39"/>
      <c r="C539" s="40"/>
      <c r="D539" s="225" t="s">
        <v>159</v>
      </c>
      <c r="E539" s="40"/>
      <c r="F539" s="226" t="s">
        <v>2496</v>
      </c>
      <c r="G539" s="40"/>
      <c r="H539" s="40"/>
      <c r="I539" s="227"/>
      <c r="J539" s="40"/>
      <c r="K539" s="40"/>
      <c r="L539" s="44"/>
      <c r="M539" s="228"/>
      <c r="N539" s="229"/>
      <c r="O539" s="84"/>
      <c r="P539" s="84"/>
      <c r="Q539" s="84"/>
      <c r="R539" s="84"/>
      <c r="S539" s="84"/>
      <c r="T539" s="85"/>
      <c r="U539" s="38"/>
      <c r="V539" s="38"/>
      <c r="W539" s="38"/>
      <c r="X539" s="38"/>
      <c r="Y539" s="38"/>
      <c r="Z539" s="38"/>
      <c r="AA539" s="38"/>
      <c r="AB539" s="38"/>
      <c r="AC539" s="38"/>
      <c r="AD539" s="38"/>
      <c r="AE539" s="38"/>
      <c r="AT539" s="17" t="s">
        <v>159</v>
      </c>
      <c r="AU539" s="17" t="s">
        <v>83</v>
      </c>
    </row>
    <row r="540" s="2" customFormat="1">
      <c r="A540" s="38"/>
      <c r="B540" s="39"/>
      <c r="C540" s="40"/>
      <c r="D540" s="230" t="s">
        <v>161</v>
      </c>
      <c r="E540" s="40"/>
      <c r="F540" s="231" t="s">
        <v>2497</v>
      </c>
      <c r="G540" s="40"/>
      <c r="H540" s="40"/>
      <c r="I540" s="227"/>
      <c r="J540" s="40"/>
      <c r="K540" s="40"/>
      <c r="L540" s="44"/>
      <c r="M540" s="228"/>
      <c r="N540" s="229"/>
      <c r="O540" s="84"/>
      <c r="P540" s="84"/>
      <c r="Q540" s="84"/>
      <c r="R540" s="84"/>
      <c r="S540" s="84"/>
      <c r="T540" s="85"/>
      <c r="U540" s="38"/>
      <c r="V540" s="38"/>
      <c r="W540" s="38"/>
      <c r="X540" s="38"/>
      <c r="Y540" s="38"/>
      <c r="Z540" s="38"/>
      <c r="AA540" s="38"/>
      <c r="AB540" s="38"/>
      <c r="AC540" s="38"/>
      <c r="AD540" s="38"/>
      <c r="AE540" s="38"/>
      <c r="AT540" s="17" t="s">
        <v>161</v>
      </c>
      <c r="AU540" s="17" t="s">
        <v>83</v>
      </c>
    </row>
    <row r="541" s="2" customFormat="1" ht="16.5" customHeight="1">
      <c r="A541" s="38"/>
      <c r="B541" s="39"/>
      <c r="C541" s="212" t="s">
        <v>1325</v>
      </c>
      <c r="D541" s="212" t="s">
        <v>153</v>
      </c>
      <c r="E541" s="213" t="s">
        <v>2498</v>
      </c>
      <c r="F541" s="214" t="s">
        <v>2499</v>
      </c>
      <c r="G541" s="215" t="s">
        <v>281</v>
      </c>
      <c r="H541" s="216">
        <v>3</v>
      </c>
      <c r="I541" s="217"/>
      <c r="J541" s="218">
        <f>ROUND(I541*H541,2)</f>
        <v>0</v>
      </c>
      <c r="K541" s="214" t="s">
        <v>19</v>
      </c>
      <c r="L541" s="44"/>
      <c r="M541" s="219" t="s">
        <v>19</v>
      </c>
      <c r="N541" s="220" t="s">
        <v>44</v>
      </c>
      <c r="O541" s="84"/>
      <c r="P541" s="221">
        <f>O541*H541</f>
        <v>0</v>
      </c>
      <c r="Q541" s="221">
        <v>0</v>
      </c>
      <c r="R541" s="221">
        <f>Q541*H541</f>
        <v>0</v>
      </c>
      <c r="S541" s="221">
        <v>0</v>
      </c>
      <c r="T541" s="222">
        <f>S541*H541</f>
        <v>0</v>
      </c>
      <c r="U541" s="38"/>
      <c r="V541" s="38"/>
      <c r="W541" s="38"/>
      <c r="X541" s="38"/>
      <c r="Y541" s="38"/>
      <c r="Z541" s="38"/>
      <c r="AA541" s="38"/>
      <c r="AB541" s="38"/>
      <c r="AC541" s="38"/>
      <c r="AD541" s="38"/>
      <c r="AE541" s="38"/>
      <c r="AR541" s="223" t="s">
        <v>383</v>
      </c>
      <c r="AT541" s="223" t="s">
        <v>153</v>
      </c>
      <c r="AU541" s="223" t="s">
        <v>83</v>
      </c>
      <c r="AY541" s="17" t="s">
        <v>150</v>
      </c>
      <c r="BE541" s="224">
        <f>IF(N541="základní",J541,0)</f>
        <v>0</v>
      </c>
      <c r="BF541" s="224">
        <f>IF(N541="snížená",J541,0)</f>
        <v>0</v>
      </c>
      <c r="BG541" s="224">
        <f>IF(N541="zákl. přenesená",J541,0)</f>
        <v>0</v>
      </c>
      <c r="BH541" s="224">
        <f>IF(N541="sníž. přenesená",J541,0)</f>
        <v>0</v>
      </c>
      <c r="BI541" s="224">
        <f>IF(N541="nulová",J541,0)</f>
        <v>0</v>
      </c>
      <c r="BJ541" s="17" t="s">
        <v>81</v>
      </c>
      <c r="BK541" s="224">
        <f>ROUND(I541*H541,2)</f>
        <v>0</v>
      </c>
      <c r="BL541" s="17" t="s">
        <v>383</v>
      </c>
      <c r="BM541" s="223" t="s">
        <v>2500</v>
      </c>
    </row>
    <row r="542" s="2" customFormat="1">
      <c r="A542" s="38"/>
      <c r="B542" s="39"/>
      <c r="C542" s="40"/>
      <c r="D542" s="225" t="s">
        <v>159</v>
      </c>
      <c r="E542" s="40"/>
      <c r="F542" s="226" t="s">
        <v>2499</v>
      </c>
      <c r="G542" s="40"/>
      <c r="H542" s="40"/>
      <c r="I542" s="227"/>
      <c r="J542" s="40"/>
      <c r="K542" s="40"/>
      <c r="L542" s="44"/>
      <c r="M542" s="228"/>
      <c r="N542" s="229"/>
      <c r="O542" s="84"/>
      <c r="P542" s="84"/>
      <c r="Q542" s="84"/>
      <c r="R542" s="84"/>
      <c r="S542" s="84"/>
      <c r="T542" s="85"/>
      <c r="U542" s="38"/>
      <c r="V542" s="38"/>
      <c r="W542" s="38"/>
      <c r="X542" s="38"/>
      <c r="Y542" s="38"/>
      <c r="Z542" s="38"/>
      <c r="AA542" s="38"/>
      <c r="AB542" s="38"/>
      <c r="AC542" s="38"/>
      <c r="AD542" s="38"/>
      <c r="AE542" s="38"/>
      <c r="AT542" s="17" t="s">
        <v>159</v>
      </c>
      <c r="AU542" s="17" t="s">
        <v>83</v>
      </c>
    </row>
    <row r="543" s="2" customFormat="1" ht="16.5" customHeight="1">
      <c r="A543" s="38"/>
      <c r="B543" s="39"/>
      <c r="C543" s="212" t="s">
        <v>1329</v>
      </c>
      <c r="D543" s="212" t="s">
        <v>153</v>
      </c>
      <c r="E543" s="213" t="s">
        <v>2501</v>
      </c>
      <c r="F543" s="214" t="s">
        <v>2502</v>
      </c>
      <c r="G543" s="215" t="s">
        <v>281</v>
      </c>
      <c r="H543" s="216">
        <v>10</v>
      </c>
      <c r="I543" s="217"/>
      <c r="J543" s="218">
        <f>ROUND(I543*H543,2)</f>
        <v>0</v>
      </c>
      <c r="K543" s="214" t="s">
        <v>19</v>
      </c>
      <c r="L543" s="44"/>
      <c r="M543" s="219" t="s">
        <v>19</v>
      </c>
      <c r="N543" s="220" t="s">
        <v>44</v>
      </c>
      <c r="O543" s="84"/>
      <c r="P543" s="221">
        <f>O543*H543</f>
        <v>0</v>
      </c>
      <c r="Q543" s="221">
        <v>6.9999999999999994E-05</v>
      </c>
      <c r="R543" s="221">
        <f>Q543*H543</f>
        <v>0.00069999999999999988</v>
      </c>
      <c r="S543" s="221">
        <v>0</v>
      </c>
      <c r="T543" s="222">
        <f>S543*H543</f>
        <v>0</v>
      </c>
      <c r="U543" s="38"/>
      <c r="V543" s="38"/>
      <c r="W543" s="38"/>
      <c r="X543" s="38"/>
      <c r="Y543" s="38"/>
      <c r="Z543" s="38"/>
      <c r="AA543" s="38"/>
      <c r="AB543" s="38"/>
      <c r="AC543" s="38"/>
      <c r="AD543" s="38"/>
      <c r="AE543" s="38"/>
      <c r="AR543" s="223" t="s">
        <v>383</v>
      </c>
      <c r="AT543" s="223" t="s">
        <v>153</v>
      </c>
      <c r="AU543" s="223" t="s">
        <v>83</v>
      </c>
      <c r="AY543" s="17" t="s">
        <v>150</v>
      </c>
      <c r="BE543" s="224">
        <f>IF(N543="základní",J543,0)</f>
        <v>0</v>
      </c>
      <c r="BF543" s="224">
        <f>IF(N543="snížená",J543,0)</f>
        <v>0</v>
      </c>
      <c r="BG543" s="224">
        <f>IF(N543="zákl. přenesená",J543,0)</f>
        <v>0</v>
      </c>
      <c r="BH543" s="224">
        <f>IF(N543="sníž. přenesená",J543,0)</f>
        <v>0</v>
      </c>
      <c r="BI543" s="224">
        <f>IF(N543="nulová",J543,0)</f>
        <v>0</v>
      </c>
      <c r="BJ543" s="17" t="s">
        <v>81</v>
      </c>
      <c r="BK543" s="224">
        <f>ROUND(I543*H543,2)</f>
        <v>0</v>
      </c>
      <c r="BL543" s="17" t="s">
        <v>383</v>
      </c>
      <c r="BM543" s="223" t="s">
        <v>2503</v>
      </c>
    </row>
    <row r="544" s="2" customFormat="1">
      <c r="A544" s="38"/>
      <c r="B544" s="39"/>
      <c r="C544" s="40"/>
      <c r="D544" s="225" t="s">
        <v>159</v>
      </c>
      <c r="E544" s="40"/>
      <c r="F544" s="226" t="s">
        <v>2502</v>
      </c>
      <c r="G544" s="40"/>
      <c r="H544" s="40"/>
      <c r="I544" s="227"/>
      <c r="J544" s="40"/>
      <c r="K544" s="40"/>
      <c r="L544" s="44"/>
      <c r="M544" s="228"/>
      <c r="N544" s="229"/>
      <c r="O544" s="84"/>
      <c r="P544" s="84"/>
      <c r="Q544" s="84"/>
      <c r="R544" s="84"/>
      <c r="S544" s="84"/>
      <c r="T544" s="85"/>
      <c r="U544" s="38"/>
      <c r="V544" s="38"/>
      <c r="W544" s="38"/>
      <c r="X544" s="38"/>
      <c r="Y544" s="38"/>
      <c r="Z544" s="38"/>
      <c r="AA544" s="38"/>
      <c r="AB544" s="38"/>
      <c r="AC544" s="38"/>
      <c r="AD544" s="38"/>
      <c r="AE544" s="38"/>
      <c r="AT544" s="17" t="s">
        <v>159</v>
      </c>
      <c r="AU544" s="17" t="s">
        <v>83</v>
      </c>
    </row>
    <row r="545" s="2" customFormat="1" ht="16.5" customHeight="1">
      <c r="A545" s="38"/>
      <c r="B545" s="39"/>
      <c r="C545" s="212" t="s">
        <v>1333</v>
      </c>
      <c r="D545" s="212" t="s">
        <v>153</v>
      </c>
      <c r="E545" s="213" t="s">
        <v>2504</v>
      </c>
      <c r="F545" s="214" t="s">
        <v>2505</v>
      </c>
      <c r="G545" s="215" t="s">
        <v>281</v>
      </c>
      <c r="H545" s="216">
        <v>6</v>
      </c>
      <c r="I545" s="217"/>
      <c r="J545" s="218">
        <f>ROUND(I545*H545,2)</f>
        <v>0</v>
      </c>
      <c r="K545" s="214" t="s">
        <v>19</v>
      </c>
      <c r="L545" s="44"/>
      <c r="M545" s="219" t="s">
        <v>19</v>
      </c>
      <c r="N545" s="220" t="s">
        <v>44</v>
      </c>
      <c r="O545" s="84"/>
      <c r="P545" s="221">
        <f>O545*H545</f>
        <v>0</v>
      </c>
      <c r="Q545" s="221">
        <v>0.00023000000000000001</v>
      </c>
      <c r="R545" s="221">
        <f>Q545*H545</f>
        <v>0.0013800000000000002</v>
      </c>
      <c r="S545" s="221">
        <v>0</v>
      </c>
      <c r="T545" s="222">
        <f>S545*H545</f>
        <v>0</v>
      </c>
      <c r="U545" s="38"/>
      <c r="V545" s="38"/>
      <c r="W545" s="38"/>
      <c r="X545" s="38"/>
      <c r="Y545" s="38"/>
      <c r="Z545" s="38"/>
      <c r="AA545" s="38"/>
      <c r="AB545" s="38"/>
      <c r="AC545" s="38"/>
      <c r="AD545" s="38"/>
      <c r="AE545" s="38"/>
      <c r="AR545" s="223" t="s">
        <v>383</v>
      </c>
      <c r="AT545" s="223" t="s">
        <v>153</v>
      </c>
      <c r="AU545" s="223" t="s">
        <v>83</v>
      </c>
      <c r="AY545" s="17" t="s">
        <v>150</v>
      </c>
      <c r="BE545" s="224">
        <f>IF(N545="základní",J545,0)</f>
        <v>0</v>
      </c>
      <c r="BF545" s="224">
        <f>IF(N545="snížená",J545,0)</f>
        <v>0</v>
      </c>
      <c r="BG545" s="224">
        <f>IF(N545="zákl. přenesená",J545,0)</f>
        <v>0</v>
      </c>
      <c r="BH545" s="224">
        <f>IF(N545="sníž. přenesená",J545,0)</f>
        <v>0</v>
      </c>
      <c r="BI545" s="224">
        <f>IF(N545="nulová",J545,0)</f>
        <v>0</v>
      </c>
      <c r="BJ545" s="17" t="s">
        <v>81</v>
      </c>
      <c r="BK545" s="224">
        <f>ROUND(I545*H545,2)</f>
        <v>0</v>
      </c>
      <c r="BL545" s="17" t="s">
        <v>383</v>
      </c>
      <c r="BM545" s="223" t="s">
        <v>2506</v>
      </c>
    </row>
    <row r="546" s="2" customFormat="1">
      <c r="A546" s="38"/>
      <c r="B546" s="39"/>
      <c r="C546" s="40"/>
      <c r="D546" s="225" t="s">
        <v>159</v>
      </c>
      <c r="E546" s="40"/>
      <c r="F546" s="226" t="s">
        <v>2505</v>
      </c>
      <c r="G546" s="40"/>
      <c r="H546" s="40"/>
      <c r="I546" s="227"/>
      <c r="J546" s="40"/>
      <c r="K546" s="40"/>
      <c r="L546" s="44"/>
      <c r="M546" s="228"/>
      <c r="N546" s="229"/>
      <c r="O546" s="84"/>
      <c r="P546" s="84"/>
      <c r="Q546" s="84"/>
      <c r="R546" s="84"/>
      <c r="S546" s="84"/>
      <c r="T546" s="85"/>
      <c r="U546" s="38"/>
      <c r="V546" s="38"/>
      <c r="W546" s="38"/>
      <c r="X546" s="38"/>
      <c r="Y546" s="38"/>
      <c r="Z546" s="38"/>
      <c r="AA546" s="38"/>
      <c r="AB546" s="38"/>
      <c r="AC546" s="38"/>
      <c r="AD546" s="38"/>
      <c r="AE546" s="38"/>
      <c r="AT546" s="17" t="s">
        <v>159</v>
      </c>
      <c r="AU546" s="17" t="s">
        <v>83</v>
      </c>
    </row>
    <row r="547" s="2" customFormat="1" ht="16.5" customHeight="1">
      <c r="A547" s="38"/>
      <c r="B547" s="39"/>
      <c r="C547" s="212" t="s">
        <v>1339</v>
      </c>
      <c r="D547" s="212" t="s">
        <v>153</v>
      </c>
      <c r="E547" s="213" t="s">
        <v>2507</v>
      </c>
      <c r="F547" s="214" t="s">
        <v>2508</v>
      </c>
      <c r="G547" s="215" t="s">
        <v>281</v>
      </c>
      <c r="H547" s="216">
        <v>3</v>
      </c>
      <c r="I547" s="217"/>
      <c r="J547" s="218">
        <f>ROUND(I547*H547,2)</f>
        <v>0</v>
      </c>
      <c r="K547" s="214" t="s">
        <v>19</v>
      </c>
      <c r="L547" s="44"/>
      <c r="M547" s="219" t="s">
        <v>19</v>
      </c>
      <c r="N547" s="220" t="s">
        <v>44</v>
      </c>
      <c r="O547" s="84"/>
      <c r="P547" s="221">
        <f>O547*H547</f>
        <v>0</v>
      </c>
      <c r="Q547" s="221">
        <v>0.00031</v>
      </c>
      <c r="R547" s="221">
        <f>Q547*H547</f>
        <v>0.00093000000000000005</v>
      </c>
      <c r="S547" s="221">
        <v>0</v>
      </c>
      <c r="T547" s="222">
        <f>S547*H547</f>
        <v>0</v>
      </c>
      <c r="U547" s="38"/>
      <c r="V547" s="38"/>
      <c r="W547" s="38"/>
      <c r="X547" s="38"/>
      <c r="Y547" s="38"/>
      <c r="Z547" s="38"/>
      <c r="AA547" s="38"/>
      <c r="AB547" s="38"/>
      <c r="AC547" s="38"/>
      <c r="AD547" s="38"/>
      <c r="AE547" s="38"/>
      <c r="AR547" s="223" t="s">
        <v>383</v>
      </c>
      <c r="AT547" s="223" t="s">
        <v>153</v>
      </c>
      <c r="AU547" s="223" t="s">
        <v>83</v>
      </c>
      <c r="AY547" s="17" t="s">
        <v>150</v>
      </c>
      <c r="BE547" s="224">
        <f>IF(N547="základní",J547,0)</f>
        <v>0</v>
      </c>
      <c r="BF547" s="224">
        <f>IF(N547="snížená",J547,0)</f>
        <v>0</v>
      </c>
      <c r="BG547" s="224">
        <f>IF(N547="zákl. přenesená",J547,0)</f>
        <v>0</v>
      </c>
      <c r="BH547" s="224">
        <f>IF(N547="sníž. přenesená",J547,0)</f>
        <v>0</v>
      </c>
      <c r="BI547" s="224">
        <f>IF(N547="nulová",J547,0)</f>
        <v>0</v>
      </c>
      <c r="BJ547" s="17" t="s">
        <v>81</v>
      </c>
      <c r="BK547" s="224">
        <f>ROUND(I547*H547,2)</f>
        <v>0</v>
      </c>
      <c r="BL547" s="17" t="s">
        <v>383</v>
      </c>
      <c r="BM547" s="223" t="s">
        <v>2509</v>
      </c>
    </row>
    <row r="548" s="2" customFormat="1">
      <c r="A548" s="38"/>
      <c r="B548" s="39"/>
      <c r="C548" s="40"/>
      <c r="D548" s="225" t="s">
        <v>159</v>
      </c>
      <c r="E548" s="40"/>
      <c r="F548" s="226" t="s">
        <v>2510</v>
      </c>
      <c r="G548" s="40"/>
      <c r="H548" s="40"/>
      <c r="I548" s="227"/>
      <c r="J548" s="40"/>
      <c r="K548" s="40"/>
      <c r="L548" s="44"/>
      <c r="M548" s="228"/>
      <c r="N548" s="229"/>
      <c r="O548" s="84"/>
      <c r="P548" s="84"/>
      <c r="Q548" s="84"/>
      <c r="R548" s="84"/>
      <c r="S548" s="84"/>
      <c r="T548" s="85"/>
      <c r="U548" s="38"/>
      <c r="V548" s="38"/>
      <c r="W548" s="38"/>
      <c r="X548" s="38"/>
      <c r="Y548" s="38"/>
      <c r="Z548" s="38"/>
      <c r="AA548" s="38"/>
      <c r="AB548" s="38"/>
      <c r="AC548" s="38"/>
      <c r="AD548" s="38"/>
      <c r="AE548" s="38"/>
      <c r="AT548" s="17" t="s">
        <v>159</v>
      </c>
      <c r="AU548" s="17" t="s">
        <v>83</v>
      </c>
    </row>
    <row r="549" s="2" customFormat="1" ht="16.5" customHeight="1">
      <c r="A549" s="38"/>
      <c r="B549" s="39"/>
      <c r="C549" s="212" t="s">
        <v>1343</v>
      </c>
      <c r="D549" s="212" t="s">
        <v>153</v>
      </c>
      <c r="E549" s="213" t="s">
        <v>2511</v>
      </c>
      <c r="F549" s="214" t="s">
        <v>2512</v>
      </c>
      <c r="G549" s="215" t="s">
        <v>281</v>
      </c>
      <c r="H549" s="216">
        <v>1</v>
      </c>
      <c r="I549" s="217"/>
      <c r="J549" s="218">
        <f>ROUND(I549*H549,2)</f>
        <v>0</v>
      </c>
      <c r="K549" s="214" t="s">
        <v>19</v>
      </c>
      <c r="L549" s="44"/>
      <c r="M549" s="219" t="s">
        <v>19</v>
      </c>
      <c r="N549" s="220" t="s">
        <v>44</v>
      </c>
      <c r="O549" s="84"/>
      <c r="P549" s="221">
        <f>O549*H549</f>
        <v>0</v>
      </c>
      <c r="Q549" s="221">
        <v>0.00031</v>
      </c>
      <c r="R549" s="221">
        <f>Q549*H549</f>
        <v>0.00031</v>
      </c>
      <c r="S549" s="221">
        <v>0</v>
      </c>
      <c r="T549" s="222">
        <f>S549*H549</f>
        <v>0</v>
      </c>
      <c r="U549" s="38"/>
      <c r="V549" s="38"/>
      <c r="W549" s="38"/>
      <c r="X549" s="38"/>
      <c r="Y549" s="38"/>
      <c r="Z549" s="38"/>
      <c r="AA549" s="38"/>
      <c r="AB549" s="38"/>
      <c r="AC549" s="38"/>
      <c r="AD549" s="38"/>
      <c r="AE549" s="38"/>
      <c r="AR549" s="223" t="s">
        <v>383</v>
      </c>
      <c r="AT549" s="223" t="s">
        <v>153</v>
      </c>
      <c r="AU549" s="223" t="s">
        <v>83</v>
      </c>
      <c r="AY549" s="17" t="s">
        <v>150</v>
      </c>
      <c r="BE549" s="224">
        <f>IF(N549="základní",J549,0)</f>
        <v>0</v>
      </c>
      <c r="BF549" s="224">
        <f>IF(N549="snížená",J549,0)</f>
        <v>0</v>
      </c>
      <c r="BG549" s="224">
        <f>IF(N549="zákl. přenesená",J549,0)</f>
        <v>0</v>
      </c>
      <c r="BH549" s="224">
        <f>IF(N549="sníž. přenesená",J549,0)</f>
        <v>0</v>
      </c>
      <c r="BI549" s="224">
        <f>IF(N549="nulová",J549,0)</f>
        <v>0</v>
      </c>
      <c r="BJ549" s="17" t="s">
        <v>81</v>
      </c>
      <c r="BK549" s="224">
        <f>ROUND(I549*H549,2)</f>
        <v>0</v>
      </c>
      <c r="BL549" s="17" t="s">
        <v>383</v>
      </c>
      <c r="BM549" s="223" t="s">
        <v>2513</v>
      </c>
    </row>
    <row r="550" s="2" customFormat="1">
      <c r="A550" s="38"/>
      <c r="B550" s="39"/>
      <c r="C550" s="40"/>
      <c r="D550" s="225" t="s">
        <v>159</v>
      </c>
      <c r="E550" s="40"/>
      <c r="F550" s="226" t="s">
        <v>2514</v>
      </c>
      <c r="G550" s="40"/>
      <c r="H550" s="40"/>
      <c r="I550" s="227"/>
      <c r="J550" s="40"/>
      <c r="K550" s="40"/>
      <c r="L550" s="44"/>
      <c r="M550" s="228"/>
      <c r="N550" s="229"/>
      <c r="O550" s="84"/>
      <c r="P550" s="84"/>
      <c r="Q550" s="84"/>
      <c r="R550" s="84"/>
      <c r="S550" s="84"/>
      <c r="T550" s="85"/>
      <c r="U550" s="38"/>
      <c r="V550" s="38"/>
      <c r="W550" s="38"/>
      <c r="X550" s="38"/>
      <c r="Y550" s="38"/>
      <c r="Z550" s="38"/>
      <c r="AA550" s="38"/>
      <c r="AB550" s="38"/>
      <c r="AC550" s="38"/>
      <c r="AD550" s="38"/>
      <c r="AE550" s="38"/>
      <c r="AT550" s="17" t="s">
        <v>159</v>
      </c>
      <c r="AU550" s="17" t="s">
        <v>83</v>
      </c>
    </row>
    <row r="551" s="2" customFormat="1" ht="16.5" customHeight="1">
      <c r="A551" s="38"/>
      <c r="B551" s="39"/>
      <c r="C551" s="212" t="s">
        <v>1349</v>
      </c>
      <c r="D551" s="212" t="s">
        <v>153</v>
      </c>
      <c r="E551" s="213" t="s">
        <v>2515</v>
      </c>
      <c r="F551" s="214" t="s">
        <v>2516</v>
      </c>
      <c r="G551" s="215" t="s">
        <v>281</v>
      </c>
      <c r="H551" s="216">
        <v>15</v>
      </c>
      <c r="I551" s="217"/>
      <c r="J551" s="218">
        <f>ROUND(I551*H551,2)</f>
        <v>0</v>
      </c>
      <c r="K551" s="214" t="s">
        <v>157</v>
      </c>
      <c r="L551" s="44"/>
      <c r="M551" s="219" t="s">
        <v>19</v>
      </c>
      <c r="N551" s="220" t="s">
        <v>44</v>
      </c>
      <c r="O551" s="84"/>
      <c r="P551" s="221">
        <f>O551*H551</f>
        <v>0</v>
      </c>
      <c r="Q551" s="221">
        <v>0.00012</v>
      </c>
      <c r="R551" s="221">
        <f>Q551*H551</f>
        <v>0.0018</v>
      </c>
      <c r="S551" s="221">
        <v>0</v>
      </c>
      <c r="T551" s="222">
        <f>S551*H551</f>
        <v>0</v>
      </c>
      <c r="U551" s="38"/>
      <c r="V551" s="38"/>
      <c r="W551" s="38"/>
      <c r="X551" s="38"/>
      <c r="Y551" s="38"/>
      <c r="Z551" s="38"/>
      <c r="AA551" s="38"/>
      <c r="AB551" s="38"/>
      <c r="AC551" s="38"/>
      <c r="AD551" s="38"/>
      <c r="AE551" s="38"/>
      <c r="AR551" s="223" t="s">
        <v>383</v>
      </c>
      <c r="AT551" s="223" t="s">
        <v>153</v>
      </c>
      <c r="AU551" s="223" t="s">
        <v>83</v>
      </c>
      <c r="AY551" s="17" t="s">
        <v>150</v>
      </c>
      <c r="BE551" s="224">
        <f>IF(N551="základní",J551,0)</f>
        <v>0</v>
      </c>
      <c r="BF551" s="224">
        <f>IF(N551="snížená",J551,0)</f>
        <v>0</v>
      </c>
      <c r="BG551" s="224">
        <f>IF(N551="zákl. přenesená",J551,0)</f>
        <v>0</v>
      </c>
      <c r="BH551" s="224">
        <f>IF(N551="sníž. přenesená",J551,0)</f>
        <v>0</v>
      </c>
      <c r="BI551" s="224">
        <f>IF(N551="nulová",J551,0)</f>
        <v>0</v>
      </c>
      <c r="BJ551" s="17" t="s">
        <v>81</v>
      </c>
      <c r="BK551" s="224">
        <f>ROUND(I551*H551,2)</f>
        <v>0</v>
      </c>
      <c r="BL551" s="17" t="s">
        <v>383</v>
      </c>
      <c r="BM551" s="223" t="s">
        <v>2517</v>
      </c>
    </row>
    <row r="552" s="2" customFormat="1">
      <c r="A552" s="38"/>
      <c r="B552" s="39"/>
      <c r="C552" s="40"/>
      <c r="D552" s="225" t="s">
        <v>159</v>
      </c>
      <c r="E552" s="40"/>
      <c r="F552" s="226" t="s">
        <v>2518</v>
      </c>
      <c r="G552" s="40"/>
      <c r="H552" s="40"/>
      <c r="I552" s="227"/>
      <c r="J552" s="40"/>
      <c r="K552" s="40"/>
      <c r="L552" s="44"/>
      <c r="M552" s="228"/>
      <c r="N552" s="229"/>
      <c r="O552" s="84"/>
      <c r="P552" s="84"/>
      <c r="Q552" s="84"/>
      <c r="R552" s="84"/>
      <c r="S552" s="84"/>
      <c r="T552" s="85"/>
      <c r="U552" s="38"/>
      <c r="V552" s="38"/>
      <c r="W552" s="38"/>
      <c r="X552" s="38"/>
      <c r="Y552" s="38"/>
      <c r="Z552" s="38"/>
      <c r="AA552" s="38"/>
      <c r="AB552" s="38"/>
      <c r="AC552" s="38"/>
      <c r="AD552" s="38"/>
      <c r="AE552" s="38"/>
      <c r="AT552" s="17" t="s">
        <v>159</v>
      </c>
      <c r="AU552" s="17" t="s">
        <v>83</v>
      </c>
    </row>
    <row r="553" s="2" customFormat="1">
      <c r="A553" s="38"/>
      <c r="B553" s="39"/>
      <c r="C553" s="40"/>
      <c r="D553" s="230" t="s">
        <v>161</v>
      </c>
      <c r="E553" s="40"/>
      <c r="F553" s="231" t="s">
        <v>2519</v>
      </c>
      <c r="G553" s="40"/>
      <c r="H553" s="40"/>
      <c r="I553" s="227"/>
      <c r="J553" s="40"/>
      <c r="K553" s="40"/>
      <c r="L553" s="44"/>
      <c r="M553" s="228"/>
      <c r="N553" s="229"/>
      <c r="O553" s="84"/>
      <c r="P553" s="84"/>
      <c r="Q553" s="84"/>
      <c r="R553" s="84"/>
      <c r="S553" s="84"/>
      <c r="T553" s="85"/>
      <c r="U553" s="38"/>
      <c r="V553" s="38"/>
      <c r="W553" s="38"/>
      <c r="X553" s="38"/>
      <c r="Y553" s="38"/>
      <c r="Z553" s="38"/>
      <c r="AA553" s="38"/>
      <c r="AB553" s="38"/>
      <c r="AC553" s="38"/>
      <c r="AD553" s="38"/>
      <c r="AE553" s="38"/>
      <c r="AT553" s="17" t="s">
        <v>161</v>
      </c>
      <c r="AU553" s="17" t="s">
        <v>83</v>
      </c>
    </row>
    <row r="554" s="2" customFormat="1" ht="16.5" customHeight="1">
      <c r="A554" s="38"/>
      <c r="B554" s="39"/>
      <c r="C554" s="212" t="s">
        <v>1353</v>
      </c>
      <c r="D554" s="212" t="s">
        <v>153</v>
      </c>
      <c r="E554" s="213" t="s">
        <v>2520</v>
      </c>
      <c r="F554" s="214" t="s">
        <v>2521</v>
      </c>
      <c r="G554" s="215" t="s">
        <v>281</v>
      </c>
      <c r="H554" s="216">
        <v>6</v>
      </c>
      <c r="I554" s="217"/>
      <c r="J554" s="218">
        <f>ROUND(I554*H554,2)</f>
        <v>0</v>
      </c>
      <c r="K554" s="214" t="s">
        <v>19</v>
      </c>
      <c r="L554" s="44"/>
      <c r="M554" s="219" t="s">
        <v>19</v>
      </c>
      <c r="N554" s="220" t="s">
        <v>44</v>
      </c>
      <c r="O554" s="84"/>
      <c r="P554" s="221">
        <f>O554*H554</f>
        <v>0</v>
      </c>
      <c r="Q554" s="221">
        <v>0.00048999999999999998</v>
      </c>
      <c r="R554" s="221">
        <f>Q554*H554</f>
        <v>0.0029399999999999999</v>
      </c>
      <c r="S554" s="221">
        <v>0</v>
      </c>
      <c r="T554" s="222">
        <f>S554*H554</f>
        <v>0</v>
      </c>
      <c r="U554" s="38"/>
      <c r="V554" s="38"/>
      <c r="W554" s="38"/>
      <c r="X554" s="38"/>
      <c r="Y554" s="38"/>
      <c r="Z554" s="38"/>
      <c r="AA554" s="38"/>
      <c r="AB554" s="38"/>
      <c r="AC554" s="38"/>
      <c r="AD554" s="38"/>
      <c r="AE554" s="38"/>
      <c r="AR554" s="223" t="s">
        <v>383</v>
      </c>
      <c r="AT554" s="223" t="s">
        <v>153</v>
      </c>
      <c r="AU554" s="223" t="s">
        <v>83</v>
      </c>
      <c r="AY554" s="17" t="s">
        <v>150</v>
      </c>
      <c r="BE554" s="224">
        <f>IF(N554="základní",J554,0)</f>
        <v>0</v>
      </c>
      <c r="BF554" s="224">
        <f>IF(N554="snížená",J554,0)</f>
        <v>0</v>
      </c>
      <c r="BG554" s="224">
        <f>IF(N554="zákl. přenesená",J554,0)</f>
        <v>0</v>
      </c>
      <c r="BH554" s="224">
        <f>IF(N554="sníž. přenesená",J554,0)</f>
        <v>0</v>
      </c>
      <c r="BI554" s="224">
        <f>IF(N554="nulová",J554,0)</f>
        <v>0</v>
      </c>
      <c r="BJ554" s="17" t="s">
        <v>81</v>
      </c>
      <c r="BK554" s="224">
        <f>ROUND(I554*H554,2)</f>
        <v>0</v>
      </c>
      <c r="BL554" s="17" t="s">
        <v>383</v>
      </c>
      <c r="BM554" s="223" t="s">
        <v>2522</v>
      </c>
    </row>
    <row r="555" s="2" customFormat="1">
      <c r="A555" s="38"/>
      <c r="B555" s="39"/>
      <c r="C555" s="40"/>
      <c r="D555" s="225" t="s">
        <v>159</v>
      </c>
      <c r="E555" s="40"/>
      <c r="F555" s="226" t="s">
        <v>2521</v>
      </c>
      <c r="G555" s="40"/>
      <c r="H555" s="40"/>
      <c r="I555" s="227"/>
      <c r="J555" s="40"/>
      <c r="K555" s="40"/>
      <c r="L555" s="44"/>
      <c r="M555" s="228"/>
      <c r="N555" s="229"/>
      <c r="O555" s="84"/>
      <c r="P555" s="84"/>
      <c r="Q555" s="84"/>
      <c r="R555" s="84"/>
      <c r="S555" s="84"/>
      <c r="T555" s="85"/>
      <c r="U555" s="38"/>
      <c r="V555" s="38"/>
      <c r="W555" s="38"/>
      <c r="X555" s="38"/>
      <c r="Y555" s="38"/>
      <c r="Z555" s="38"/>
      <c r="AA555" s="38"/>
      <c r="AB555" s="38"/>
      <c r="AC555" s="38"/>
      <c r="AD555" s="38"/>
      <c r="AE555" s="38"/>
      <c r="AT555" s="17" t="s">
        <v>159</v>
      </c>
      <c r="AU555" s="17" t="s">
        <v>83</v>
      </c>
    </row>
    <row r="556" s="2" customFormat="1" ht="16.5" customHeight="1">
      <c r="A556" s="38"/>
      <c r="B556" s="39"/>
      <c r="C556" s="212" t="s">
        <v>1357</v>
      </c>
      <c r="D556" s="212" t="s">
        <v>153</v>
      </c>
      <c r="E556" s="213" t="s">
        <v>2523</v>
      </c>
      <c r="F556" s="214" t="s">
        <v>2521</v>
      </c>
      <c r="G556" s="215" t="s">
        <v>281</v>
      </c>
      <c r="H556" s="216">
        <v>6</v>
      </c>
      <c r="I556" s="217"/>
      <c r="J556" s="218">
        <f>ROUND(I556*H556,2)</f>
        <v>0</v>
      </c>
      <c r="K556" s="214" t="s">
        <v>19</v>
      </c>
      <c r="L556" s="44"/>
      <c r="M556" s="219" t="s">
        <v>19</v>
      </c>
      <c r="N556" s="220" t="s">
        <v>44</v>
      </c>
      <c r="O556" s="84"/>
      <c r="P556" s="221">
        <f>O556*H556</f>
        <v>0</v>
      </c>
      <c r="Q556" s="221">
        <v>0.00048999999999999998</v>
      </c>
      <c r="R556" s="221">
        <f>Q556*H556</f>
        <v>0.0029399999999999999</v>
      </c>
      <c r="S556" s="221">
        <v>0</v>
      </c>
      <c r="T556" s="222">
        <f>S556*H556</f>
        <v>0</v>
      </c>
      <c r="U556" s="38"/>
      <c r="V556" s="38"/>
      <c r="W556" s="38"/>
      <c r="X556" s="38"/>
      <c r="Y556" s="38"/>
      <c r="Z556" s="38"/>
      <c r="AA556" s="38"/>
      <c r="AB556" s="38"/>
      <c r="AC556" s="38"/>
      <c r="AD556" s="38"/>
      <c r="AE556" s="38"/>
      <c r="AR556" s="223" t="s">
        <v>383</v>
      </c>
      <c r="AT556" s="223" t="s">
        <v>153</v>
      </c>
      <c r="AU556" s="223" t="s">
        <v>83</v>
      </c>
      <c r="AY556" s="17" t="s">
        <v>150</v>
      </c>
      <c r="BE556" s="224">
        <f>IF(N556="základní",J556,0)</f>
        <v>0</v>
      </c>
      <c r="BF556" s="224">
        <f>IF(N556="snížená",J556,0)</f>
        <v>0</v>
      </c>
      <c r="BG556" s="224">
        <f>IF(N556="zákl. přenesená",J556,0)</f>
        <v>0</v>
      </c>
      <c r="BH556" s="224">
        <f>IF(N556="sníž. přenesená",J556,0)</f>
        <v>0</v>
      </c>
      <c r="BI556" s="224">
        <f>IF(N556="nulová",J556,0)</f>
        <v>0</v>
      </c>
      <c r="BJ556" s="17" t="s">
        <v>81</v>
      </c>
      <c r="BK556" s="224">
        <f>ROUND(I556*H556,2)</f>
        <v>0</v>
      </c>
      <c r="BL556" s="17" t="s">
        <v>383</v>
      </c>
      <c r="BM556" s="223" t="s">
        <v>2524</v>
      </c>
    </row>
    <row r="557" s="2" customFormat="1">
      <c r="A557" s="38"/>
      <c r="B557" s="39"/>
      <c r="C557" s="40"/>
      <c r="D557" s="225" t="s">
        <v>159</v>
      </c>
      <c r="E557" s="40"/>
      <c r="F557" s="226" t="s">
        <v>2525</v>
      </c>
      <c r="G557" s="40"/>
      <c r="H557" s="40"/>
      <c r="I557" s="227"/>
      <c r="J557" s="40"/>
      <c r="K557" s="40"/>
      <c r="L557" s="44"/>
      <c r="M557" s="228"/>
      <c r="N557" s="229"/>
      <c r="O557" s="84"/>
      <c r="P557" s="84"/>
      <c r="Q557" s="84"/>
      <c r="R557" s="84"/>
      <c r="S557" s="84"/>
      <c r="T557" s="85"/>
      <c r="U557" s="38"/>
      <c r="V557" s="38"/>
      <c r="W557" s="38"/>
      <c r="X557" s="38"/>
      <c r="Y557" s="38"/>
      <c r="Z557" s="38"/>
      <c r="AA557" s="38"/>
      <c r="AB557" s="38"/>
      <c r="AC557" s="38"/>
      <c r="AD557" s="38"/>
      <c r="AE557" s="38"/>
      <c r="AT557" s="17" t="s">
        <v>159</v>
      </c>
      <c r="AU557" s="17" t="s">
        <v>83</v>
      </c>
    </row>
    <row r="558" s="2" customFormat="1" ht="16.5" customHeight="1">
      <c r="A558" s="38"/>
      <c r="B558" s="39"/>
      <c r="C558" s="212" t="s">
        <v>1363</v>
      </c>
      <c r="D558" s="212" t="s">
        <v>153</v>
      </c>
      <c r="E558" s="213" t="s">
        <v>2526</v>
      </c>
      <c r="F558" s="214" t="s">
        <v>2527</v>
      </c>
      <c r="G558" s="215" t="s">
        <v>2064</v>
      </c>
      <c r="H558" s="216">
        <v>3</v>
      </c>
      <c r="I558" s="217"/>
      <c r="J558" s="218">
        <f>ROUND(I558*H558,2)</f>
        <v>0</v>
      </c>
      <c r="K558" s="214" t="s">
        <v>19</v>
      </c>
      <c r="L558" s="44"/>
      <c r="M558" s="219" t="s">
        <v>19</v>
      </c>
      <c r="N558" s="220" t="s">
        <v>44</v>
      </c>
      <c r="O558" s="84"/>
      <c r="P558" s="221">
        <f>O558*H558</f>
        <v>0</v>
      </c>
      <c r="Q558" s="221">
        <v>0</v>
      </c>
      <c r="R558" s="221">
        <f>Q558*H558</f>
        <v>0</v>
      </c>
      <c r="S558" s="221">
        <v>0</v>
      </c>
      <c r="T558" s="222">
        <f>S558*H558</f>
        <v>0</v>
      </c>
      <c r="U558" s="38"/>
      <c r="V558" s="38"/>
      <c r="W558" s="38"/>
      <c r="X558" s="38"/>
      <c r="Y558" s="38"/>
      <c r="Z558" s="38"/>
      <c r="AA558" s="38"/>
      <c r="AB558" s="38"/>
      <c r="AC558" s="38"/>
      <c r="AD558" s="38"/>
      <c r="AE558" s="38"/>
      <c r="AR558" s="223" t="s">
        <v>179</v>
      </c>
      <c r="AT558" s="223" t="s">
        <v>153</v>
      </c>
      <c r="AU558" s="223" t="s">
        <v>83</v>
      </c>
      <c r="AY558" s="17" t="s">
        <v>150</v>
      </c>
      <c r="BE558" s="224">
        <f>IF(N558="základní",J558,0)</f>
        <v>0</v>
      </c>
      <c r="BF558" s="224">
        <f>IF(N558="snížená",J558,0)</f>
        <v>0</v>
      </c>
      <c r="BG558" s="224">
        <f>IF(N558="zákl. přenesená",J558,0)</f>
        <v>0</v>
      </c>
      <c r="BH558" s="224">
        <f>IF(N558="sníž. přenesená",J558,0)</f>
        <v>0</v>
      </c>
      <c r="BI558" s="224">
        <f>IF(N558="nulová",J558,0)</f>
        <v>0</v>
      </c>
      <c r="BJ558" s="17" t="s">
        <v>81</v>
      </c>
      <c r="BK558" s="224">
        <f>ROUND(I558*H558,2)</f>
        <v>0</v>
      </c>
      <c r="BL558" s="17" t="s">
        <v>179</v>
      </c>
      <c r="BM558" s="223" t="s">
        <v>2528</v>
      </c>
    </row>
    <row r="559" s="2" customFormat="1">
      <c r="A559" s="38"/>
      <c r="B559" s="39"/>
      <c r="C559" s="40"/>
      <c r="D559" s="225" t="s">
        <v>159</v>
      </c>
      <c r="E559" s="40"/>
      <c r="F559" s="226" t="s">
        <v>2527</v>
      </c>
      <c r="G559" s="40"/>
      <c r="H559" s="40"/>
      <c r="I559" s="227"/>
      <c r="J559" s="40"/>
      <c r="K559" s="40"/>
      <c r="L559" s="44"/>
      <c r="M559" s="228"/>
      <c r="N559" s="229"/>
      <c r="O559" s="84"/>
      <c r="P559" s="84"/>
      <c r="Q559" s="84"/>
      <c r="R559" s="84"/>
      <c r="S559" s="84"/>
      <c r="T559" s="85"/>
      <c r="U559" s="38"/>
      <c r="V559" s="38"/>
      <c r="W559" s="38"/>
      <c r="X559" s="38"/>
      <c r="Y559" s="38"/>
      <c r="Z559" s="38"/>
      <c r="AA559" s="38"/>
      <c r="AB559" s="38"/>
      <c r="AC559" s="38"/>
      <c r="AD559" s="38"/>
      <c r="AE559" s="38"/>
      <c r="AT559" s="17" t="s">
        <v>159</v>
      </c>
      <c r="AU559" s="17" t="s">
        <v>83</v>
      </c>
    </row>
    <row r="560" s="2" customFormat="1" ht="16.5" customHeight="1">
      <c r="A560" s="38"/>
      <c r="B560" s="39"/>
      <c r="C560" s="212" t="s">
        <v>1367</v>
      </c>
      <c r="D560" s="212" t="s">
        <v>153</v>
      </c>
      <c r="E560" s="213" t="s">
        <v>2529</v>
      </c>
      <c r="F560" s="214" t="s">
        <v>2530</v>
      </c>
      <c r="G560" s="215" t="s">
        <v>281</v>
      </c>
      <c r="H560" s="216">
        <v>15</v>
      </c>
      <c r="I560" s="217"/>
      <c r="J560" s="218">
        <f>ROUND(I560*H560,2)</f>
        <v>0</v>
      </c>
      <c r="K560" s="214" t="s">
        <v>157</v>
      </c>
      <c r="L560" s="44"/>
      <c r="M560" s="219" t="s">
        <v>19</v>
      </c>
      <c r="N560" s="220" t="s">
        <v>44</v>
      </c>
      <c r="O560" s="84"/>
      <c r="P560" s="221">
        <f>O560*H560</f>
        <v>0</v>
      </c>
      <c r="Q560" s="221">
        <v>0.00014999999999999999</v>
      </c>
      <c r="R560" s="221">
        <f>Q560*H560</f>
        <v>0.0022499999999999998</v>
      </c>
      <c r="S560" s="221">
        <v>0</v>
      </c>
      <c r="T560" s="222">
        <f>S560*H560</f>
        <v>0</v>
      </c>
      <c r="U560" s="38"/>
      <c r="V560" s="38"/>
      <c r="W560" s="38"/>
      <c r="X560" s="38"/>
      <c r="Y560" s="38"/>
      <c r="Z560" s="38"/>
      <c r="AA560" s="38"/>
      <c r="AB560" s="38"/>
      <c r="AC560" s="38"/>
      <c r="AD560" s="38"/>
      <c r="AE560" s="38"/>
      <c r="AR560" s="223" t="s">
        <v>383</v>
      </c>
      <c r="AT560" s="223" t="s">
        <v>153</v>
      </c>
      <c r="AU560" s="223" t="s">
        <v>83</v>
      </c>
      <c r="AY560" s="17" t="s">
        <v>150</v>
      </c>
      <c r="BE560" s="224">
        <f>IF(N560="základní",J560,0)</f>
        <v>0</v>
      </c>
      <c r="BF560" s="224">
        <f>IF(N560="snížená",J560,0)</f>
        <v>0</v>
      </c>
      <c r="BG560" s="224">
        <f>IF(N560="zákl. přenesená",J560,0)</f>
        <v>0</v>
      </c>
      <c r="BH560" s="224">
        <f>IF(N560="sníž. přenesená",J560,0)</f>
        <v>0</v>
      </c>
      <c r="BI560" s="224">
        <f>IF(N560="nulová",J560,0)</f>
        <v>0</v>
      </c>
      <c r="BJ560" s="17" t="s">
        <v>81</v>
      </c>
      <c r="BK560" s="224">
        <f>ROUND(I560*H560,2)</f>
        <v>0</v>
      </c>
      <c r="BL560" s="17" t="s">
        <v>383</v>
      </c>
      <c r="BM560" s="223" t="s">
        <v>2531</v>
      </c>
    </row>
    <row r="561" s="2" customFormat="1">
      <c r="A561" s="38"/>
      <c r="B561" s="39"/>
      <c r="C561" s="40"/>
      <c r="D561" s="225" t="s">
        <v>159</v>
      </c>
      <c r="E561" s="40"/>
      <c r="F561" s="226" t="s">
        <v>2532</v>
      </c>
      <c r="G561" s="40"/>
      <c r="H561" s="40"/>
      <c r="I561" s="227"/>
      <c r="J561" s="40"/>
      <c r="K561" s="40"/>
      <c r="L561" s="44"/>
      <c r="M561" s="228"/>
      <c r="N561" s="229"/>
      <c r="O561" s="84"/>
      <c r="P561" s="84"/>
      <c r="Q561" s="84"/>
      <c r="R561" s="84"/>
      <c r="S561" s="84"/>
      <c r="T561" s="85"/>
      <c r="U561" s="38"/>
      <c r="V561" s="38"/>
      <c r="W561" s="38"/>
      <c r="X561" s="38"/>
      <c r="Y561" s="38"/>
      <c r="Z561" s="38"/>
      <c r="AA561" s="38"/>
      <c r="AB561" s="38"/>
      <c r="AC561" s="38"/>
      <c r="AD561" s="38"/>
      <c r="AE561" s="38"/>
      <c r="AT561" s="17" t="s">
        <v>159</v>
      </c>
      <c r="AU561" s="17" t="s">
        <v>83</v>
      </c>
    </row>
    <row r="562" s="2" customFormat="1">
      <c r="A562" s="38"/>
      <c r="B562" s="39"/>
      <c r="C562" s="40"/>
      <c r="D562" s="230" t="s">
        <v>161</v>
      </c>
      <c r="E562" s="40"/>
      <c r="F562" s="231" t="s">
        <v>2533</v>
      </c>
      <c r="G562" s="40"/>
      <c r="H562" s="40"/>
      <c r="I562" s="227"/>
      <c r="J562" s="40"/>
      <c r="K562" s="40"/>
      <c r="L562" s="44"/>
      <c r="M562" s="228"/>
      <c r="N562" s="229"/>
      <c r="O562" s="84"/>
      <c r="P562" s="84"/>
      <c r="Q562" s="84"/>
      <c r="R562" s="84"/>
      <c r="S562" s="84"/>
      <c r="T562" s="85"/>
      <c r="U562" s="38"/>
      <c r="V562" s="38"/>
      <c r="W562" s="38"/>
      <c r="X562" s="38"/>
      <c r="Y562" s="38"/>
      <c r="Z562" s="38"/>
      <c r="AA562" s="38"/>
      <c r="AB562" s="38"/>
      <c r="AC562" s="38"/>
      <c r="AD562" s="38"/>
      <c r="AE562" s="38"/>
      <c r="AT562" s="17" t="s">
        <v>161</v>
      </c>
      <c r="AU562" s="17" t="s">
        <v>83</v>
      </c>
    </row>
    <row r="563" s="2" customFormat="1" ht="16.5" customHeight="1">
      <c r="A563" s="38"/>
      <c r="B563" s="39"/>
      <c r="C563" s="212" t="s">
        <v>1373</v>
      </c>
      <c r="D563" s="212" t="s">
        <v>153</v>
      </c>
      <c r="E563" s="213" t="s">
        <v>2534</v>
      </c>
      <c r="F563" s="214" t="s">
        <v>2535</v>
      </c>
      <c r="G563" s="215" t="s">
        <v>281</v>
      </c>
      <c r="H563" s="216">
        <v>9</v>
      </c>
      <c r="I563" s="217"/>
      <c r="J563" s="218">
        <f>ROUND(I563*H563,2)</f>
        <v>0</v>
      </c>
      <c r="K563" s="214" t="s">
        <v>19</v>
      </c>
      <c r="L563" s="44"/>
      <c r="M563" s="219" t="s">
        <v>19</v>
      </c>
      <c r="N563" s="220" t="s">
        <v>44</v>
      </c>
      <c r="O563" s="84"/>
      <c r="P563" s="221">
        <f>O563*H563</f>
        <v>0</v>
      </c>
      <c r="Q563" s="221">
        <v>0.00089999999999999998</v>
      </c>
      <c r="R563" s="221">
        <f>Q563*H563</f>
        <v>0.0080999999999999996</v>
      </c>
      <c r="S563" s="221">
        <v>0</v>
      </c>
      <c r="T563" s="222">
        <f>S563*H563</f>
        <v>0</v>
      </c>
      <c r="U563" s="38"/>
      <c r="V563" s="38"/>
      <c r="W563" s="38"/>
      <c r="X563" s="38"/>
      <c r="Y563" s="38"/>
      <c r="Z563" s="38"/>
      <c r="AA563" s="38"/>
      <c r="AB563" s="38"/>
      <c r="AC563" s="38"/>
      <c r="AD563" s="38"/>
      <c r="AE563" s="38"/>
      <c r="AR563" s="223" t="s">
        <v>383</v>
      </c>
      <c r="AT563" s="223" t="s">
        <v>153</v>
      </c>
      <c r="AU563" s="223" t="s">
        <v>83</v>
      </c>
      <c r="AY563" s="17" t="s">
        <v>150</v>
      </c>
      <c r="BE563" s="224">
        <f>IF(N563="základní",J563,0)</f>
        <v>0</v>
      </c>
      <c r="BF563" s="224">
        <f>IF(N563="snížená",J563,0)</f>
        <v>0</v>
      </c>
      <c r="BG563" s="224">
        <f>IF(N563="zákl. přenesená",J563,0)</f>
        <v>0</v>
      </c>
      <c r="BH563" s="224">
        <f>IF(N563="sníž. přenesená",J563,0)</f>
        <v>0</v>
      </c>
      <c r="BI563" s="224">
        <f>IF(N563="nulová",J563,0)</f>
        <v>0</v>
      </c>
      <c r="BJ563" s="17" t="s">
        <v>81</v>
      </c>
      <c r="BK563" s="224">
        <f>ROUND(I563*H563,2)</f>
        <v>0</v>
      </c>
      <c r="BL563" s="17" t="s">
        <v>383</v>
      </c>
      <c r="BM563" s="223" t="s">
        <v>2536</v>
      </c>
    </row>
    <row r="564" s="2" customFormat="1">
      <c r="A564" s="38"/>
      <c r="B564" s="39"/>
      <c r="C564" s="40"/>
      <c r="D564" s="225" t="s">
        <v>159</v>
      </c>
      <c r="E564" s="40"/>
      <c r="F564" s="226" t="s">
        <v>2535</v>
      </c>
      <c r="G564" s="40"/>
      <c r="H564" s="40"/>
      <c r="I564" s="227"/>
      <c r="J564" s="40"/>
      <c r="K564" s="40"/>
      <c r="L564" s="44"/>
      <c r="M564" s="228"/>
      <c r="N564" s="229"/>
      <c r="O564" s="84"/>
      <c r="P564" s="84"/>
      <c r="Q564" s="84"/>
      <c r="R564" s="84"/>
      <c r="S564" s="84"/>
      <c r="T564" s="85"/>
      <c r="U564" s="38"/>
      <c r="V564" s="38"/>
      <c r="W564" s="38"/>
      <c r="X564" s="38"/>
      <c r="Y564" s="38"/>
      <c r="Z564" s="38"/>
      <c r="AA564" s="38"/>
      <c r="AB564" s="38"/>
      <c r="AC564" s="38"/>
      <c r="AD564" s="38"/>
      <c r="AE564" s="38"/>
      <c r="AT564" s="17" t="s">
        <v>159</v>
      </c>
      <c r="AU564" s="17" t="s">
        <v>83</v>
      </c>
    </row>
    <row r="565" s="2" customFormat="1" ht="16.5" customHeight="1">
      <c r="A565" s="38"/>
      <c r="B565" s="39"/>
      <c r="C565" s="212" t="s">
        <v>1377</v>
      </c>
      <c r="D565" s="212" t="s">
        <v>153</v>
      </c>
      <c r="E565" s="213" t="s">
        <v>2537</v>
      </c>
      <c r="F565" s="214" t="s">
        <v>2538</v>
      </c>
      <c r="G565" s="215" t="s">
        <v>281</v>
      </c>
      <c r="H565" s="216">
        <v>6</v>
      </c>
      <c r="I565" s="217"/>
      <c r="J565" s="218">
        <f>ROUND(I565*H565,2)</f>
        <v>0</v>
      </c>
      <c r="K565" s="214" t="s">
        <v>19</v>
      </c>
      <c r="L565" s="44"/>
      <c r="M565" s="219" t="s">
        <v>19</v>
      </c>
      <c r="N565" s="220" t="s">
        <v>44</v>
      </c>
      <c r="O565" s="84"/>
      <c r="P565" s="221">
        <f>O565*H565</f>
        <v>0</v>
      </c>
      <c r="Q565" s="221">
        <v>0.00048000000000000001</v>
      </c>
      <c r="R565" s="221">
        <f>Q565*H565</f>
        <v>0.0028800000000000002</v>
      </c>
      <c r="S565" s="221">
        <v>0</v>
      </c>
      <c r="T565" s="222">
        <f>S565*H565</f>
        <v>0</v>
      </c>
      <c r="U565" s="38"/>
      <c r="V565" s="38"/>
      <c r="W565" s="38"/>
      <c r="X565" s="38"/>
      <c r="Y565" s="38"/>
      <c r="Z565" s="38"/>
      <c r="AA565" s="38"/>
      <c r="AB565" s="38"/>
      <c r="AC565" s="38"/>
      <c r="AD565" s="38"/>
      <c r="AE565" s="38"/>
      <c r="AR565" s="223" t="s">
        <v>383</v>
      </c>
      <c r="AT565" s="223" t="s">
        <v>153</v>
      </c>
      <c r="AU565" s="223" t="s">
        <v>83</v>
      </c>
      <c r="AY565" s="17" t="s">
        <v>150</v>
      </c>
      <c r="BE565" s="224">
        <f>IF(N565="základní",J565,0)</f>
        <v>0</v>
      </c>
      <c r="BF565" s="224">
        <f>IF(N565="snížená",J565,0)</f>
        <v>0</v>
      </c>
      <c r="BG565" s="224">
        <f>IF(N565="zákl. přenesená",J565,0)</f>
        <v>0</v>
      </c>
      <c r="BH565" s="224">
        <f>IF(N565="sníž. přenesená",J565,0)</f>
        <v>0</v>
      </c>
      <c r="BI565" s="224">
        <f>IF(N565="nulová",J565,0)</f>
        <v>0</v>
      </c>
      <c r="BJ565" s="17" t="s">
        <v>81</v>
      </c>
      <c r="BK565" s="224">
        <f>ROUND(I565*H565,2)</f>
        <v>0</v>
      </c>
      <c r="BL565" s="17" t="s">
        <v>383</v>
      </c>
      <c r="BM565" s="223" t="s">
        <v>2539</v>
      </c>
    </row>
    <row r="566" s="2" customFormat="1">
      <c r="A566" s="38"/>
      <c r="B566" s="39"/>
      <c r="C566" s="40"/>
      <c r="D566" s="225" t="s">
        <v>159</v>
      </c>
      <c r="E566" s="40"/>
      <c r="F566" s="226" t="s">
        <v>2540</v>
      </c>
      <c r="G566" s="40"/>
      <c r="H566" s="40"/>
      <c r="I566" s="227"/>
      <c r="J566" s="40"/>
      <c r="K566" s="40"/>
      <c r="L566" s="44"/>
      <c r="M566" s="228"/>
      <c r="N566" s="229"/>
      <c r="O566" s="84"/>
      <c r="P566" s="84"/>
      <c r="Q566" s="84"/>
      <c r="R566" s="84"/>
      <c r="S566" s="84"/>
      <c r="T566" s="85"/>
      <c r="U566" s="38"/>
      <c r="V566" s="38"/>
      <c r="W566" s="38"/>
      <c r="X566" s="38"/>
      <c r="Y566" s="38"/>
      <c r="Z566" s="38"/>
      <c r="AA566" s="38"/>
      <c r="AB566" s="38"/>
      <c r="AC566" s="38"/>
      <c r="AD566" s="38"/>
      <c r="AE566" s="38"/>
      <c r="AT566" s="17" t="s">
        <v>159</v>
      </c>
      <c r="AU566" s="17" t="s">
        <v>83</v>
      </c>
    </row>
    <row r="567" s="2" customFormat="1" ht="16.5" customHeight="1">
      <c r="A567" s="38"/>
      <c r="B567" s="39"/>
      <c r="C567" s="212" t="s">
        <v>1381</v>
      </c>
      <c r="D567" s="212" t="s">
        <v>153</v>
      </c>
      <c r="E567" s="213" t="s">
        <v>2541</v>
      </c>
      <c r="F567" s="214" t="s">
        <v>2542</v>
      </c>
      <c r="G567" s="215" t="s">
        <v>281</v>
      </c>
      <c r="H567" s="216">
        <v>7</v>
      </c>
      <c r="I567" s="217"/>
      <c r="J567" s="218">
        <f>ROUND(I567*H567,2)</f>
        <v>0</v>
      </c>
      <c r="K567" s="214" t="s">
        <v>157</v>
      </c>
      <c r="L567" s="44"/>
      <c r="M567" s="219" t="s">
        <v>19</v>
      </c>
      <c r="N567" s="220" t="s">
        <v>44</v>
      </c>
      <c r="O567" s="84"/>
      <c r="P567" s="221">
        <f>O567*H567</f>
        <v>0</v>
      </c>
      <c r="Q567" s="221">
        <v>0.00020000000000000001</v>
      </c>
      <c r="R567" s="221">
        <f>Q567*H567</f>
        <v>0.0014</v>
      </c>
      <c r="S567" s="221">
        <v>0</v>
      </c>
      <c r="T567" s="222">
        <f>S567*H567</f>
        <v>0</v>
      </c>
      <c r="U567" s="38"/>
      <c r="V567" s="38"/>
      <c r="W567" s="38"/>
      <c r="X567" s="38"/>
      <c r="Y567" s="38"/>
      <c r="Z567" s="38"/>
      <c r="AA567" s="38"/>
      <c r="AB567" s="38"/>
      <c r="AC567" s="38"/>
      <c r="AD567" s="38"/>
      <c r="AE567" s="38"/>
      <c r="AR567" s="223" t="s">
        <v>383</v>
      </c>
      <c r="AT567" s="223" t="s">
        <v>153</v>
      </c>
      <c r="AU567" s="223" t="s">
        <v>83</v>
      </c>
      <c r="AY567" s="17" t="s">
        <v>150</v>
      </c>
      <c r="BE567" s="224">
        <f>IF(N567="základní",J567,0)</f>
        <v>0</v>
      </c>
      <c r="BF567" s="224">
        <f>IF(N567="snížená",J567,0)</f>
        <v>0</v>
      </c>
      <c r="BG567" s="224">
        <f>IF(N567="zákl. přenesená",J567,0)</f>
        <v>0</v>
      </c>
      <c r="BH567" s="224">
        <f>IF(N567="sníž. přenesená",J567,0)</f>
        <v>0</v>
      </c>
      <c r="BI567" s="224">
        <f>IF(N567="nulová",J567,0)</f>
        <v>0</v>
      </c>
      <c r="BJ567" s="17" t="s">
        <v>81</v>
      </c>
      <c r="BK567" s="224">
        <f>ROUND(I567*H567,2)</f>
        <v>0</v>
      </c>
      <c r="BL567" s="17" t="s">
        <v>383</v>
      </c>
      <c r="BM567" s="223" t="s">
        <v>2543</v>
      </c>
    </row>
    <row r="568" s="2" customFormat="1">
      <c r="A568" s="38"/>
      <c r="B568" s="39"/>
      <c r="C568" s="40"/>
      <c r="D568" s="225" t="s">
        <v>159</v>
      </c>
      <c r="E568" s="40"/>
      <c r="F568" s="226" t="s">
        <v>2544</v>
      </c>
      <c r="G568" s="40"/>
      <c r="H568" s="40"/>
      <c r="I568" s="227"/>
      <c r="J568" s="40"/>
      <c r="K568" s="40"/>
      <c r="L568" s="44"/>
      <c r="M568" s="228"/>
      <c r="N568" s="229"/>
      <c r="O568" s="84"/>
      <c r="P568" s="84"/>
      <c r="Q568" s="84"/>
      <c r="R568" s="84"/>
      <c r="S568" s="84"/>
      <c r="T568" s="85"/>
      <c r="U568" s="38"/>
      <c r="V568" s="38"/>
      <c r="W568" s="38"/>
      <c r="X568" s="38"/>
      <c r="Y568" s="38"/>
      <c r="Z568" s="38"/>
      <c r="AA568" s="38"/>
      <c r="AB568" s="38"/>
      <c r="AC568" s="38"/>
      <c r="AD568" s="38"/>
      <c r="AE568" s="38"/>
      <c r="AT568" s="17" t="s">
        <v>159</v>
      </c>
      <c r="AU568" s="17" t="s">
        <v>83</v>
      </c>
    </row>
    <row r="569" s="2" customFormat="1">
      <c r="A569" s="38"/>
      <c r="B569" s="39"/>
      <c r="C569" s="40"/>
      <c r="D569" s="230" t="s">
        <v>161</v>
      </c>
      <c r="E569" s="40"/>
      <c r="F569" s="231" t="s">
        <v>2545</v>
      </c>
      <c r="G569" s="40"/>
      <c r="H569" s="40"/>
      <c r="I569" s="227"/>
      <c r="J569" s="40"/>
      <c r="K569" s="40"/>
      <c r="L569" s="44"/>
      <c r="M569" s="228"/>
      <c r="N569" s="229"/>
      <c r="O569" s="84"/>
      <c r="P569" s="84"/>
      <c r="Q569" s="84"/>
      <c r="R569" s="84"/>
      <c r="S569" s="84"/>
      <c r="T569" s="85"/>
      <c r="U569" s="38"/>
      <c r="V569" s="38"/>
      <c r="W569" s="38"/>
      <c r="X569" s="38"/>
      <c r="Y569" s="38"/>
      <c r="Z569" s="38"/>
      <c r="AA569" s="38"/>
      <c r="AB569" s="38"/>
      <c r="AC569" s="38"/>
      <c r="AD569" s="38"/>
      <c r="AE569" s="38"/>
      <c r="AT569" s="17" t="s">
        <v>161</v>
      </c>
      <c r="AU569" s="17" t="s">
        <v>83</v>
      </c>
    </row>
    <row r="570" s="2" customFormat="1" ht="16.5" customHeight="1">
      <c r="A570" s="38"/>
      <c r="B570" s="39"/>
      <c r="C570" s="212" t="s">
        <v>1385</v>
      </c>
      <c r="D570" s="212" t="s">
        <v>153</v>
      </c>
      <c r="E570" s="213" t="s">
        <v>2546</v>
      </c>
      <c r="F570" s="214" t="s">
        <v>2547</v>
      </c>
      <c r="G570" s="215" t="s">
        <v>281</v>
      </c>
      <c r="H570" s="216">
        <v>4</v>
      </c>
      <c r="I570" s="217"/>
      <c r="J570" s="218">
        <f>ROUND(I570*H570,2)</f>
        <v>0</v>
      </c>
      <c r="K570" s="214" t="s">
        <v>19</v>
      </c>
      <c r="L570" s="44"/>
      <c r="M570" s="219" t="s">
        <v>19</v>
      </c>
      <c r="N570" s="220" t="s">
        <v>44</v>
      </c>
      <c r="O570" s="84"/>
      <c r="P570" s="221">
        <f>O570*H570</f>
        <v>0</v>
      </c>
      <c r="Q570" s="221">
        <v>0.00122</v>
      </c>
      <c r="R570" s="221">
        <f>Q570*H570</f>
        <v>0.0048799999999999998</v>
      </c>
      <c r="S570" s="221">
        <v>0</v>
      </c>
      <c r="T570" s="222">
        <f>S570*H570</f>
        <v>0</v>
      </c>
      <c r="U570" s="38"/>
      <c r="V570" s="38"/>
      <c r="W570" s="38"/>
      <c r="X570" s="38"/>
      <c r="Y570" s="38"/>
      <c r="Z570" s="38"/>
      <c r="AA570" s="38"/>
      <c r="AB570" s="38"/>
      <c r="AC570" s="38"/>
      <c r="AD570" s="38"/>
      <c r="AE570" s="38"/>
      <c r="AR570" s="223" t="s">
        <v>383</v>
      </c>
      <c r="AT570" s="223" t="s">
        <v>153</v>
      </c>
      <c r="AU570" s="223" t="s">
        <v>83</v>
      </c>
      <c r="AY570" s="17" t="s">
        <v>150</v>
      </c>
      <c r="BE570" s="224">
        <f>IF(N570="základní",J570,0)</f>
        <v>0</v>
      </c>
      <c r="BF570" s="224">
        <f>IF(N570="snížená",J570,0)</f>
        <v>0</v>
      </c>
      <c r="BG570" s="224">
        <f>IF(N570="zákl. přenesená",J570,0)</f>
        <v>0</v>
      </c>
      <c r="BH570" s="224">
        <f>IF(N570="sníž. přenesená",J570,0)</f>
        <v>0</v>
      </c>
      <c r="BI570" s="224">
        <f>IF(N570="nulová",J570,0)</f>
        <v>0</v>
      </c>
      <c r="BJ570" s="17" t="s">
        <v>81</v>
      </c>
      <c r="BK570" s="224">
        <f>ROUND(I570*H570,2)</f>
        <v>0</v>
      </c>
      <c r="BL570" s="17" t="s">
        <v>383</v>
      </c>
      <c r="BM570" s="223" t="s">
        <v>2548</v>
      </c>
    </row>
    <row r="571" s="2" customFormat="1">
      <c r="A571" s="38"/>
      <c r="B571" s="39"/>
      <c r="C571" s="40"/>
      <c r="D571" s="225" t="s">
        <v>159</v>
      </c>
      <c r="E571" s="40"/>
      <c r="F571" s="226" t="s">
        <v>2547</v>
      </c>
      <c r="G571" s="40"/>
      <c r="H571" s="40"/>
      <c r="I571" s="227"/>
      <c r="J571" s="40"/>
      <c r="K571" s="40"/>
      <c r="L571" s="44"/>
      <c r="M571" s="228"/>
      <c r="N571" s="229"/>
      <c r="O571" s="84"/>
      <c r="P571" s="84"/>
      <c r="Q571" s="84"/>
      <c r="R571" s="84"/>
      <c r="S571" s="84"/>
      <c r="T571" s="85"/>
      <c r="U571" s="38"/>
      <c r="V571" s="38"/>
      <c r="W571" s="38"/>
      <c r="X571" s="38"/>
      <c r="Y571" s="38"/>
      <c r="Z571" s="38"/>
      <c r="AA571" s="38"/>
      <c r="AB571" s="38"/>
      <c r="AC571" s="38"/>
      <c r="AD571" s="38"/>
      <c r="AE571" s="38"/>
      <c r="AT571" s="17" t="s">
        <v>159</v>
      </c>
      <c r="AU571" s="17" t="s">
        <v>83</v>
      </c>
    </row>
    <row r="572" s="2" customFormat="1" ht="16.5" customHeight="1">
      <c r="A572" s="38"/>
      <c r="B572" s="39"/>
      <c r="C572" s="212" t="s">
        <v>1389</v>
      </c>
      <c r="D572" s="212" t="s">
        <v>153</v>
      </c>
      <c r="E572" s="213" t="s">
        <v>2549</v>
      </c>
      <c r="F572" s="214" t="s">
        <v>2550</v>
      </c>
      <c r="G572" s="215" t="s">
        <v>281</v>
      </c>
      <c r="H572" s="216">
        <v>3</v>
      </c>
      <c r="I572" s="217"/>
      <c r="J572" s="218">
        <f>ROUND(I572*H572,2)</f>
        <v>0</v>
      </c>
      <c r="K572" s="214" t="s">
        <v>19</v>
      </c>
      <c r="L572" s="44"/>
      <c r="M572" s="219" t="s">
        <v>19</v>
      </c>
      <c r="N572" s="220" t="s">
        <v>44</v>
      </c>
      <c r="O572" s="84"/>
      <c r="P572" s="221">
        <f>O572*H572</f>
        <v>0</v>
      </c>
      <c r="Q572" s="221">
        <v>0.00060999999999999997</v>
      </c>
      <c r="R572" s="221">
        <f>Q572*H572</f>
        <v>0.00183</v>
      </c>
      <c r="S572" s="221">
        <v>0</v>
      </c>
      <c r="T572" s="222">
        <f>S572*H572</f>
        <v>0</v>
      </c>
      <c r="U572" s="38"/>
      <c r="V572" s="38"/>
      <c r="W572" s="38"/>
      <c r="X572" s="38"/>
      <c r="Y572" s="38"/>
      <c r="Z572" s="38"/>
      <c r="AA572" s="38"/>
      <c r="AB572" s="38"/>
      <c r="AC572" s="38"/>
      <c r="AD572" s="38"/>
      <c r="AE572" s="38"/>
      <c r="AR572" s="223" t="s">
        <v>383</v>
      </c>
      <c r="AT572" s="223" t="s">
        <v>153</v>
      </c>
      <c r="AU572" s="223" t="s">
        <v>83</v>
      </c>
      <c r="AY572" s="17" t="s">
        <v>150</v>
      </c>
      <c r="BE572" s="224">
        <f>IF(N572="základní",J572,0)</f>
        <v>0</v>
      </c>
      <c r="BF572" s="224">
        <f>IF(N572="snížená",J572,0)</f>
        <v>0</v>
      </c>
      <c r="BG572" s="224">
        <f>IF(N572="zákl. přenesená",J572,0)</f>
        <v>0</v>
      </c>
      <c r="BH572" s="224">
        <f>IF(N572="sníž. přenesená",J572,0)</f>
        <v>0</v>
      </c>
      <c r="BI572" s="224">
        <f>IF(N572="nulová",J572,0)</f>
        <v>0</v>
      </c>
      <c r="BJ572" s="17" t="s">
        <v>81</v>
      </c>
      <c r="BK572" s="224">
        <f>ROUND(I572*H572,2)</f>
        <v>0</v>
      </c>
      <c r="BL572" s="17" t="s">
        <v>383</v>
      </c>
      <c r="BM572" s="223" t="s">
        <v>2551</v>
      </c>
    </row>
    <row r="573" s="2" customFormat="1">
      <c r="A573" s="38"/>
      <c r="B573" s="39"/>
      <c r="C573" s="40"/>
      <c r="D573" s="225" t="s">
        <v>159</v>
      </c>
      <c r="E573" s="40"/>
      <c r="F573" s="226" t="s">
        <v>2552</v>
      </c>
      <c r="G573" s="40"/>
      <c r="H573" s="40"/>
      <c r="I573" s="227"/>
      <c r="J573" s="40"/>
      <c r="K573" s="40"/>
      <c r="L573" s="44"/>
      <c r="M573" s="228"/>
      <c r="N573" s="229"/>
      <c r="O573" s="84"/>
      <c r="P573" s="84"/>
      <c r="Q573" s="84"/>
      <c r="R573" s="84"/>
      <c r="S573" s="84"/>
      <c r="T573" s="85"/>
      <c r="U573" s="38"/>
      <c r="V573" s="38"/>
      <c r="W573" s="38"/>
      <c r="X573" s="38"/>
      <c r="Y573" s="38"/>
      <c r="Z573" s="38"/>
      <c r="AA573" s="38"/>
      <c r="AB573" s="38"/>
      <c r="AC573" s="38"/>
      <c r="AD573" s="38"/>
      <c r="AE573" s="38"/>
      <c r="AT573" s="17" t="s">
        <v>159</v>
      </c>
      <c r="AU573" s="17" t="s">
        <v>83</v>
      </c>
    </row>
    <row r="574" s="2" customFormat="1" ht="16.5" customHeight="1">
      <c r="A574" s="38"/>
      <c r="B574" s="39"/>
      <c r="C574" s="212" t="s">
        <v>1395</v>
      </c>
      <c r="D574" s="212" t="s">
        <v>153</v>
      </c>
      <c r="E574" s="213" t="s">
        <v>2553</v>
      </c>
      <c r="F574" s="214" t="s">
        <v>2554</v>
      </c>
      <c r="G574" s="215" t="s">
        <v>281</v>
      </c>
      <c r="H574" s="216">
        <v>8</v>
      </c>
      <c r="I574" s="217"/>
      <c r="J574" s="218">
        <f>ROUND(I574*H574,2)</f>
        <v>0</v>
      </c>
      <c r="K574" s="214" t="s">
        <v>19</v>
      </c>
      <c r="L574" s="44"/>
      <c r="M574" s="219" t="s">
        <v>19</v>
      </c>
      <c r="N574" s="220" t="s">
        <v>44</v>
      </c>
      <c r="O574" s="84"/>
      <c r="P574" s="221">
        <f>O574*H574</f>
        <v>0</v>
      </c>
      <c r="Q574" s="221">
        <v>0.00021000000000000001</v>
      </c>
      <c r="R574" s="221">
        <f>Q574*H574</f>
        <v>0.0016800000000000001</v>
      </c>
      <c r="S574" s="221">
        <v>0</v>
      </c>
      <c r="T574" s="222">
        <f>S574*H574</f>
        <v>0</v>
      </c>
      <c r="U574" s="38"/>
      <c r="V574" s="38"/>
      <c r="W574" s="38"/>
      <c r="X574" s="38"/>
      <c r="Y574" s="38"/>
      <c r="Z574" s="38"/>
      <c r="AA574" s="38"/>
      <c r="AB574" s="38"/>
      <c r="AC574" s="38"/>
      <c r="AD574" s="38"/>
      <c r="AE574" s="38"/>
      <c r="AR574" s="223" t="s">
        <v>383</v>
      </c>
      <c r="AT574" s="223" t="s">
        <v>153</v>
      </c>
      <c r="AU574" s="223" t="s">
        <v>83</v>
      </c>
      <c r="AY574" s="17" t="s">
        <v>150</v>
      </c>
      <c r="BE574" s="224">
        <f>IF(N574="základní",J574,0)</f>
        <v>0</v>
      </c>
      <c r="BF574" s="224">
        <f>IF(N574="snížená",J574,0)</f>
        <v>0</v>
      </c>
      <c r="BG574" s="224">
        <f>IF(N574="zákl. přenesená",J574,0)</f>
        <v>0</v>
      </c>
      <c r="BH574" s="224">
        <f>IF(N574="sníž. přenesená",J574,0)</f>
        <v>0</v>
      </c>
      <c r="BI574" s="224">
        <f>IF(N574="nulová",J574,0)</f>
        <v>0</v>
      </c>
      <c r="BJ574" s="17" t="s">
        <v>81</v>
      </c>
      <c r="BK574" s="224">
        <f>ROUND(I574*H574,2)</f>
        <v>0</v>
      </c>
      <c r="BL574" s="17" t="s">
        <v>383</v>
      </c>
      <c r="BM574" s="223" t="s">
        <v>2555</v>
      </c>
    </row>
    <row r="575" s="2" customFormat="1">
      <c r="A575" s="38"/>
      <c r="B575" s="39"/>
      <c r="C575" s="40"/>
      <c r="D575" s="225" t="s">
        <v>159</v>
      </c>
      <c r="E575" s="40"/>
      <c r="F575" s="226" t="s">
        <v>2554</v>
      </c>
      <c r="G575" s="40"/>
      <c r="H575" s="40"/>
      <c r="I575" s="227"/>
      <c r="J575" s="40"/>
      <c r="K575" s="40"/>
      <c r="L575" s="44"/>
      <c r="M575" s="228"/>
      <c r="N575" s="229"/>
      <c r="O575" s="84"/>
      <c r="P575" s="84"/>
      <c r="Q575" s="84"/>
      <c r="R575" s="84"/>
      <c r="S575" s="84"/>
      <c r="T575" s="85"/>
      <c r="U575" s="38"/>
      <c r="V575" s="38"/>
      <c r="W575" s="38"/>
      <c r="X575" s="38"/>
      <c r="Y575" s="38"/>
      <c r="Z575" s="38"/>
      <c r="AA575" s="38"/>
      <c r="AB575" s="38"/>
      <c r="AC575" s="38"/>
      <c r="AD575" s="38"/>
      <c r="AE575" s="38"/>
      <c r="AT575" s="17" t="s">
        <v>159</v>
      </c>
      <c r="AU575" s="17" t="s">
        <v>83</v>
      </c>
    </row>
    <row r="576" s="2" customFormat="1" ht="16.5" customHeight="1">
      <c r="A576" s="38"/>
      <c r="B576" s="39"/>
      <c r="C576" s="212" t="s">
        <v>1399</v>
      </c>
      <c r="D576" s="212" t="s">
        <v>153</v>
      </c>
      <c r="E576" s="213" t="s">
        <v>2556</v>
      </c>
      <c r="F576" s="214" t="s">
        <v>2557</v>
      </c>
      <c r="G576" s="215" t="s">
        <v>281</v>
      </c>
      <c r="H576" s="216">
        <v>5</v>
      </c>
      <c r="I576" s="217"/>
      <c r="J576" s="218">
        <f>ROUND(I576*H576,2)</f>
        <v>0</v>
      </c>
      <c r="K576" s="214" t="s">
        <v>19</v>
      </c>
      <c r="L576" s="44"/>
      <c r="M576" s="219" t="s">
        <v>19</v>
      </c>
      <c r="N576" s="220" t="s">
        <v>44</v>
      </c>
      <c r="O576" s="84"/>
      <c r="P576" s="221">
        <f>O576*H576</f>
        <v>0</v>
      </c>
      <c r="Q576" s="221">
        <v>0.0024199999999999998</v>
      </c>
      <c r="R576" s="221">
        <f>Q576*H576</f>
        <v>0.0121</v>
      </c>
      <c r="S576" s="221">
        <v>0</v>
      </c>
      <c r="T576" s="222">
        <f>S576*H576</f>
        <v>0</v>
      </c>
      <c r="U576" s="38"/>
      <c r="V576" s="38"/>
      <c r="W576" s="38"/>
      <c r="X576" s="38"/>
      <c r="Y576" s="38"/>
      <c r="Z576" s="38"/>
      <c r="AA576" s="38"/>
      <c r="AB576" s="38"/>
      <c r="AC576" s="38"/>
      <c r="AD576" s="38"/>
      <c r="AE576" s="38"/>
      <c r="AR576" s="223" t="s">
        <v>383</v>
      </c>
      <c r="AT576" s="223" t="s">
        <v>153</v>
      </c>
      <c r="AU576" s="223" t="s">
        <v>83</v>
      </c>
      <c r="AY576" s="17" t="s">
        <v>150</v>
      </c>
      <c r="BE576" s="224">
        <f>IF(N576="základní",J576,0)</f>
        <v>0</v>
      </c>
      <c r="BF576" s="224">
        <f>IF(N576="snížená",J576,0)</f>
        <v>0</v>
      </c>
      <c r="BG576" s="224">
        <f>IF(N576="zákl. přenesená",J576,0)</f>
        <v>0</v>
      </c>
      <c r="BH576" s="224">
        <f>IF(N576="sníž. přenesená",J576,0)</f>
        <v>0</v>
      </c>
      <c r="BI576" s="224">
        <f>IF(N576="nulová",J576,0)</f>
        <v>0</v>
      </c>
      <c r="BJ576" s="17" t="s">
        <v>81</v>
      </c>
      <c r="BK576" s="224">
        <f>ROUND(I576*H576,2)</f>
        <v>0</v>
      </c>
      <c r="BL576" s="17" t="s">
        <v>383</v>
      </c>
      <c r="BM576" s="223" t="s">
        <v>2558</v>
      </c>
    </row>
    <row r="577" s="2" customFormat="1">
      <c r="A577" s="38"/>
      <c r="B577" s="39"/>
      <c r="C577" s="40"/>
      <c r="D577" s="225" t="s">
        <v>159</v>
      </c>
      <c r="E577" s="40"/>
      <c r="F577" s="226" t="s">
        <v>2557</v>
      </c>
      <c r="G577" s="40"/>
      <c r="H577" s="40"/>
      <c r="I577" s="227"/>
      <c r="J577" s="40"/>
      <c r="K577" s="40"/>
      <c r="L577" s="44"/>
      <c r="M577" s="228"/>
      <c r="N577" s="229"/>
      <c r="O577" s="84"/>
      <c r="P577" s="84"/>
      <c r="Q577" s="84"/>
      <c r="R577" s="84"/>
      <c r="S577" s="84"/>
      <c r="T577" s="85"/>
      <c r="U577" s="38"/>
      <c r="V577" s="38"/>
      <c r="W577" s="38"/>
      <c r="X577" s="38"/>
      <c r="Y577" s="38"/>
      <c r="Z577" s="38"/>
      <c r="AA577" s="38"/>
      <c r="AB577" s="38"/>
      <c r="AC577" s="38"/>
      <c r="AD577" s="38"/>
      <c r="AE577" s="38"/>
      <c r="AT577" s="17" t="s">
        <v>159</v>
      </c>
      <c r="AU577" s="17" t="s">
        <v>83</v>
      </c>
    </row>
    <row r="578" s="2" customFormat="1" ht="16.5" customHeight="1">
      <c r="A578" s="38"/>
      <c r="B578" s="39"/>
      <c r="C578" s="243" t="s">
        <v>1403</v>
      </c>
      <c r="D578" s="243" t="s">
        <v>229</v>
      </c>
      <c r="E578" s="244" t="s">
        <v>2559</v>
      </c>
      <c r="F578" s="245" t="s">
        <v>2560</v>
      </c>
      <c r="G578" s="246" t="s">
        <v>281</v>
      </c>
      <c r="H578" s="247">
        <v>2</v>
      </c>
      <c r="I578" s="248"/>
      <c r="J578" s="249">
        <f>ROUND(I578*H578,2)</f>
        <v>0</v>
      </c>
      <c r="K578" s="245" t="s">
        <v>19</v>
      </c>
      <c r="L578" s="250"/>
      <c r="M578" s="251" t="s">
        <v>19</v>
      </c>
      <c r="N578" s="252" t="s">
        <v>44</v>
      </c>
      <c r="O578" s="84"/>
      <c r="P578" s="221">
        <f>O578*H578</f>
        <v>0</v>
      </c>
      <c r="Q578" s="221">
        <v>0.00060999999999999997</v>
      </c>
      <c r="R578" s="221">
        <f>Q578*H578</f>
        <v>0.00122</v>
      </c>
      <c r="S578" s="221">
        <v>0</v>
      </c>
      <c r="T578" s="222">
        <f>S578*H578</f>
        <v>0</v>
      </c>
      <c r="U578" s="38"/>
      <c r="V578" s="38"/>
      <c r="W578" s="38"/>
      <c r="X578" s="38"/>
      <c r="Y578" s="38"/>
      <c r="Z578" s="38"/>
      <c r="AA578" s="38"/>
      <c r="AB578" s="38"/>
      <c r="AC578" s="38"/>
      <c r="AD578" s="38"/>
      <c r="AE578" s="38"/>
      <c r="AR578" s="223" t="s">
        <v>1086</v>
      </c>
      <c r="AT578" s="223" t="s">
        <v>229</v>
      </c>
      <c r="AU578" s="223" t="s">
        <v>83</v>
      </c>
      <c r="AY578" s="17" t="s">
        <v>150</v>
      </c>
      <c r="BE578" s="224">
        <f>IF(N578="základní",J578,0)</f>
        <v>0</v>
      </c>
      <c r="BF578" s="224">
        <f>IF(N578="snížená",J578,0)</f>
        <v>0</v>
      </c>
      <c r="BG578" s="224">
        <f>IF(N578="zákl. přenesená",J578,0)</f>
        <v>0</v>
      </c>
      <c r="BH578" s="224">
        <f>IF(N578="sníž. přenesená",J578,0)</f>
        <v>0</v>
      </c>
      <c r="BI578" s="224">
        <f>IF(N578="nulová",J578,0)</f>
        <v>0</v>
      </c>
      <c r="BJ578" s="17" t="s">
        <v>81</v>
      </c>
      <c r="BK578" s="224">
        <f>ROUND(I578*H578,2)</f>
        <v>0</v>
      </c>
      <c r="BL578" s="17" t="s">
        <v>383</v>
      </c>
      <c r="BM578" s="223" t="s">
        <v>2561</v>
      </c>
    </row>
    <row r="579" s="2" customFormat="1">
      <c r="A579" s="38"/>
      <c r="B579" s="39"/>
      <c r="C579" s="40"/>
      <c r="D579" s="225" t="s">
        <v>159</v>
      </c>
      <c r="E579" s="40"/>
      <c r="F579" s="226" t="s">
        <v>2560</v>
      </c>
      <c r="G579" s="40"/>
      <c r="H579" s="40"/>
      <c r="I579" s="227"/>
      <c r="J579" s="40"/>
      <c r="K579" s="40"/>
      <c r="L579" s="44"/>
      <c r="M579" s="228"/>
      <c r="N579" s="229"/>
      <c r="O579" s="84"/>
      <c r="P579" s="84"/>
      <c r="Q579" s="84"/>
      <c r="R579" s="84"/>
      <c r="S579" s="84"/>
      <c r="T579" s="85"/>
      <c r="U579" s="38"/>
      <c r="V579" s="38"/>
      <c r="W579" s="38"/>
      <c r="X579" s="38"/>
      <c r="Y579" s="38"/>
      <c r="Z579" s="38"/>
      <c r="AA579" s="38"/>
      <c r="AB579" s="38"/>
      <c r="AC579" s="38"/>
      <c r="AD579" s="38"/>
      <c r="AE579" s="38"/>
      <c r="AT579" s="17" t="s">
        <v>159</v>
      </c>
      <c r="AU579" s="17" t="s">
        <v>83</v>
      </c>
    </row>
    <row r="580" s="2" customFormat="1" ht="16.5" customHeight="1">
      <c r="A580" s="38"/>
      <c r="B580" s="39"/>
      <c r="C580" s="212" t="s">
        <v>1407</v>
      </c>
      <c r="D580" s="212" t="s">
        <v>153</v>
      </c>
      <c r="E580" s="213" t="s">
        <v>2562</v>
      </c>
      <c r="F580" s="214" t="s">
        <v>2563</v>
      </c>
      <c r="G580" s="215" t="s">
        <v>281</v>
      </c>
      <c r="H580" s="216">
        <v>1</v>
      </c>
      <c r="I580" s="217"/>
      <c r="J580" s="218">
        <f>ROUND(I580*H580,2)</f>
        <v>0</v>
      </c>
      <c r="K580" s="214" t="s">
        <v>19</v>
      </c>
      <c r="L580" s="44"/>
      <c r="M580" s="219" t="s">
        <v>19</v>
      </c>
      <c r="N580" s="220" t="s">
        <v>44</v>
      </c>
      <c r="O580" s="84"/>
      <c r="P580" s="221">
        <f>O580*H580</f>
        <v>0</v>
      </c>
      <c r="Q580" s="221">
        <v>0.001</v>
      </c>
      <c r="R580" s="221">
        <f>Q580*H580</f>
        <v>0.001</v>
      </c>
      <c r="S580" s="221">
        <v>0</v>
      </c>
      <c r="T580" s="222">
        <f>S580*H580</f>
        <v>0</v>
      </c>
      <c r="U580" s="38"/>
      <c r="V580" s="38"/>
      <c r="W580" s="38"/>
      <c r="X580" s="38"/>
      <c r="Y580" s="38"/>
      <c r="Z580" s="38"/>
      <c r="AA580" s="38"/>
      <c r="AB580" s="38"/>
      <c r="AC580" s="38"/>
      <c r="AD580" s="38"/>
      <c r="AE580" s="38"/>
      <c r="AR580" s="223" t="s">
        <v>383</v>
      </c>
      <c r="AT580" s="223" t="s">
        <v>153</v>
      </c>
      <c r="AU580" s="223" t="s">
        <v>83</v>
      </c>
      <c r="AY580" s="17" t="s">
        <v>150</v>
      </c>
      <c r="BE580" s="224">
        <f>IF(N580="základní",J580,0)</f>
        <v>0</v>
      </c>
      <c r="BF580" s="224">
        <f>IF(N580="snížená",J580,0)</f>
        <v>0</v>
      </c>
      <c r="BG580" s="224">
        <f>IF(N580="zákl. přenesená",J580,0)</f>
        <v>0</v>
      </c>
      <c r="BH580" s="224">
        <f>IF(N580="sníž. přenesená",J580,0)</f>
        <v>0</v>
      </c>
      <c r="BI580" s="224">
        <f>IF(N580="nulová",J580,0)</f>
        <v>0</v>
      </c>
      <c r="BJ580" s="17" t="s">
        <v>81</v>
      </c>
      <c r="BK580" s="224">
        <f>ROUND(I580*H580,2)</f>
        <v>0</v>
      </c>
      <c r="BL580" s="17" t="s">
        <v>383</v>
      </c>
      <c r="BM580" s="223" t="s">
        <v>2564</v>
      </c>
    </row>
    <row r="581" s="2" customFormat="1">
      <c r="A581" s="38"/>
      <c r="B581" s="39"/>
      <c r="C581" s="40"/>
      <c r="D581" s="225" t="s">
        <v>159</v>
      </c>
      <c r="E581" s="40"/>
      <c r="F581" s="226" t="s">
        <v>2565</v>
      </c>
      <c r="G581" s="40"/>
      <c r="H581" s="40"/>
      <c r="I581" s="227"/>
      <c r="J581" s="40"/>
      <c r="K581" s="40"/>
      <c r="L581" s="44"/>
      <c r="M581" s="228"/>
      <c r="N581" s="229"/>
      <c r="O581" s="84"/>
      <c r="P581" s="84"/>
      <c r="Q581" s="84"/>
      <c r="R581" s="84"/>
      <c r="S581" s="84"/>
      <c r="T581" s="85"/>
      <c r="U581" s="38"/>
      <c r="V581" s="38"/>
      <c r="W581" s="38"/>
      <c r="X581" s="38"/>
      <c r="Y581" s="38"/>
      <c r="Z581" s="38"/>
      <c r="AA581" s="38"/>
      <c r="AB581" s="38"/>
      <c r="AC581" s="38"/>
      <c r="AD581" s="38"/>
      <c r="AE581" s="38"/>
      <c r="AT581" s="17" t="s">
        <v>159</v>
      </c>
      <c r="AU581" s="17" t="s">
        <v>83</v>
      </c>
    </row>
    <row r="582" s="2" customFormat="1" ht="16.5" customHeight="1">
      <c r="A582" s="38"/>
      <c r="B582" s="39"/>
      <c r="C582" s="212" t="s">
        <v>1411</v>
      </c>
      <c r="D582" s="212" t="s">
        <v>153</v>
      </c>
      <c r="E582" s="213" t="s">
        <v>2566</v>
      </c>
      <c r="F582" s="214" t="s">
        <v>2567</v>
      </c>
      <c r="G582" s="215" t="s">
        <v>281</v>
      </c>
      <c r="H582" s="216">
        <v>12</v>
      </c>
      <c r="I582" s="217"/>
      <c r="J582" s="218">
        <f>ROUND(I582*H582,2)</f>
        <v>0</v>
      </c>
      <c r="K582" s="214" t="s">
        <v>19</v>
      </c>
      <c r="L582" s="44"/>
      <c r="M582" s="219" t="s">
        <v>19</v>
      </c>
      <c r="N582" s="220" t="s">
        <v>44</v>
      </c>
      <c r="O582" s="84"/>
      <c r="P582" s="221">
        <f>O582*H582</f>
        <v>0</v>
      </c>
      <c r="Q582" s="221">
        <v>0.00029999999999999997</v>
      </c>
      <c r="R582" s="221">
        <f>Q582*H582</f>
        <v>0.0035999999999999999</v>
      </c>
      <c r="S582" s="221">
        <v>0</v>
      </c>
      <c r="T582" s="222">
        <f>S582*H582</f>
        <v>0</v>
      </c>
      <c r="U582" s="38"/>
      <c r="V582" s="38"/>
      <c r="W582" s="38"/>
      <c r="X582" s="38"/>
      <c r="Y582" s="38"/>
      <c r="Z582" s="38"/>
      <c r="AA582" s="38"/>
      <c r="AB582" s="38"/>
      <c r="AC582" s="38"/>
      <c r="AD582" s="38"/>
      <c r="AE582" s="38"/>
      <c r="AR582" s="223" t="s">
        <v>383</v>
      </c>
      <c r="AT582" s="223" t="s">
        <v>153</v>
      </c>
      <c r="AU582" s="223" t="s">
        <v>83</v>
      </c>
      <c r="AY582" s="17" t="s">
        <v>150</v>
      </c>
      <c r="BE582" s="224">
        <f>IF(N582="základní",J582,0)</f>
        <v>0</v>
      </c>
      <c r="BF582" s="224">
        <f>IF(N582="snížená",J582,0)</f>
        <v>0</v>
      </c>
      <c r="BG582" s="224">
        <f>IF(N582="zákl. přenesená",J582,0)</f>
        <v>0</v>
      </c>
      <c r="BH582" s="224">
        <f>IF(N582="sníž. přenesená",J582,0)</f>
        <v>0</v>
      </c>
      <c r="BI582" s="224">
        <f>IF(N582="nulová",J582,0)</f>
        <v>0</v>
      </c>
      <c r="BJ582" s="17" t="s">
        <v>81</v>
      </c>
      <c r="BK582" s="224">
        <f>ROUND(I582*H582,2)</f>
        <v>0</v>
      </c>
      <c r="BL582" s="17" t="s">
        <v>383</v>
      </c>
      <c r="BM582" s="223" t="s">
        <v>2568</v>
      </c>
    </row>
    <row r="583" s="2" customFormat="1">
      <c r="A583" s="38"/>
      <c r="B583" s="39"/>
      <c r="C583" s="40"/>
      <c r="D583" s="225" t="s">
        <v>159</v>
      </c>
      <c r="E583" s="40"/>
      <c r="F583" s="226" t="s">
        <v>2567</v>
      </c>
      <c r="G583" s="40"/>
      <c r="H583" s="40"/>
      <c r="I583" s="227"/>
      <c r="J583" s="40"/>
      <c r="K583" s="40"/>
      <c r="L583" s="44"/>
      <c r="M583" s="228"/>
      <c r="N583" s="229"/>
      <c r="O583" s="84"/>
      <c r="P583" s="84"/>
      <c r="Q583" s="84"/>
      <c r="R583" s="84"/>
      <c r="S583" s="84"/>
      <c r="T583" s="85"/>
      <c r="U583" s="38"/>
      <c r="V583" s="38"/>
      <c r="W583" s="38"/>
      <c r="X583" s="38"/>
      <c r="Y583" s="38"/>
      <c r="Z583" s="38"/>
      <c r="AA583" s="38"/>
      <c r="AB583" s="38"/>
      <c r="AC583" s="38"/>
      <c r="AD583" s="38"/>
      <c r="AE583" s="38"/>
      <c r="AT583" s="17" t="s">
        <v>159</v>
      </c>
      <c r="AU583" s="17" t="s">
        <v>83</v>
      </c>
    </row>
    <row r="584" s="2" customFormat="1" ht="16.5" customHeight="1">
      <c r="A584" s="38"/>
      <c r="B584" s="39"/>
      <c r="C584" s="212" t="s">
        <v>1417</v>
      </c>
      <c r="D584" s="212" t="s">
        <v>153</v>
      </c>
      <c r="E584" s="213" t="s">
        <v>2569</v>
      </c>
      <c r="F584" s="214" t="s">
        <v>2570</v>
      </c>
      <c r="G584" s="215" t="s">
        <v>281</v>
      </c>
      <c r="H584" s="216">
        <v>3</v>
      </c>
      <c r="I584" s="217"/>
      <c r="J584" s="218">
        <f>ROUND(I584*H584,2)</f>
        <v>0</v>
      </c>
      <c r="K584" s="214" t="s">
        <v>19</v>
      </c>
      <c r="L584" s="44"/>
      <c r="M584" s="219" t="s">
        <v>19</v>
      </c>
      <c r="N584" s="220" t="s">
        <v>44</v>
      </c>
      <c r="O584" s="84"/>
      <c r="P584" s="221">
        <f>O584*H584</f>
        <v>0</v>
      </c>
      <c r="Q584" s="221">
        <v>0.00362</v>
      </c>
      <c r="R584" s="221">
        <f>Q584*H584</f>
        <v>0.01086</v>
      </c>
      <c r="S584" s="221">
        <v>0</v>
      </c>
      <c r="T584" s="222">
        <f>S584*H584</f>
        <v>0</v>
      </c>
      <c r="U584" s="38"/>
      <c r="V584" s="38"/>
      <c r="W584" s="38"/>
      <c r="X584" s="38"/>
      <c r="Y584" s="38"/>
      <c r="Z584" s="38"/>
      <c r="AA584" s="38"/>
      <c r="AB584" s="38"/>
      <c r="AC584" s="38"/>
      <c r="AD584" s="38"/>
      <c r="AE584" s="38"/>
      <c r="AR584" s="223" t="s">
        <v>383</v>
      </c>
      <c r="AT584" s="223" t="s">
        <v>153</v>
      </c>
      <c r="AU584" s="223" t="s">
        <v>83</v>
      </c>
      <c r="AY584" s="17" t="s">
        <v>150</v>
      </c>
      <c r="BE584" s="224">
        <f>IF(N584="základní",J584,0)</f>
        <v>0</v>
      </c>
      <c r="BF584" s="224">
        <f>IF(N584="snížená",J584,0)</f>
        <v>0</v>
      </c>
      <c r="BG584" s="224">
        <f>IF(N584="zákl. přenesená",J584,0)</f>
        <v>0</v>
      </c>
      <c r="BH584" s="224">
        <f>IF(N584="sníž. přenesená",J584,0)</f>
        <v>0</v>
      </c>
      <c r="BI584" s="224">
        <f>IF(N584="nulová",J584,0)</f>
        <v>0</v>
      </c>
      <c r="BJ584" s="17" t="s">
        <v>81</v>
      </c>
      <c r="BK584" s="224">
        <f>ROUND(I584*H584,2)</f>
        <v>0</v>
      </c>
      <c r="BL584" s="17" t="s">
        <v>383</v>
      </c>
      <c r="BM584" s="223" t="s">
        <v>2571</v>
      </c>
    </row>
    <row r="585" s="2" customFormat="1">
      <c r="A585" s="38"/>
      <c r="B585" s="39"/>
      <c r="C585" s="40"/>
      <c r="D585" s="225" t="s">
        <v>159</v>
      </c>
      <c r="E585" s="40"/>
      <c r="F585" s="226" t="s">
        <v>2570</v>
      </c>
      <c r="G585" s="40"/>
      <c r="H585" s="40"/>
      <c r="I585" s="227"/>
      <c r="J585" s="40"/>
      <c r="K585" s="40"/>
      <c r="L585" s="44"/>
      <c r="M585" s="228"/>
      <c r="N585" s="229"/>
      <c r="O585" s="84"/>
      <c r="P585" s="84"/>
      <c r="Q585" s="84"/>
      <c r="R585" s="84"/>
      <c r="S585" s="84"/>
      <c r="T585" s="85"/>
      <c r="U585" s="38"/>
      <c r="V585" s="38"/>
      <c r="W585" s="38"/>
      <c r="X585" s="38"/>
      <c r="Y585" s="38"/>
      <c r="Z585" s="38"/>
      <c r="AA585" s="38"/>
      <c r="AB585" s="38"/>
      <c r="AC585" s="38"/>
      <c r="AD585" s="38"/>
      <c r="AE585" s="38"/>
      <c r="AT585" s="17" t="s">
        <v>159</v>
      </c>
      <c r="AU585" s="17" t="s">
        <v>83</v>
      </c>
    </row>
    <row r="586" s="2" customFormat="1" ht="16.5" customHeight="1">
      <c r="A586" s="38"/>
      <c r="B586" s="39"/>
      <c r="C586" s="212" t="s">
        <v>1421</v>
      </c>
      <c r="D586" s="212" t="s">
        <v>153</v>
      </c>
      <c r="E586" s="213" t="s">
        <v>2572</v>
      </c>
      <c r="F586" s="214" t="s">
        <v>2573</v>
      </c>
      <c r="G586" s="215" t="s">
        <v>281</v>
      </c>
      <c r="H586" s="216">
        <v>6</v>
      </c>
      <c r="I586" s="217"/>
      <c r="J586" s="218">
        <f>ROUND(I586*H586,2)</f>
        <v>0</v>
      </c>
      <c r="K586" s="214" t="s">
        <v>19</v>
      </c>
      <c r="L586" s="44"/>
      <c r="M586" s="219" t="s">
        <v>19</v>
      </c>
      <c r="N586" s="220" t="s">
        <v>44</v>
      </c>
      <c r="O586" s="84"/>
      <c r="P586" s="221">
        <f>O586*H586</f>
        <v>0</v>
      </c>
      <c r="Q586" s="221">
        <v>0.002</v>
      </c>
      <c r="R586" s="221">
        <f>Q586*H586</f>
        <v>0.012</v>
      </c>
      <c r="S586" s="221">
        <v>0</v>
      </c>
      <c r="T586" s="222">
        <f>S586*H586</f>
        <v>0</v>
      </c>
      <c r="U586" s="38"/>
      <c r="V586" s="38"/>
      <c r="W586" s="38"/>
      <c r="X586" s="38"/>
      <c r="Y586" s="38"/>
      <c r="Z586" s="38"/>
      <c r="AA586" s="38"/>
      <c r="AB586" s="38"/>
      <c r="AC586" s="38"/>
      <c r="AD586" s="38"/>
      <c r="AE586" s="38"/>
      <c r="AR586" s="223" t="s">
        <v>383</v>
      </c>
      <c r="AT586" s="223" t="s">
        <v>153</v>
      </c>
      <c r="AU586" s="223" t="s">
        <v>83</v>
      </c>
      <c r="AY586" s="17" t="s">
        <v>150</v>
      </c>
      <c r="BE586" s="224">
        <f>IF(N586="základní",J586,0)</f>
        <v>0</v>
      </c>
      <c r="BF586" s="224">
        <f>IF(N586="snížená",J586,0)</f>
        <v>0</v>
      </c>
      <c r="BG586" s="224">
        <f>IF(N586="zákl. přenesená",J586,0)</f>
        <v>0</v>
      </c>
      <c r="BH586" s="224">
        <f>IF(N586="sníž. přenesená",J586,0)</f>
        <v>0</v>
      </c>
      <c r="BI586" s="224">
        <f>IF(N586="nulová",J586,0)</f>
        <v>0</v>
      </c>
      <c r="BJ586" s="17" t="s">
        <v>81</v>
      </c>
      <c r="BK586" s="224">
        <f>ROUND(I586*H586,2)</f>
        <v>0</v>
      </c>
      <c r="BL586" s="17" t="s">
        <v>383</v>
      </c>
      <c r="BM586" s="223" t="s">
        <v>2574</v>
      </c>
    </row>
    <row r="587" s="2" customFormat="1">
      <c r="A587" s="38"/>
      <c r="B587" s="39"/>
      <c r="C587" s="40"/>
      <c r="D587" s="225" t="s">
        <v>159</v>
      </c>
      <c r="E587" s="40"/>
      <c r="F587" s="226" t="s">
        <v>2575</v>
      </c>
      <c r="G587" s="40"/>
      <c r="H587" s="40"/>
      <c r="I587" s="227"/>
      <c r="J587" s="40"/>
      <c r="K587" s="40"/>
      <c r="L587" s="44"/>
      <c r="M587" s="228"/>
      <c r="N587" s="229"/>
      <c r="O587" s="84"/>
      <c r="P587" s="84"/>
      <c r="Q587" s="84"/>
      <c r="R587" s="84"/>
      <c r="S587" s="84"/>
      <c r="T587" s="85"/>
      <c r="U587" s="38"/>
      <c r="V587" s="38"/>
      <c r="W587" s="38"/>
      <c r="X587" s="38"/>
      <c r="Y587" s="38"/>
      <c r="Z587" s="38"/>
      <c r="AA587" s="38"/>
      <c r="AB587" s="38"/>
      <c r="AC587" s="38"/>
      <c r="AD587" s="38"/>
      <c r="AE587" s="38"/>
      <c r="AT587" s="17" t="s">
        <v>159</v>
      </c>
      <c r="AU587" s="17" t="s">
        <v>83</v>
      </c>
    </row>
    <row r="588" s="2" customFormat="1" ht="16.5" customHeight="1">
      <c r="A588" s="38"/>
      <c r="B588" s="39"/>
      <c r="C588" s="212" t="s">
        <v>1425</v>
      </c>
      <c r="D588" s="212" t="s">
        <v>153</v>
      </c>
      <c r="E588" s="213" t="s">
        <v>2576</v>
      </c>
      <c r="F588" s="214" t="s">
        <v>2577</v>
      </c>
      <c r="G588" s="215" t="s">
        <v>281</v>
      </c>
      <c r="H588" s="216">
        <v>3</v>
      </c>
      <c r="I588" s="217"/>
      <c r="J588" s="218">
        <f>ROUND(I588*H588,2)</f>
        <v>0</v>
      </c>
      <c r="K588" s="214" t="s">
        <v>19</v>
      </c>
      <c r="L588" s="44"/>
      <c r="M588" s="219" t="s">
        <v>19</v>
      </c>
      <c r="N588" s="220" t="s">
        <v>44</v>
      </c>
      <c r="O588" s="84"/>
      <c r="P588" s="221">
        <f>O588*H588</f>
        <v>0</v>
      </c>
      <c r="Q588" s="221">
        <v>0.002</v>
      </c>
      <c r="R588" s="221">
        <f>Q588*H588</f>
        <v>0.0060000000000000001</v>
      </c>
      <c r="S588" s="221">
        <v>0</v>
      </c>
      <c r="T588" s="222">
        <f>S588*H588</f>
        <v>0</v>
      </c>
      <c r="U588" s="38"/>
      <c r="V588" s="38"/>
      <c r="W588" s="38"/>
      <c r="X588" s="38"/>
      <c r="Y588" s="38"/>
      <c r="Z588" s="38"/>
      <c r="AA588" s="38"/>
      <c r="AB588" s="38"/>
      <c r="AC588" s="38"/>
      <c r="AD588" s="38"/>
      <c r="AE588" s="38"/>
      <c r="AR588" s="223" t="s">
        <v>383</v>
      </c>
      <c r="AT588" s="223" t="s">
        <v>153</v>
      </c>
      <c r="AU588" s="223" t="s">
        <v>83</v>
      </c>
      <c r="AY588" s="17" t="s">
        <v>150</v>
      </c>
      <c r="BE588" s="224">
        <f>IF(N588="základní",J588,0)</f>
        <v>0</v>
      </c>
      <c r="BF588" s="224">
        <f>IF(N588="snížená",J588,0)</f>
        <v>0</v>
      </c>
      <c r="BG588" s="224">
        <f>IF(N588="zákl. přenesená",J588,0)</f>
        <v>0</v>
      </c>
      <c r="BH588" s="224">
        <f>IF(N588="sníž. přenesená",J588,0)</f>
        <v>0</v>
      </c>
      <c r="BI588" s="224">
        <f>IF(N588="nulová",J588,0)</f>
        <v>0</v>
      </c>
      <c r="BJ588" s="17" t="s">
        <v>81</v>
      </c>
      <c r="BK588" s="224">
        <f>ROUND(I588*H588,2)</f>
        <v>0</v>
      </c>
      <c r="BL588" s="17" t="s">
        <v>383</v>
      </c>
      <c r="BM588" s="223" t="s">
        <v>2578</v>
      </c>
    </row>
    <row r="589" s="2" customFormat="1">
      <c r="A589" s="38"/>
      <c r="B589" s="39"/>
      <c r="C589" s="40"/>
      <c r="D589" s="225" t="s">
        <v>159</v>
      </c>
      <c r="E589" s="40"/>
      <c r="F589" s="226" t="s">
        <v>2579</v>
      </c>
      <c r="G589" s="40"/>
      <c r="H589" s="40"/>
      <c r="I589" s="227"/>
      <c r="J589" s="40"/>
      <c r="K589" s="40"/>
      <c r="L589" s="44"/>
      <c r="M589" s="228"/>
      <c r="N589" s="229"/>
      <c r="O589" s="84"/>
      <c r="P589" s="84"/>
      <c r="Q589" s="84"/>
      <c r="R589" s="84"/>
      <c r="S589" s="84"/>
      <c r="T589" s="85"/>
      <c r="U589" s="38"/>
      <c r="V589" s="38"/>
      <c r="W589" s="38"/>
      <c r="X589" s="38"/>
      <c r="Y589" s="38"/>
      <c r="Z589" s="38"/>
      <c r="AA589" s="38"/>
      <c r="AB589" s="38"/>
      <c r="AC589" s="38"/>
      <c r="AD589" s="38"/>
      <c r="AE589" s="38"/>
      <c r="AT589" s="17" t="s">
        <v>159</v>
      </c>
      <c r="AU589" s="17" t="s">
        <v>83</v>
      </c>
    </row>
    <row r="590" s="2" customFormat="1" ht="16.5" customHeight="1">
      <c r="A590" s="38"/>
      <c r="B590" s="39"/>
      <c r="C590" s="212" t="s">
        <v>1429</v>
      </c>
      <c r="D590" s="212" t="s">
        <v>153</v>
      </c>
      <c r="E590" s="213" t="s">
        <v>2580</v>
      </c>
      <c r="F590" s="214" t="s">
        <v>2581</v>
      </c>
      <c r="G590" s="215" t="s">
        <v>281</v>
      </c>
      <c r="H590" s="216">
        <v>12</v>
      </c>
      <c r="I590" s="217"/>
      <c r="J590" s="218">
        <f>ROUND(I590*H590,2)</f>
        <v>0</v>
      </c>
      <c r="K590" s="214" t="s">
        <v>19</v>
      </c>
      <c r="L590" s="44"/>
      <c r="M590" s="219" t="s">
        <v>19</v>
      </c>
      <c r="N590" s="220" t="s">
        <v>44</v>
      </c>
      <c r="O590" s="84"/>
      <c r="P590" s="221">
        <f>O590*H590</f>
        <v>0</v>
      </c>
      <c r="Q590" s="221">
        <v>0.00035</v>
      </c>
      <c r="R590" s="221">
        <f>Q590*H590</f>
        <v>0.0041999999999999997</v>
      </c>
      <c r="S590" s="221">
        <v>0</v>
      </c>
      <c r="T590" s="222">
        <f>S590*H590</f>
        <v>0</v>
      </c>
      <c r="U590" s="38"/>
      <c r="V590" s="38"/>
      <c r="W590" s="38"/>
      <c r="X590" s="38"/>
      <c r="Y590" s="38"/>
      <c r="Z590" s="38"/>
      <c r="AA590" s="38"/>
      <c r="AB590" s="38"/>
      <c r="AC590" s="38"/>
      <c r="AD590" s="38"/>
      <c r="AE590" s="38"/>
      <c r="AR590" s="223" t="s">
        <v>383</v>
      </c>
      <c r="AT590" s="223" t="s">
        <v>153</v>
      </c>
      <c r="AU590" s="223" t="s">
        <v>83</v>
      </c>
      <c r="AY590" s="17" t="s">
        <v>150</v>
      </c>
      <c r="BE590" s="224">
        <f>IF(N590="základní",J590,0)</f>
        <v>0</v>
      </c>
      <c r="BF590" s="224">
        <f>IF(N590="snížená",J590,0)</f>
        <v>0</v>
      </c>
      <c r="BG590" s="224">
        <f>IF(N590="zákl. přenesená",J590,0)</f>
        <v>0</v>
      </c>
      <c r="BH590" s="224">
        <f>IF(N590="sníž. přenesená",J590,0)</f>
        <v>0</v>
      </c>
      <c r="BI590" s="224">
        <f>IF(N590="nulová",J590,0)</f>
        <v>0</v>
      </c>
      <c r="BJ590" s="17" t="s">
        <v>81</v>
      </c>
      <c r="BK590" s="224">
        <f>ROUND(I590*H590,2)</f>
        <v>0</v>
      </c>
      <c r="BL590" s="17" t="s">
        <v>383</v>
      </c>
      <c r="BM590" s="223" t="s">
        <v>2582</v>
      </c>
    </row>
    <row r="591" s="2" customFormat="1">
      <c r="A591" s="38"/>
      <c r="B591" s="39"/>
      <c r="C591" s="40"/>
      <c r="D591" s="225" t="s">
        <v>159</v>
      </c>
      <c r="E591" s="40"/>
      <c r="F591" s="226" t="s">
        <v>2581</v>
      </c>
      <c r="G591" s="40"/>
      <c r="H591" s="40"/>
      <c r="I591" s="227"/>
      <c r="J591" s="40"/>
      <c r="K591" s="40"/>
      <c r="L591" s="44"/>
      <c r="M591" s="228"/>
      <c r="N591" s="229"/>
      <c r="O591" s="84"/>
      <c r="P591" s="84"/>
      <c r="Q591" s="84"/>
      <c r="R591" s="84"/>
      <c r="S591" s="84"/>
      <c r="T591" s="85"/>
      <c r="U591" s="38"/>
      <c r="V591" s="38"/>
      <c r="W591" s="38"/>
      <c r="X591" s="38"/>
      <c r="Y591" s="38"/>
      <c r="Z591" s="38"/>
      <c r="AA591" s="38"/>
      <c r="AB591" s="38"/>
      <c r="AC591" s="38"/>
      <c r="AD591" s="38"/>
      <c r="AE591" s="38"/>
      <c r="AT591" s="17" t="s">
        <v>159</v>
      </c>
      <c r="AU591" s="17" t="s">
        <v>83</v>
      </c>
    </row>
    <row r="592" s="2" customFormat="1" ht="16.5" customHeight="1">
      <c r="A592" s="38"/>
      <c r="B592" s="39"/>
      <c r="C592" s="212" t="s">
        <v>1433</v>
      </c>
      <c r="D592" s="212" t="s">
        <v>153</v>
      </c>
      <c r="E592" s="213" t="s">
        <v>2583</v>
      </c>
      <c r="F592" s="214" t="s">
        <v>2584</v>
      </c>
      <c r="G592" s="215" t="s">
        <v>281</v>
      </c>
      <c r="H592" s="216">
        <v>8</v>
      </c>
      <c r="I592" s="217"/>
      <c r="J592" s="218">
        <f>ROUND(I592*H592,2)</f>
        <v>0</v>
      </c>
      <c r="K592" s="214" t="s">
        <v>19</v>
      </c>
      <c r="L592" s="44"/>
      <c r="M592" s="219" t="s">
        <v>19</v>
      </c>
      <c r="N592" s="220" t="s">
        <v>44</v>
      </c>
      <c r="O592" s="84"/>
      <c r="P592" s="221">
        <f>O592*H592</f>
        <v>0</v>
      </c>
      <c r="Q592" s="221">
        <v>0.0058199999999999997</v>
      </c>
      <c r="R592" s="221">
        <f>Q592*H592</f>
        <v>0.046559999999999997</v>
      </c>
      <c r="S592" s="221">
        <v>0</v>
      </c>
      <c r="T592" s="222">
        <f>S592*H592</f>
        <v>0</v>
      </c>
      <c r="U592" s="38"/>
      <c r="V592" s="38"/>
      <c r="W592" s="38"/>
      <c r="X592" s="38"/>
      <c r="Y592" s="38"/>
      <c r="Z592" s="38"/>
      <c r="AA592" s="38"/>
      <c r="AB592" s="38"/>
      <c r="AC592" s="38"/>
      <c r="AD592" s="38"/>
      <c r="AE592" s="38"/>
      <c r="AR592" s="223" t="s">
        <v>383</v>
      </c>
      <c r="AT592" s="223" t="s">
        <v>153</v>
      </c>
      <c r="AU592" s="223" t="s">
        <v>83</v>
      </c>
      <c r="AY592" s="17" t="s">
        <v>150</v>
      </c>
      <c r="BE592" s="224">
        <f>IF(N592="základní",J592,0)</f>
        <v>0</v>
      </c>
      <c r="BF592" s="224">
        <f>IF(N592="snížená",J592,0)</f>
        <v>0</v>
      </c>
      <c r="BG592" s="224">
        <f>IF(N592="zákl. přenesená",J592,0)</f>
        <v>0</v>
      </c>
      <c r="BH592" s="224">
        <f>IF(N592="sníž. přenesená",J592,0)</f>
        <v>0</v>
      </c>
      <c r="BI592" s="224">
        <f>IF(N592="nulová",J592,0)</f>
        <v>0</v>
      </c>
      <c r="BJ592" s="17" t="s">
        <v>81</v>
      </c>
      <c r="BK592" s="224">
        <f>ROUND(I592*H592,2)</f>
        <v>0</v>
      </c>
      <c r="BL592" s="17" t="s">
        <v>383</v>
      </c>
      <c r="BM592" s="223" t="s">
        <v>2585</v>
      </c>
    </row>
    <row r="593" s="2" customFormat="1">
      <c r="A593" s="38"/>
      <c r="B593" s="39"/>
      <c r="C593" s="40"/>
      <c r="D593" s="225" t="s">
        <v>159</v>
      </c>
      <c r="E593" s="40"/>
      <c r="F593" s="226" t="s">
        <v>2584</v>
      </c>
      <c r="G593" s="40"/>
      <c r="H593" s="40"/>
      <c r="I593" s="227"/>
      <c r="J593" s="40"/>
      <c r="K593" s="40"/>
      <c r="L593" s="44"/>
      <c r="M593" s="228"/>
      <c r="N593" s="229"/>
      <c r="O593" s="84"/>
      <c r="P593" s="84"/>
      <c r="Q593" s="84"/>
      <c r="R593" s="84"/>
      <c r="S593" s="84"/>
      <c r="T593" s="85"/>
      <c r="U593" s="38"/>
      <c r="V593" s="38"/>
      <c r="W593" s="38"/>
      <c r="X593" s="38"/>
      <c r="Y593" s="38"/>
      <c r="Z593" s="38"/>
      <c r="AA593" s="38"/>
      <c r="AB593" s="38"/>
      <c r="AC593" s="38"/>
      <c r="AD593" s="38"/>
      <c r="AE593" s="38"/>
      <c r="AT593" s="17" t="s">
        <v>159</v>
      </c>
      <c r="AU593" s="17" t="s">
        <v>83</v>
      </c>
    </row>
    <row r="594" s="2" customFormat="1" ht="16.5" customHeight="1">
      <c r="A594" s="38"/>
      <c r="B594" s="39"/>
      <c r="C594" s="212" t="s">
        <v>1437</v>
      </c>
      <c r="D594" s="212" t="s">
        <v>153</v>
      </c>
      <c r="E594" s="213" t="s">
        <v>2586</v>
      </c>
      <c r="F594" s="214" t="s">
        <v>2587</v>
      </c>
      <c r="G594" s="215" t="s">
        <v>281</v>
      </c>
      <c r="H594" s="216">
        <v>4</v>
      </c>
      <c r="I594" s="217"/>
      <c r="J594" s="218">
        <f>ROUND(I594*H594,2)</f>
        <v>0</v>
      </c>
      <c r="K594" s="214" t="s">
        <v>19</v>
      </c>
      <c r="L594" s="44"/>
      <c r="M594" s="219" t="s">
        <v>19</v>
      </c>
      <c r="N594" s="220" t="s">
        <v>44</v>
      </c>
      <c r="O594" s="84"/>
      <c r="P594" s="221">
        <f>O594*H594</f>
        <v>0</v>
      </c>
      <c r="Q594" s="221">
        <v>0.0025400000000000002</v>
      </c>
      <c r="R594" s="221">
        <f>Q594*H594</f>
        <v>0.010160000000000001</v>
      </c>
      <c r="S594" s="221">
        <v>0</v>
      </c>
      <c r="T594" s="222">
        <f>S594*H594</f>
        <v>0</v>
      </c>
      <c r="U594" s="38"/>
      <c r="V594" s="38"/>
      <c r="W594" s="38"/>
      <c r="X594" s="38"/>
      <c r="Y594" s="38"/>
      <c r="Z594" s="38"/>
      <c r="AA594" s="38"/>
      <c r="AB594" s="38"/>
      <c r="AC594" s="38"/>
      <c r="AD594" s="38"/>
      <c r="AE594" s="38"/>
      <c r="AR594" s="223" t="s">
        <v>383</v>
      </c>
      <c r="AT594" s="223" t="s">
        <v>153</v>
      </c>
      <c r="AU594" s="223" t="s">
        <v>83</v>
      </c>
      <c r="AY594" s="17" t="s">
        <v>150</v>
      </c>
      <c r="BE594" s="224">
        <f>IF(N594="základní",J594,0)</f>
        <v>0</v>
      </c>
      <c r="BF594" s="224">
        <f>IF(N594="snížená",J594,0)</f>
        <v>0</v>
      </c>
      <c r="BG594" s="224">
        <f>IF(N594="zákl. přenesená",J594,0)</f>
        <v>0</v>
      </c>
      <c r="BH594" s="224">
        <f>IF(N594="sníž. přenesená",J594,0)</f>
        <v>0</v>
      </c>
      <c r="BI594" s="224">
        <f>IF(N594="nulová",J594,0)</f>
        <v>0</v>
      </c>
      <c r="BJ594" s="17" t="s">
        <v>81</v>
      </c>
      <c r="BK594" s="224">
        <f>ROUND(I594*H594,2)</f>
        <v>0</v>
      </c>
      <c r="BL594" s="17" t="s">
        <v>383</v>
      </c>
      <c r="BM594" s="223" t="s">
        <v>2588</v>
      </c>
    </row>
    <row r="595" s="2" customFormat="1">
      <c r="A595" s="38"/>
      <c r="B595" s="39"/>
      <c r="C595" s="40"/>
      <c r="D595" s="225" t="s">
        <v>159</v>
      </c>
      <c r="E595" s="40"/>
      <c r="F595" s="226" t="s">
        <v>2589</v>
      </c>
      <c r="G595" s="40"/>
      <c r="H595" s="40"/>
      <c r="I595" s="227"/>
      <c r="J595" s="40"/>
      <c r="K595" s="40"/>
      <c r="L595" s="44"/>
      <c r="M595" s="228"/>
      <c r="N595" s="229"/>
      <c r="O595" s="84"/>
      <c r="P595" s="84"/>
      <c r="Q595" s="84"/>
      <c r="R595" s="84"/>
      <c r="S595" s="84"/>
      <c r="T595" s="85"/>
      <c r="U595" s="38"/>
      <c r="V595" s="38"/>
      <c r="W595" s="38"/>
      <c r="X595" s="38"/>
      <c r="Y595" s="38"/>
      <c r="Z595" s="38"/>
      <c r="AA595" s="38"/>
      <c r="AB595" s="38"/>
      <c r="AC595" s="38"/>
      <c r="AD595" s="38"/>
      <c r="AE595" s="38"/>
      <c r="AT595" s="17" t="s">
        <v>159</v>
      </c>
      <c r="AU595" s="17" t="s">
        <v>83</v>
      </c>
    </row>
    <row r="596" s="2" customFormat="1" ht="16.5" customHeight="1">
      <c r="A596" s="38"/>
      <c r="B596" s="39"/>
      <c r="C596" s="212" t="s">
        <v>1443</v>
      </c>
      <c r="D596" s="212" t="s">
        <v>153</v>
      </c>
      <c r="E596" s="213" t="s">
        <v>1344</v>
      </c>
      <c r="F596" s="214" t="s">
        <v>1345</v>
      </c>
      <c r="G596" s="215" t="s">
        <v>281</v>
      </c>
      <c r="H596" s="216">
        <v>20</v>
      </c>
      <c r="I596" s="217"/>
      <c r="J596" s="218">
        <f>ROUND(I596*H596,2)</f>
        <v>0</v>
      </c>
      <c r="K596" s="214" t="s">
        <v>157</v>
      </c>
      <c r="L596" s="44"/>
      <c r="M596" s="219" t="s">
        <v>19</v>
      </c>
      <c r="N596" s="220" t="s">
        <v>44</v>
      </c>
      <c r="O596" s="84"/>
      <c r="P596" s="221">
        <f>O596*H596</f>
        <v>0</v>
      </c>
      <c r="Q596" s="221">
        <v>0.00085999999999999998</v>
      </c>
      <c r="R596" s="221">
        <f>Q596*H596</f>
        <v>0.0172</v>
      </c>
      <c r="S596" s="221">
        <v>0</v>
      </c>
      <c r="T596" s="222">
        <f>S596*H596</f>
        <v>0</v>
      </c>
      <c r="U596" s="38"/>
      <c r="V596" s="38"/>
      <c r="W596" s="38"/>
      <c r="X596" s="38"/>
      <c r="Y596" s="38"/>
      <c r="Z596" s="38"/>
      <c r="AA596" s="38"/>
      <c r="AB596" s="38"/>
      <c r="AC596" s="38"/>
      <c r="AD596" s="38"/>
      <c r="AE596" s="38"/>
      <c r="AR596" s="223" t="s">
        <v>383</v>
      </c>
      <c r="AT596" s="223" t="s">
        <v>153</v>
      </c>
      <c r="AU596" s="223" t="s">
        <v>83</v>
      </c>
      <c r="AY596" s="17" t="s">
        <v>150</v>
      </c>
      <c r="BE596" s="224">
        <f>IF(N596="základní",J596,0)</f>
        <v>0</v>
      </c>
      <c r="BF596" s="224">
        <f>IF(N596="snížená",J596,0)</f>
        <v>0</v>
      </c>
      <c r="BG596" s="224">
        <f>IF(N596="zákl. přenesená",J596,0)</f>
        <v>0</v>
      </c>
      <c r="BH596" s="224">
        <f>IF(N596="sníž. přenesená",J596,0)</f>
        <v>0</v>
      </c>
      <c r="BI596" s="224">
        <f>IF(N596="nulová",J596,0)</f>
        <v>0</v>
      </c>
      <c r="BJ596" s="17" t="s">
        <v>81</v>
      </c>
      <c r="BK596" s="224">
        <f>ROUND(I596*H596,2)</f>
        <v>0</v>
      </c>
      <c r="BL596" s="17" t="s">
        <v>383</v>
      </c>
      <c r="BM596" s="223" t="s">
        <v>2590</v>
      </c>
    </row>
    <row r="597" s="2" customFormat="1">
      <c r="A597" s="38"/>
      <c r="B597" s="39"/>
      <c r="C597" s="40"/>
      <c r="D597" s="225" t="s">
        <v>159</v>
      </c>
      <c r="E597" s="40"/>
      <c r="F597" s="226" t="s">
        <v>1347</v>
      </c>
      <c r="G597" s="40"/>
      <c r="H597" s="40"/>
      <c r="I597" s="227"/>
      <c r="J597" s="40"/>
      <c r="K597" s="40"/>
      <c r="L597" s="44"/>
      <c r="M597" s="228"/>
      <c r="N597" s="229"/>
      <c r="O597" s="84"/>
      <c r="P597" s="84"/>
      <c r="Q597" s="84"/>
      <c r="R597" s="84"/>
      <c r="S597" s="84"/>
      <c r="T597" s="85"/>
      <c r="U597" s="38"/>
      <c r="V597" s="38"/>
      <c r="W597" s="38"/>
      <c r="X597" s="38"/>
      <c r="Y597" s="38"/>
      <c r="Z597" s="38"/>
      <c r="AA597" s="38"/>
      <c r="AB597" s="38"/>
      <c r="AC597" s="38"/>
      <c r="AD597" s="38"/>
      <c r="AE597" s="38"/>
      <c r="AT597" s="17" t="s">
        <v>159</v>
      </c>
      <c r="AU597" s="17" t="s">
        <v>83</v>
      </c>
    </row>
    <row r="598" s="2" customFormat="1">
      <c r="A598" s="38"/>
      <c r="B598" s="39"/>
      <c r="C598" s="40"/>
      <c r="D598" s="230" t="s">
        <v>161</v>
      </c>
      <c r="E598" s="40"/>
      <c r="F598" s="231" t="s">
        <v>1348</v>
      </c>
      <c r="G598" s="40"/>
      <c r="H598" s="40"/>
      <c r="I598" s="227"/>
      <c r="J598" s="40"/>
      <c r="K598" s="40"/>
      <c r="L598" s="44"/>
      <c r="M598" s="228"/>
      <c r="N598" s="229"/>
      <c r="O598" s="84"/>
      <c r="P598" s="84"/>
      <c r="Q598" s="84"/>
      <c r="R598" s="84"/>
      <c r="S598" s="84"/>
      <c r="T598" s="85"/>
      <c r="U598" s="38"/>
      <c r="V598" s="38"/>
      <c r="W598" s="38"/>
      <c r="X598" s="38"/>
      <c r="Y598" s="38"/>
      <c r="Z598" s="38"/>
      <c r="AA598" s="38"/>
      <c r="AB598" s="38"/>
      <c r="AC598" s="38"/>
      <c r="AD598" s="38"/>
      <c r="AE598" s="38"/>
      <c r="AT598" s="17" t="s">
        <v>161</v>
      </c>
      <c r="AU598" s="17" t="s">
        <v>83</v>
      </c>
    </row>
    <row r="599" s="2" customFormat="1" ht="16.5" customHeight="1">
      <c r="A599" s="38"/>
      <c r="B599" s="39"/>
      <c r="C599" s="212" t="s">
        <v>1447</v>
      </c>
      <c r="D599" s="212" t="s">
        <v>153</v>
      </c>
      <c r="E599" s="213" t="s">
        <v>2591</v>
      </c>
      <c r="F599" s="214" t="s">
        <v>2592</v>
      </c>
      <c r="G599" s="215" t="s">
        <v>281</v>
      </c>
      <c r="H599" s="216">
        <v>6</v>
      </c>
      <c r="I599" s="217"/>
      <c r="J599" s="218">
        <f>ROUND(I599*H599,2)</f>
        <v>0</v>
      </c>
      <c r="K599" s="214" t="s">
        <v>19</v>
      </c>
      <c r="L599" s="44"/>
      <c r="M599" s="219" t="s">
        <v>19</v>
      </c>
      <c r="N599" s="220" t="s">
        <v>44</v>
      </c>
      <c r="O599" s="84"/>
      <c r="P599" s="221">
        <f>O599*H599</f>
        <v>0</v>
      </c>
      <c r="Q599" s="221">
        <v>0.0033500000000000001</v>
      </c>
      <c r="R599" s="221">
        <f>Q599*H599</f>
        <v>0.0201</v>
      </c>
      <c r="S599" s="221">
        <v>0</v>
      </c>
      <c r="T599" s="222">
        <f>S599*H599</f>
        <v>0</v>
      </c>
      <c r="U599" s="38"/>
      <c r="V599" s="38"/>
      <c r="W599" s="38"/>
      <c r="X599" s="38"/>
      <c r="Y599" s="38"/>
      <c r="Z599" s="38"/>
      <c r="AA599" s="38"/>
      <c r="AB599" s="38"/>
      <c r="AC599" s="38"/>
      <c r="AD599" s="38"/>
      <c r="AE599" s="38"/>
      <c r="AR599" s="223" t="s">
        <v>383</v>
      </c>
      <c r="AT599" s="223" t="s">
        <v>153</v>
      </c>
      <c r="AU599" s="223" t="s">
        <v>83</v>
      </c>
      <c r="AY599" s="17" t="s">
        <v>150</v>
      </c>
      <c r="BE599" s="224">
        <f>IF(N599="základní",J599,0)</f>
        <v>0</v>
      </c>
      <c r="BF599" s="224">
        <f>IF(N599="snížená",J599,0)</f>
        <v>0</v>
      </c>
      <c r="BG599" s="224">
        <f>IF(N599="zákl. přenesená",J599,0)</f>
        <v>0</v>
      </c>
      <c r="BH599" s="224">
        <f>IF(N599="sníž. přenesená",J599,0)</f>
        <v>0</v>
      </c>
      <c r="BI599" s="224">
        <f>IF(N599="nulová",J599,0)</f>
        <v>0</v>
      </c>
      <c r="BJ599" s="17" t="s">
        <v>81</v>
      </c>
      <c r="BK599" s="224">
        <f>ROUND(I599*H599,2)</f>
        <v>0</v>
      </c>
      <c r="BL599" s="17" t="s">
        <v>383</v>
      </c>
      <c r="BM599" s="223" t="s">
        <v>2593</v>
      </c>
    </row>
    <row r="600" s="2" customFormat="1">
      <c r="A600" s="38"/>
      <c r="B600" s="39"/>
      <c r="C600" s="40"/>
      <c r="D600" s="225" t="s">
        <v>159</v>
      </c>
      <c r="E600" s="40"/>
      <c r="F600" s="226" t="s">
        <v>2592</v>
      </c>
      <c r="G600" s="40"/>
      <c r="H600" s="40"/>
      <c r="I600" s="227"/>
      <c r="J600" s="40"/>
      <c r="K600" s="40"/>
      <c r="L600" s="44"/>
      <c r="M600" s="228"/>
      <c r="N600" s="229"/>
      <c r="O600" s="84"/>
      <c r="P600" s="84"/>
      <c r="Q600" s="84"/>
      <c r="R600" s="84"/>
      <c r="S600" s="84"/>
      <c r="T600" s="85"/>
      <c r="U600" s="38"/>
      <c r="V600" s="38"/>
      <c r="W600" s="38"/>
      <c r="X600" s="38"/>
      <c r="Y600" s="38"/>
      <c r="Z600" s="38"/>
      <c r="AA600" s="38"/>
      <c r="AB600" s="38"/>
      <c r="AC600" s="38"/>
      <c r="AD600" s="38"/>
      <c r="AE600" s="38"/>
      <c r="AT600" s="17" t="s">
        <v>159</v>
      </c>
      <c r="AU600" s="17" t="s">
        <v>83</v>
      </c>
    </row>
    <row r="601" s="2" customFormat="1" ht="16.5" customHeight="1">
      <c r="A601" s="38"/>
      <c r="B601" s="39"/>
      <c r="C601" s="212" t="s">
        <v>1453</v>
      </c>
      <c r="D601" s="212" t="s">
        <v>153</v>
      </c>
      <c r="E601" s="213" t="s">
        <v>2594</v>
      </c>
      <c r="F601" s="214" t="s">
        <v>2595</v>
      </c>
      <c r="G601" s="215" t="s">
        <v>281</v>
      </c>
      <c r="H601" s="216">
        <v>7</v>
      </c>
      <c r="I601" s="217"/>
      <c r="J601" s="218">
        <f>ROUND(I601*H601,2)</f>
        <v>0</v>
      </c>
      <c r="K601" s="214" t="s">
        <v>19</v>
      </c>
      <c r="L601" s="44"/>
      <c r="M601" s="219" t="s">
        <v>19</v>
      </c>
      <c r="N601" s="220" t="s">
        <v>44</v>
      </c>
      <c r="O601" s="84"/>
      <c r="P601" s="221">
        <f>O601*H601</f>
        <v>0</v>
      </c>
      <c r="Q601" s="221">
        <v>0.015800000000000002</v>
      </c>
      <c r="R601" s="221">
        <f>Q601*H601</f>
        <v>0.1106</v>
      </c>
      <c r="S601" s="221">
        <v>0</v>
      </c>
      <c r="T601" s="222">
        <f>S601*H601</f>
        <v>0</v>
      </c>
      <c r="U601" s="38"/>
      <c r="V601" s="38"/>
      <c r="W601" s="38"/>
      <c r="X601" s="38"/>
      <c r="Y601" s="38"/>
      <c r="Z601" s="38"/>
      <c r="AA601" s="38"/>
      <c r="AB601" s="38"/>
      <c r="AC601" s="38"/>
      <c r="AD601" s="38"/>
      <c r="AE601" s="38"/>
      <c r="AR601" s="223" t="s">
        <v>383</v>
      </c>
      <c r="AT601" s="223" t="s">
        <v>153</v>
      </c>
      <c r="AU601" s="223" t="s">
        <v>83</v>
      </c>
      <c r="AY601" s="17" t="s">
        <v>150</v>
      </c>
      <c r="BE601" s="224">
        <f>IF(N601="základní",J601,0)</f>
        <v>0</v>
      </c>
      <c r="BF601" s="224">
        <f>IF(N601="snížená",J601,0)</f>
        <v>0</v>
      </c>
      <c r="BG601" s="224">
        <f>IF(N601="zákl. přenesená",J601,0)</f>
        <v>0</v>
      </c>
      <c r="BH601" s="224">
        <f>IF(N601="sníž. přenesená",J601,0)</f>
        <v>0</v>
      </c>
      <c r="BI601" s="224">
        <f>IF(N601="nulová",J601,0)</f>
        <v>0</v>
      </c>
      <c r="BJ601" s="17" t="s">
        <v>81</v>
      </c>
      <c r="BK601" s="224">
        <f>ROUND(I601*H601,2)</f>
        <v>0</v>
      </c>
      <c r="BL601" s="17" t="s">
        <v>383</v>
      </c>
      <c r="BM601" s="223" t="s">
        <v>2596</v>
      </c>
    </row>
    <row r="602" s="2" customFormat="1">
      <c r="A602" s="38"/>
      <c r="B602" s="39"/>
      <c r="C602" s="40"/>
      <c r="D602" s="225" t="s">
        <v>159</v>
      </c>
      <c r="E602" s="40"/>
      <c r="F602" s="226" t="s">
        <v>2595</v>
      </c>
      <c r="G602" s="40"/>
      <c r="H602" s="40"/>
      <c r="I602" s="227"/>
      <c r="J602" s="40"/>
      <c r="K602" s="40"/>
      <c r="L602" s="44"/>
      <c r="M602" s="228"/>
      <c r="N602" s="229"/>
      <c r="O602" s="84"/>
      <c r="P602" s="84"/>
      <c r="Q602" s="84"/>
      <c r="R602" s="84"/>
      <c r="S602" s="84"/>
      <c r="T602" s="85"/>
      <c r="U602" s="38"/>
      <c r="V602" s="38"/>
      <c r="W602" s="38"/>
      <c r="X602" s="38"/>
      <c r="Y602" s="38"/>
      <c r="Z602" s="38"/>
      <c r="AA602" s="38"/>
      <c r="AB602" s="38"/>
      <c r="AC602" s="38"/>
      <c r="AD602" s="38"/>
      <c r="AE602" s="38"/>
      <c r="AT602" s="17" t="s">
        <v>159</v>
      </c>
      <c r="AU602" s="17" t="s">
        <v>83</v>
      </c>
    </row>
    <row r="603" s="2" customFormat="1" ht="16.5" customHeight="1">
      <c r="A603" s="38"/>
      <c r="B603" s="39"/>
      <c r="C603" s="212" t="s">
        <v>1457</v>
      </c>
      <c r="D603" s="212" t="s">
        <v>153</v>
      </c>
      <c r="E603" s="213" t="s">
        <v>2597</v>
      </c>
      <c r="F603" s="214" t="s">
        <v>1351</v>
      </c>
      <c r="G603" s="215" t="s">
        <v>281</v>
      </c>
      <c r="H603" s="216">
        <v>1</v>
      </c>
      <c r="I603" s="217"/>
      <c r="J603" s="218">
        <f>ROUND(I603*H603,2)</f>
        <v>0</v>
      </c>
      <c r="K603" s="214" t="s">
        <v>19</v>
      </c>
      <c r="L603" s="44"/>
      <c r="M603" s="219" t="s">
        <v>19</v>
      </c>
      <c r="N603" s="220" t="s">
        <v>44</v>
      </c>
      <c r="O603" s="84"/>
      <c r="P603" s="221">
        <f>O603*H603</f>
        <v>0</v>
      </c>
      <c r="Q603" s="221">
        <v>0.0050000000000000001</v>
      </c>
      <c r="R603" s="221">
        <f>Q603*H603</f>
        <v>0.0050000000000000001</v>
      </c>
      <c r="S603" s="221">
        <v>0</v>
      </c>
      <c r="T603" s="222">
        <f>S603*H603</f>
        <v>0</v>
      </c>
      <c r="U603" s="38"/>
      <c r="V603" s="38"/>
      <c r="W603" s="38"/>
      <c r="X603" s="38"/>
      <c r="Y603" s="38"/>
      <c r="Z603" s="38"/>
      <c r="AA603" s="38"/>
      <c r="AB603" s="38"/>
      <c r="AC603" s="38"/>
      <c r="AD603" s="38"/>
      <c r="AE603" s="38"/>
      <c r="AR603" s="223" t="s">
        <v>383</v>
      </c>
      <c r="AT603" s="223" t="s">
        <v>153</v>
      </c>
      <c r="AU603" s="223" t="s">
        <v>83</v>
      </c>
      <c r="AY603" s="17" t="s">
        <v>150</v>
      </c>
      <c r="BE603" s="224">
        <f>IF(N603="základní",J603,0)</f>
        <v>0</v>
      </c>
      <c r="BF603" s="224">
        <f>IF(N603="snížená",J603,0)</f>
        <v>0</v>
      </c>
      <c r="BG603" s="224">
        <f>IF(N603="zákl. přenesená",J603,0)</f>
        <v>0</v>
      </c>
      <c r="BH603" s="224">
        <f>IF(N603="sníž. přenesená",J603,0)</f>
        <v>0</v>
      </c>
      <c r="BI603" s="224">
        <f>IF(N603="nulová",J603,0)</f>
        <v>0</v>
      </c>
      <c r="BJ603" s="17" t="s">
        <v>81</v>
      </c>
      <c r="BK603" s="224">
        <f>ROUND(I603*H603,2)</f>
        <v>0</v>
      </c>
      <c r="BL603" s="17" t="s">
        <v>383</v>
      </c>
      <c r="BM603" s="223" t="s">
        <v>2598</v>
      </c>
    </row>
    <row r="604" s="2" customFormat="1">
      <c r="A604" s="38"/>
      <c r="B604" s="39"/>
      <c r="C604" s="40"/>
      <c r="D604" s="225" t="s">
        <v>159</v>
      </c>
      <c r="E604" s="40"/>
      <c r="F604" s="226" t="s">
        <v>2599</v>
      </c>
      <c r="G604" s="40"/>
      <c r="H604" s="40"/>
      <c r="I604" s="227"/>
      <c r="J604" s="40"/>
      <c r="K604" s="40"/>
      <c r="L604" s="44"/>
      <c r="M604" s="228"/>
      <c r="N604" s="229"/>
      <c r="O604" s="84"/>
      <c r="P604" s="84"/>
      <c r="Q604" s="84"/>
      <c r="R604" s="84"/>
      <c r="S604" s="84"/>
      <c r="T604" s="85"/>
      <c r="U604" s="38"/>
      <c r="V604" s="38"/>
      <c r="W604" s="38"/>
      <c r="X604" s="38"/>
      <c r="Y604" s="38"/>
      <c r="Z604" s="38"/>
      <c r="AA604" s="38"/>
      <c r="AB604" s="38"/>
      <c r="AC604" s="38"/>
      <c r="AD604" s="38"/>
      <c r="AE604" s="38"/>
      <c r="AT604" s="17" t="s">
        <v>159</v>
      </c>
      <c r="AU604" s="17" t="s">
        <v>83</v>
      </c>
    </row>
    <row r="605" s="2" customFormat="1" ht="16.5" customHeight="1">
      <c r="A605" s="38"/>
      <c r="B605" s="39"/>
      <c r="C605" s="212" t="s">
        <v>1461</v>
      </c>
      <c r="D605" s="212" t="s">
        <v>153</v>
      </c>
      <c r="E605" s="213" t="s">
        <v>2600</v>
      </c>
      <c r="F605" s="214" t="s">
        <v>1355</v>
      </c>
      <c r="G605" s="215" t="s">
        <v>281</v>
      </c>
      <c r="H605" s="216">
        <v>3</v>
      </c>
      <c r="I605" s="217"/>
      <c r="J605" s="218">
        <f>ROUND(I605*H605,2)</f>
        <v>0</v>
      </c>
      <c r="K605" s="214" t="s">
        <v>19</v>
      </c>
      <c r="L605" s="44"/>
      <c r="M605" s="219" t="s">
        <v>19</v>
      </c>
      <c r="N605" s="220" t="s">
        <v>44</v>
      </c>
      <c r="O605" s="84"/>
      <c r="P605" s="221">
        <f>O605*H605</f>
        <v>0</v>
      </c>
      <c r="Q605" s="221">
        <v>0.0050000000000000001</v>
      </c>
      <c r="R605" s="221">
        <f>Q605*H605</f>
        <v>0.014999999999999999</v>
      </c>
      <c r="S605" s="221">
        <v>0</v>
      </c>
      <c r="T605" s="222">
        <f>S605*H605</f>
        <v>0</v>
      </c>
      <c r="U605" s="38"/>
      <c r="V605" s="38"/>
      <c r="W605" s="38"/>
      <c r="X605" s="38"/>
      <c r="Y605" s="38"/>
      <c r="Z605" s="38"/>
      <c r="AA605" s="38"/>
      <c r="AB605" s="38"/>
      <c r="AC605" s="38"/>
      <c r="AD605" s="38"/>
      <c r="AE605" s="38"/>
      <c r="AR605" s="223" t="s">
        <v>383</v>
      </c>
      <c r="AT605" s="223" t="s">
        <v>153</v>
      </c>
      <c r="AU605" s="223" t="s">
        <v>83</v>
      </c>
      <c r="AY605" s="17" t="s">
        <v>150</v>
      </c>
      <c r="BE605" s="224">
        <f>IF(N605="základní",J605,0)</f>
        <v>0</v>
      </c>
      <c r="BF605" s="224">
        <f>IF(N605="snížená",J605,0)</f>
        <v>0</v>
      </c>
      <c r="BG605" s="224">
        <f>IF(N605="zákl. přenesená",J605,0)</f>
        <v>0</v>
      </c>
      <c r="BH605" s="224">
        <f>IF(N605="sníž. přenesená",J605,0)</f>
        <v>0</v>
      </c>
      <c r="BI605" s="224">
        <f>IF(N605="nulová",J605,0)</f>
        <v>0</v>
      </c>
      <c r="BJ605" s="17" t="s">
        <v>81</v>
      </c>
      <c r="BK605" s="224">
        <f>ROUND(I605*H605,2)</f>
        <v>0</v>
      </c>
      <c r="BL605" s="17" t="s">
        <v>383</v>
      </c>
      <c r="BM605" s="223" t="s">
        <v>2601</v>
      </c>
    </row>
    <row r="606" s="2" customFormat="1">
      <c r="A606" s="38"/>
      <c r="B606" s="39"/>
      <c r="C606" s="40"/>
      <c r="D606" s="225" t="s">
        <v>159</v>
      </c>
      <c r="E606" s="40"/>
      <c r="F606" s="226" t="s">
        <v>2602</v>
      </c>
      <c r="G606" s="40"/>
      <c r="H606" s="40"/>
      <c r="I606" s="227"/>
      <c r="J606" s="40"/>
      <c r="K606" s="40"/>
      <c r="L606" s="44"/>
      <c r="M606" s="228"/>
      <c r="N606" s="229"/>
      <c r="O606" s="84"/>
      <c r="P606" s="84"/>
      <c r="Q606" s="84"/>
      <c r="R606" s="84"/>
      <c r="S606" s="84"/>
      <c r="T606" s="85"/>
      <c r="U606" s="38"/>
      <c r="V606" s="38"/>
      <c r="W606" s="38"/>
      <c r="X606" s="38"/>
      <c r="Y606" s="38"/>
      <c r="Z606" s="38"/>
      <c r="AA606" s="38"/>
      <c r="AB606" s="38"/>
      <c r="AC606" s="38"/>
      <c r="AD606" s="38"/>
      <c r="AE606" s="38"/>
      <c r="AT606" s="17" t="s">
        <v>159</v>
      </c>
      <c r="AU606" s="17" t="s">
        <v>83</v>
      </c>
    </row>
    <row r="607" s="2" customFormat="1" ht="16.5" customHeight="1">
      <c r="A607" s="38"/>
      <c r="B607" s="39"/>
      <c r="C607" s="243" t="s">
        <v>1465</v>
      </c>
      <c r="D607" s="243" t="s">
        <v>229</v>
      </c>
      <c r="E607" s="244" t="s">
        <v>2603</v>
      </c>
      <c r="F607" s="245" t="s">
        <v>2604</v>
      </c>
      <c r="G607" s="246" t="s">
        <v>281</v>
      </c>
      <c r="H607" s="247">
        <v>3</v>
      </c>
      <c r="I607" s="248"/>
      <c r="J607" s="249">
        <f>ROUND(I607*H607,2)</f>
        <v>0</v>
      </c>
      <c r="K607" s="245" t="s">
        <v>19</v>
      </c>
      <c r="L607" s="250"/>
      <c r="M607" s="251" t="s">
        <v>19</v>
      </c>
      <c r="N607" s="252" t="s">
        <v>44</v>
      </c>
      <c r="O607" s="84"/>
      <c r="P607" s="221">
        <f>O607*H607</f>
        <v>0</v>
      </c>
      <c r="Q607" s="221">
        <v>0</v>
      </c>
      <c r="R607" s="221">
        <f>Q607*H607</f>
        <v>0</v>
      </c>
      <c r="S607" s="221">
        <v>0</v>
      </c>
      <c r="T607" s="222">
        <f>S607*H607</f>
        <v>0</v>
      </c>
      <c r="U607" s="38"/>
      <c r="V607" s="38"/>
      <c r="W607" s="38"/>
      <c r="X607" s="38"/>
      <c r="Y607" s="38"/>
      <c r="Z607" s="38"/>
      <c r="AA607" s="38"/>
      <c r="AB607" s="38"/>
      <c r="AC607" s="38"/>
      <c r="AD607" s="38"/>
      <c r="AE607" s="38"/>
      <c r="AR607" s="223" t="s">
        <v>1086</v>
      </c>
      <c r="AT607" s="223" t="s">
        <v>229</v>
      </c>
      <c r="AU607" s="223" t="s">
        <v>83</v>
      </c>
      <c r="AY607" s="17" t="s">
        <v>150</v>
      </c>
      <c r="BE607" s="224">
        <f>IF(N607="základní",J607,0)</f>
        <v>0</v>
      </c>
      <c r="BF607" s="224">
        <f>IF(N607="snížená",J607,0)</f>
        <v>0</v>
      </c>
      <c r="BG607" s="224">
        <f>IF(N607="zákl. přenesená",J607,0)</f>
        <v>0</v>
      </c>
      <c r="BH607" s="224">
        <f>IF(N607="sníž. přenesená",J607,0)</f>
        <v>0</v>
      </c>
      <c r="BI607" s="224">
        <f>IF(N607="nulová",J607,0)</f>
        <v>0</v>
      </c>
      <c r="BJ607" s="17" t="s">
        <v>81</v>
      </c>
      <c r="BK607" s="224">
        <f>ROUND(I607*H607,2)</f>
        <v>0</v>
      </c>
      <c r="BL607" s="17" t="s">
        <v>383</v>
      </c>
      <c r="BM607" s="223" t="s">
        <v>2605</v>
      </c>
    </row>
    <row r="608" s="2" customFormat="1">
      <c r="A608" s="38"/>
      <c r="B608" s="39"/>
      <c r="C608" s="40"/>
      <c r="D608" s="225" t="s">
        <v>159</v>
      </c>
      <c r="E608" s="40"/>
      <c r="F608" s="226" t="s">
        <v>2604</v>
      </c>
      <c r="G608" s="40"/>
      <c r="H608" s="40"/>
      <c r="I608" s="227"/>
      <c r="J608" s="40"/>
      <c r="K608" s="40"/>
      <c r="L608" s="44"/>
      <c r="M608" s="228"/>
      <c r="N608" s="229"/>
      <c r="O608" s="84"/>
      <c r="P608" s="84"/>
      <c r="Q608" s="84"/>
      <c r="R608" s="84"/>
      <c r="S608" s="84"/>
      <c r="T608" s="85"/>
      <c r="U608" s="38"/>
      <c r="V608" s="38"/>
      <c r="W608" s="38"/>
      <c r="X608" s="38"/>
      <c r="Y608" s="38"/>
      <c r="Z608" s="38"/>
      <c r="AA608" s="38"/>
      <c r="AB608" s="38"/>
      <c r="AC608" s="38"/>
      <c r="AD608" s="38"/>
      <c r="AE608" s="38"/>
      <c r="AT608" s="17" t="s">
        <v>159</v>
      </c>
      <c r="AU608" s="17" t="s">
        <v>83</v>
      </c>
    </row>
    <row r="609" s="2" customFormat="1" ht="16.5" customHeight="1">
      <c r="A609" s="38"/>
      <c r="B609" s="39"/>
      <c r="C609" s="212" t="s">
        <v>1471</v>
      </c>
      <c r="D609" s="212" t="s">
        <v>153</v>
      </c>
      <c r="E609" s="213" t="s">
        <v>1448</v>
      </c>
      <c r="F609" s="214" t="s">
        <v>1449</v>
      </c>
      <c r="G609" s="215" t="s">
        <v>281</v>
      </c>
      <c r="H609" s="216">
        <v>1</v>
      </c>
      <c r="I609" s="217"/>
      <c r="J609" s="218">
        <f>ROUND(I609*H609,2)</f>
        <v>0</v>
      </c>
      <c r="K609" s="214" t="s">
        <v>157</v>
      </c>
      <c r="L609" s="44"/>
      <c r="M609" s="219" t="s">
        <v>19</v>
      </c>
      <c r="N609" s="220" t="s">
        <v>44</v>
      </c>
      <c r="O609" s="84"/>
      <c r="P609" s="221">
        <f>O609*H609</f>
        <v>0</v>
      </c>
      <c r="Q609" s="221">
        <v>0.00108</v>
      </c>
      <c r="R609" s="221">
        <f>Q609*H609</f>
        <v>0.00108</v>
      </c>
      <c r="S609" s="221">
        <v>0</v>
      </c>
      <c r="T609" s="222">
        <f>S609*H609</f>
        <v>0</v>
      </c>
      <c r="U609" s="38"/>
      <c r="V609" s="38"/>
      <c r="W609" s="38"/>
      <c r="X609" s="38"/>
      <c r="Y609" s="38"/>
      <c r="Z609" s="38"/>
      <c r="AA609" s="38"/>
      <c r="AB609" s="38"/>
      <c r="AC609" s="38"/>
      <c r="AD609" s="38"/>
      <c r="AE609" s="38"/>
      <c r="AR609" s="223" t="s">
        <v>383</v>
      </c>
      <c r="AT609" s="223" t="s">
        <v>153</v>
      </c>
      <c r="AU609" s="223" t="s">
        <v>83</v>
      </c>
      <c r="AY609" s="17" t="s">
        <v>150</v>
      </c>
      <c r="BE609" s="224">
        <f>IF(N609="základní",J609,0)</f>
        <v>0</v>
      </c>
      <c r="BF609" s="224">
        <f>IF(N609="snížená",J609,0)</f>
        <v>0</v>
      </c>
      <c r="BG609" s="224">
        <f>IF(N609="zákl. přenesená",J609,0)</f>
        <v>0</v>
      </c>
      <c r="BH609" s="224">
        <f>IF(N609="sníž. přenesená",J609,0)</f>
        <v>0</v>
      </c>
      <c r="BI609" s="224">
        <f>IF(N609="nulová",J609,0)</f>
        <v>0</v>
      </c>
      <c r="BJ609" s="17" t="s">
        <v>81</v>
      </c>
      <c r="BK609" s="224">
        <f>ROUND(I609*H609,2)</f>
        <v>0</v>
      </c>
      <c r="BL609" s="17" t="s">
        <v>383</v>
      </c>
      <c r="BM609" s="223" t="s">
        <v>2606</v>
      </c>
    </row>
    <row r="610" s="2" customFormat="1">
      <c r="A610" s="38"/>
      <c r="B610" s="39"/>
      <c r="C610" s="40"/>
      <c r="D610" s="225" t="s">
        <v>159</v>
      </c>
      <c r="E610" s="40"/>
      <c r="F610" s="226" t="s">
        <v>1451</v>
      </c>
      <c r="G610" s="40"/>
      <c r="H610" s="40"/>
      <c r="I610" s="227"/>
      <c r="J610" s="40"/>
      <c r="K610" s="40"/>
      <c r="L610" s="44"/>
      <c r="M610" s="228"/>
      <c r="N610" s="229"/>
      <c r="O610" s="84"/>
      <c r="P610" s="84"/>
      <c r="Q610" s="84"/>
      <c r="R610" s="84"/>
      <c r="S610" s="84"/>
      <c r="T610" s="85"/>
      <c r="U610" s="38"/>
      <c r="V610" s="38"/>
      <c r="W610" s="38"/>
      <c r="X610" s="38"/>
      <c r="Y610" s="38"/>
      <c r="Z610" s="38"/>
      <c r="AA610" s="38"/>
      <c r="AB610" s="38"/>
      <c r="AC610" s="38"/>
      <c r="AD610" s="38"/>
      <c r="AE610" s="38"/>
      <c r="AT610" s="17" t="s">
        <v>159</v>
      </c>
      <c r="AU610" s="17" t="s">
        <v>83</v>
      </c>
    </row>
    <row r="611" s="2" customFormat="1">
      <c r="A611" s="38"/>
      <c r="B611" s="39"/>
      <c r="C611" s="40"/>
      <c r="D611" s="230" t="s">
        <v>161</v>
      </c>
      <c r="E611" s="40"/>
      <c r="F611" s="231" t="s">
        <v>1452</v>
      </c>
      <c r="G611" s="40"/>
      <c r="H611" s="40"/>
      <c r="I611" s="227"/>
      <c r="J611" s="40"/>
      <c r="K611" s="40"/>
      <c r="L611" s="44"/>
      <c r="M611" s="228"/>
      <c r="N611" s="229"/>
      <c r="O611" s="84"/>
      <c r="P611" s="84"/>
      <c r="Q611" s="84"/>
      <c r="R611" s="84"/>
      <c r="S611" s="84"/>
      <c r="T611" s="85"/>
      <c r="U611" s="38"/>
      <c r="V611" s="38"/>
      <c r="W611" s="38"/>
      <c r="X611" s="38"/>
      <c r="Y611" s="38"/>
      <c r="Z611" s="38"/>
      <c r="AA611" s="38"/>
      <c r="AB611" s="38"/>
      <c r="AC611" s="38"/>
      <c r="AD611" s="38"/>
      <c r="AE611" s="38"/>
      <c r="AT611" s="17" t="s">
        <v>161</v>
      </c>
      <c r="AU611" s="17" t="s">
        <v>83</v>
      </c>
    </row>
    <row r="612" s="2" customFormat="1" ht="16.5" customHeight="1">
      <c r="A612" s="38"/>
      <c r="B612" s="39"/>
      <c r="C612" s="212" t="s">
        <v>1475</v>
      </c>
      <c r="D612" s="212" t="s">
        <v>153</v>
      </c>
      <c r="E612" s="213" t="s">
        <v>1472</v>
      </c>
      <c r="F612" s="214" t="s">
        <v>1473</v>
      </c>
      <c r="G612" s="215" t="s">
        <v>281</v>
      </c>
      <c r="H612" s="216">
        <v>1</v>
      </c>
      <c r="I612" s="217"/>
      <c r="J612" s="218">
        <f>ROUND(I612*H612,2)</f>
        <v>0</v>
      </c>
      <c r="K612" s="214" t="s">
        <v>19</v>
      </c>
      <c r="L612" s="44"/>
      <c r="M612" s="219" t="s">
        <v>19</v>
      </c>
      <c r="N612" s="220" t="s">
        <v>44</v>
      </c>
      <c r="O612" s="84"/>
      <c r="P612" s="221">
        <f>O612*H612</f>
        <v>0</v>
      </c>
      <c r="Q612" s="221">
        <v>0.0048999999999999998</v>
      </c>
      <c r="R612" s="221">
        <f>Q612*H612</f>
        <v>0.0048999999999999998</v>
      </c>
      <c r="S612" s="221">
        <v>0</v>
      </c>
      <c r="T612" s="222">
        <f>S612*H612</f>
        <v>0</v>
      </c>
      <c r="U612" s="38"/>
      <c r="V612" s="38"/>
      <c r="W612" s="38"/>
      <c r="X612" s="38"/>
      <c r="Y612" s="38"/>
      <c r="Z612" s="38"/>
      <c r="AA612" s="38"/>
      <c r="AB612" s="38"/>
      <c r="AC612" s="38"/>
      <c r="AD612" s="38"/>
      <c r="AE612" s="38"/>
      <c r="AR612" s="223" t="s">
        <v>383</v>
      </c>
      <c r="AT612" s="223" t="s">
        <v>153</v>
      </c>
      <c r="AU612" s="223" t="s">
        <v>83</v>
      </c>
      <c r="AY612" s="17" t="s">
        <v>150</v>
      </c>
      <c r="BE612" s="224">
        <f>IF(N612="základní",J612,0)</f>
        <v>0</v>
      </c>
      <c r="BF612" s="224">
        <f>IF(N612="snížená",J612,0)</f>
        <v>0</v>
      </c>
      <c r="BG612" s="224">
        <f>IF(N612="zákl. přenesená",J612,0)</f>
        <v>0</v>
      </c>
      <c r="BH612" s="224">
        <f>IF(N612="sníž. přenesená",J612,0)</f>
        <v>0</v>
      </c>
      <c r="BI612" s="224">
        <f>IF(N612="nulová",J612,0)</f>
        <v>0</v>
      </c>
      <c r="BJ612" s="17" t="s">
        <v>81</v>
      </c>
      <c r="BK612" s="224">
        <f>ROUND(I612*H612,2)</f>
        <v>0</v>
      </c>
      <c r="BL612" s="17" t="s">
        <v>383</v>
      </c>
      <c r="BM612" s="223" t="s">
        <v>2607</v>
      </c>
    </row>
    <row r="613" s="2" customFormat="1">
      <c r="A613" s="38"/>
      <c r="B613" s="39"/>
      <c r="C613" s="40"/>
      <c r="D613" s="225" t="s">
        <v>159</v>
      </c>
      <c r="E613" s="40"/>
      <c r="F613" s="226" t="s">
        <v>1473</v>
      </c>
      <c r="G613" s="40"/>
      <c r="H613" s="40"/>
      <c r="I613" s="227"/>
      <c r="J613" s="40"/>
      <c r="K613" s="40"/>
      <c r="L613" s="44"/>
      <c r="M613" s="228"/>
      <c r="N613" s="229"/>
      <c r="O613" s="84"/>
      <c r="P613" s="84"/>
      <c r="Q613" s="84"/>
      <c r="R613" s="84"/>
      <c r="S613" s="84"/>
      <c r="T613" s="85"/>
      <c r="U613" s="38"/>
      <c r="V613" s="38"/>
      <c r="W613" s="38"/>
      <c r="X613" s="38"/>
      <c r="Y613" s="38"/>
      <c r="Z613" s="38"/>
      <c r="AA613" s="38"/>
      <c r="AB613" s="38"/>
      <c r="AC613" s="38"/>
      <c r="AD613" s="38"/>
      <c r="AE613" s="38"/>
      <c r="AT613" s="17" t="s">
        <v>159</v>
      </c>
      <c r="AU613" s="17" t="s">
        <v>83</v>
      </c>
    </row>
    <row r="614" s="12" customFormat="1" ht="25.92" customHeight="1">
      <c r="A614" s="12"/>
      <c r="B614" s="196"/>
      <c r="C614" s="197"/>
      <c r="D614" s="198" t="s">
        <v>72</v>
      </c>
      <c r="E614" s="199" t="s">
        <v>113</v>
      </c>
      <c r="F614" s="199" t="s">
        <v>114</v>
      </c>
      <c r="G614" s="197"/>
      <c r="H614" s="197"/>
      <c r="I614" s="200"/>
      <c r="J614" s="201">
        <f>BK614</f>
        <v>0</v>
      </c>
      <c r="K614" s="197"/>
      <c r="L614" s="202"/>
      <c r="M614" s="203"/>
      <c r="N614" s="204"/>
      <c r="O614" s="204"/>
      <c r="P614" s="205">
        <f>P615</f>
        <v>0</v>
      </c>
      <c r="Q614" s="204"/>
      <c r="R614" s="205">
        <f>R615</f>
        <v>0</v>
      </c>
      <c r="S614" s="204"/>
      <c r="T614" s="206">
        <f>T615</f>
        <v>0</v>
      </c>
      <c r="U614" s="12"/>
      <c r="V614" s="12"/>
      <c r="W614" s="12"/>
      <c r="X614" s="12"/>
      <c r="Y614" s="12"/>
      <c r="Z614" s="12"/>
      <c r="AA614" s="12"/>
      <c r="AB614" s="12"/>
      <c r="AC614" s="12"/>
      <c r="AD614" s="12"/>
      <c r="AE614" s="12"/>
      <c r="AR614" s="207" t="s">
        <v>186</v>
      </c>
      <c r="AT614" s="208" t="s">
        <v>72</v>
      </c>
      <c r="AU614" s="208" t="s">
        <v>73</v>
      </c>
      <c r="AY614" s="207" t="s">
        <v>150</v>
      </c>
      <c r="BK614" s="209">
        <f>BK615</f>
        <v>0</v>
      </c>
    </row>
    <row r="615" s="12" customFormat="1" ht="22.8" customHeight="1">
      <c r="A615" s="12"/>
      <c r="B615" s="196"/>
      <c r="C615" s="197"/>
      <c r="D615" s="198" t="s">
        <v>72</v>
      </c>
      <c r="E615" s="210" t="s">
        <v>1861</v>
      </c>
      <c r="F615" s="210" t="s">
        <v>1862</v>
      </c>
      <c r="G615" s="197"/>
      <c r="H615" s="197"/>
      <c r="I615" s="200"/>
      <c r="J615" s="211">
        <f>BK615</f>
        <v>0</v>
      </c>
      <c r="K615" s="197"/>
      <c r="L615" s="202"/>
      <c r="M615" s="203"/>
      <c r="N615" s="204"/>
      <c r="O615" s="204"/>
      <c r="P615" s="205">
        <f>SUM(P616:P621)</f>
        <v>0</v>
      </c>
      <c r="Q615" s="204"/>
      <c r="R615" s="205">
        <f>SUM(R616:R621)</f>
        <v>0</v>
      </c>
      <c r="S615" s="204"/>
      <c r="T615" s="206">
        <f>SUM(T616:T621)</f>
        <v>0</v>
      </c>
      <c r="U615" s="12"/>
      <c r="V615" s="12"/>
      <c r="W615" s="12"/>
      <c r="X615" s="12"/>
      <c r="Y615" s="12"/>
      <c r="Z615" s="12"/>
      <c r="AA615" s="12"/>
      <c r="AB615" s="12"/>
      <c r="AC615" s="12"/>
      <c r="AD615" s="12"/>
      <c r="AE615" s="12"/>
      <c r="AR615" s="207" t="s">
        <v>186</v>
      </c>
      <c r="AT615" s="208" t="s">
        <v>72</v>
      </c>
      <c r="AU615" s="208" t="s">
        <v>81</v>
      </c>
      <c r="AY615" s="207" t="s">
        <v>150</v>
      </c>
      <c r="BK615" s="209">
        <f>SUM(BK616:BK621)</f>
        <v>0</v>
      </c>
    </row>
    <row r="616" s="2" customFormat="1" ht="16.5" customHeight="1">
      <c r="A616" s="38"/>
      <c r="B616" s="39"/>
      <c r="C616" s="212" t="s">
        <v>1479</v>
      </c>
      <c r="D616" s="212" t="s">
        <v>153</v>
      </c>
      <c r="E616" s="213" t="s">
        <v>1864</v>
      </c>
      <c r="F616" s="214" t="s">
        <v>1865</v>
      </c>
      <c r="G616" s="215" t="s">
        <v>1866</v>
      </c>
      <c r="H616" s="216">
        <v>10</v>
      </c>
      <c r="I616" s="217"/>
      <c r="J616" s="218">
        <f>ROUND(I616*H616,2)</f>
        <v>0</v>
      </c>
      <c r="K616" s="214" t="s">
        <v>157</v>
      </c>
      <c r="L616" s="44"/>
      <c r="M616" s="219" t="s">
        <v>19</v>
      </c>
      <c r="N616" s="220" t="s">
        <v>44</v>
      </c>
      <c r="O616" s="84"/>
      <c r="P616" s="221">
        <f>O616*H616</f>
        <v>0</v>
      </c>
      <c r="Q616" s="221">
        <v>0</v>
      </c>
      <c r="R616" s="221">
        <f>Q616*H616</f>
        <v>0</v>
      </c>
      <c r="S616" s="221">
        <v>0</v>
      </c>
      <c r="T616" s="222">
        <f>S616*H616</f>
        <v>0</v>
      </c>
      <c r="U616" s="38"/>
      <c r="V616" s="38"/>
      <c r="W616" s="38"/>
      <c r="X616" s="38"/>
      <c r="Y616" s="38"/>
      <c r="Z616" s="38"/>
      <c r="AA616" s="38"/>
      <c r="AB616" s="38"/>
      <c r="AC616" s="38"/>
      <c r="AD616" s="38"/>
      <c r="AE616" s="38"/>
      <c r="AR616" s="223" t="s">
        <v>1867</v>
      </c>
      <c r="AT616" s="223" t="s">
        <v>153</v>
      </c>
      <c r="AU616" s="223" t="s">
        <v>83</v>
      </c>
      <c r="AY616" s="17" t="s">
        <v>150</v>
      </c>
      <c r="BE616" s="224">
        <f>IF(N616="základní",J616,0)</f>
        <v>0</v>
      </c>
      <c r="BF616" s="224">
        <f>IF(N616="snížená",J616,0)</f>
        <v>0</v>
      </c>
      <c r="BG616" s="224">
        <f>IF(N616="zákl. přenesená",J616,0)</f>
        <v>0</v>
      </c>
      <c r="BH616" s="224">
        <f>IF(N616="sníž. přenesená",J616,0)</f>
        <v>0</v>
      </c>
      <c r="BI616" s="224">
        <f>IF(N616="nulová",J616,0)</f>
        <v>0</v>
      </c>
      <c r="BJ616" s="17" t="s">
        <v>81</v>
      </c>
      <c r="BK616" s="224">
        <f>ROUND(I616*H616,2)</f>
        <v>0</v>
      </c>
      <c r="BL616" s="17" t="s">
        <v>1867</v>
      </c>
      <c r="BM616" s="223" t="s">
        <v>2608</v>
      </c>
    </row>
    <row r="617" s="2" customFormat="1">
      <c r="A617" s="38"/>
      <c r="B617" s="39"/>
      <c r="C617" s="40"/>
      <c r="D617" s="225" t="s">
        <v>159</v>
      </c>
      <c r="E617" s="40"/>
      <c r="F617" s="226" t="s">
        <v>1865</v>
      </c>
      <c r="G617" s="40"/>
      <c r="H617" s="40"/>
      <c r="I617" s="227"/>
      <c r="J617" s="40"/>
      <c r="K617" s="40"/>
      <c r="L617" s="44"/>
      <c r="M617" s="228"/>
      <c r="N617" s="229"/>
      <c r="O617" s="84"/>
      <c r="P617" s="84"/>
      <c r="Q617" s="84"/>
      <c r="R617" s="84"/>
      <c r="S617" s="84"/>
      <c r="T617" s="85"/>
      <c r="U617" s="38"/>
      <c r="V617" s="38"/>
      <c r="W617" s="38"/>
      <c r="X617" s="38"/>
      <c r="Y617" s="38"/>
      <c r="Z617" s="38"/>
      <c r="AA617" s="38"/>
      <c r="AB617" s="38"/>
      <c r="AC617" s="38"/>
      <c r="AD617" s="38"/>
      <c r="AE617" s="38"/>
      <c r="AT617" s="17" t="s">
        <v>159</v>
      </c>
      <c r="AU617" s="17" t="s">
        <v>83</v>
      </c>
    </row>
    <row r="618" s="2" customFormat="1">
      <c r="A618" s="38"/>
      <c r="B618" s="39"/>
      <c r="C618" s="40"/>
      <c r="D618" s="230" t="s">
        <v>161</v>
      </c>
      <c r="E618" s="40"/>
      <c r="F618" s="231" t="s">
        <v>1869</v>
      </c>
      <c r="G618" s="40"/>
      <c r="H618" s="40"/>
      <c r="I618" s="227"/>
      <c r="J618" s="40"/>
      <c r="K618" s="40"/>
      <c r="L618" s="44"/>
      <c r="M618" s="228"/>
      <c r="N618" s="229"/>
      <c r="O618" s="84"/>
      <c r="P618" s="84"/>
      <c r="Q618" s="84"/>
      <c r="R618" s="84"/>
      <c r="S618" s="84"/>
      <c r="T618" s="85"/>
      <c r="U618" s="38"/>
      <c r="V618" s="38"/>
      <c r="W618" s="38"/>
      <c r="X618" s="38"/>
      <c r="Y618" s="38"/>
      <c r="Z618" s="38"/>
      <c r="AA618" s="38"/>
      <c r="AB618" s="38"/>
      <c r="AC618" s="38"/>
      <c r="AD618" s="38"/>
      <c r="AE618" s="38"/>
      <c r="AT618" s="17" t="s">
        <v>161</v>
      </c>
      <c r="AU618" s="17" t="s">
        <v>83</v>
      </c>
    </row>
    <row r="619" s="2" customFormat="1" ht="16.5" customHeight="1">
      <c r="A619" s="38"/>
      <c r="B619" s="39"/>
      <c r="C619" s="212" t="s">
        <v>1483</v>
      </c>
      <c r="D619" s="212" t="s">
        <v>153</v>
      </c>
      <c r="E619" s="213" t="s">
        <v>1871</v>
      </c>
      <c r="F619" s="214" t="s">
        <v>1872</v>
      </c>
      <c r="G619" s="215" t="s">
        <v>1845</v>
      </c>
      <c r="H619" s="216">
        <v>10</v>
      </c>
      <c r="I619" s="217"/>
      <c r="J619" s="218">
        <f>ROUND(I619*H619,2)</f>
        <v>0</v>
      </c>
      <c r="K619" s="214" t="s">
        <v>19</v>
      </c>
      <c r="L619" s="44"/>
      <c r="M619" s="219" t="s">
        <v>19</v>
      </c>
      <c r="N619" s="220" t="s">
        <v>44</v>
      </c>
      <c r="O619" s="84"/>
      <c r="P619" s="221">
        <f>O619*H619</f>
        <v>0</v>
      </c>
      <c r="Q619" s="221">
        <v>0</v>
      </c>
      <c r="R619" s="221">
        <f>Q619*H619</f>
        <v>0</v>
      </c>
      <c r="S619" s="221">
        <v>0</v>
      </c>
      <c r="T619" s="222">
        <f>S619*H619</f>
        <v>0</v>
      </c>
      <c r="U619" s="38"/>
      <c r="V619" s="38"/>
      <c r="W619" s="38"/>
      <c r="X619" s="38"/>
      <c r="Y619" s="38"/>
      <c r="Z619" s="38"/>
      <c r="AA619" s="38"/>
      <c r="AB619" s="38"/>
      <c r="AC619" s="38"/>
      <c r="AD619" s="38"/>
      <c r="AE619" s="38"/>
      <c r="AR619" s="223" t="s">
        <v>1867</v>
      </c>
      <c r="AT619" s="223" t="s">
        <v>153</v>
      </c>
      <c r="AU619" s="223" t="s">
        <v>83</v>
      </c>
      <c r="AY619" s="17" t="s">
        <v>150</v>
      </c>
      <c r="BE619" s="224">
        <f>IF(N619="základní",J619,0)</f>
        <v>0</v>
      </c>
      <c r="BF619" s="224">
        <f>IF(N619="snížená",J619,0)</f>
        <v>0</v>
      </c>
      <c r="BG619" s="224">
        <f>IF(N619="zákl. přenesená",J619,0)</f>
        <v>0</v>
      </c>
      <c r="BH619" s="224">
        <f>IF(N619="sníž. přenesená",J619,0)</f>
        <v>0</v>
      </c>
      <c r="BI619" s="224">
        <f>IF(N619="nulová",J619,0)</f>
        <v>0</v>
      </c>
      <c r="BJ619" s="17" t="s">
        <v>81</v>
      </c>
      <c r="BK619" s="224">
        <f>ROUND(I619*H619,2)</f>
        <v>0</v>
      </c>
      <c r="BL619" s="17" t="s">
        <v>1867</v>
      </c>
      <c r="BM619" s="223" t="s">
        <v>2609</v>
      </c>
    </row>
    <row r="620" s="2" customFormat="1">
      <c r="A620" s="38"/>
      <c r="B620" s="39"/>
      <c r="C620" s="40"/>
      <c r="D620" s="225" t="s">
        <v>159</v>
      </c>
      <c r="E620" s="40"/>
      <c r="F620" s="226" t="s">
        <v>1872</v>
      </c>
      <c r="G620" s="40"/>
      <c r="H620" s="40"/>
      <c r="I620" s="227"/>
      <c r="J620" s="40"/>
      <c r="K620" s="40"/>
      <c r="L620" s="44"/>
      <c r="M620" s="228"/>
      <c r="N620" s="229"/>
      <c r="O620" s="84"/>
      <c r="P620" s="84"/>
      <c r="Q620" s="84"/>
      <c r="R620" s="84"/>
      <c r="S620" s="84"/>
      <c r="T620" s="85"/>
      <c r="U620" s="38"/>
      <c r="V620" s="38"/>
      <c r="W620" s="38"/>
      <c r="X620" s="38"/>
      <c r="Y620" s="38"/>
      <c r="Z620" s="38"/>
      <c r="AA620" s="38"/>
      <c r="AB620" s="38"/>
      <c r="AC620" s="38"/>
      <c r="AD620" s="38"/>
      <c r="AE620" s="38"/>
      <c r="AT620" s="17" t="s">
        <v>159</v>
      </c>
      <c r="AU620" s="17" t="s">
        <v>83</v>
      </c>
    </row>
    <row r="621" s="2" customFormat="1">
      <c r="A621" s="38"/>
      <c r="B621" s="39"/>
      <c r="C621" s="40"/>
      <c r="D621" s="225" t="s">
        <v>260</v>
      </c>
      <c r="E621" s="40"/>
      <c r="F621" s="253" t="s">
        <v>1874</v>
      </c>
      <c r="G621" s="40"/>
      <c r="H621" s="40"/>
      <c r="I621" s="227"/>
      <c r="J621" s="40"/>
      <c r="K621" s="40"/>
      <c r="L621" s="44"/>
      <c r="M621" s="254"/>
      <c r="N621" s="255"/>
      <c r="O621" s="256"/>
      <c r="P621" s="256"/>
      <c r="Q621" s="256"/>
      <c r="R621" s="256"/>
      <c r="S621" s="256"/>
      <c r="T621" s="257"/>
      <c r="U621" s="38"/>
      <c r="V621" s="38"/>
      <c r="W621" s="38"/>
      <c r="X621" s="38"/>
      <c r="Y621" s="38"/>
      <c r="Z621" s="38"/>
      <c r="AA621" s="38"/>
      <c r="AB621" s="38"/>
      <c r="AC621" s="38"/>
      <c r="AD621" s="38"/>
      <c r="AE621" s="38"/>
      <c r="AT621" s="17" t="s">
        <v>260</v>
      </c>
      <c r="AU621" s="17" t="s">
        <v>83</v>
      </c>
    </row>
    <row r="622" s="2" customFormat="1" ht="6.96" customHeight="1">
      <c r="A622" s="38"/>
      <c r="B622" s="59"/>
      <c r="C622" s="60"/>
      <c r="D622" s="60"/>
      <c r="E622" s="60"/>
      <c r="F622" s="60"/>
      <c r="G622" s="60"/>
      <c r="H622" s="60"/>
      <c r="I622" s="60"/>
      <c r="J622" s="60"/>
      <c r="K622" s="60"/>
      <c r="L622" s="44"/>
      <c r="M622" s="38"/>
      <c r="O622" s="38"/>
      <c r="P622" s="38"/>
      <c r="Q622" s="38"/>
      <c r="R622" s="38"/>
      <c r="S622" s="38"/>
      <c r="T622" s="38"/>
      <c r="U622" s="38"/>
      <c r="V622" s="38"/>
      <c r="W622" s="38"/>
      <c r="X622" s="38"/>
      <c r="Y622" s="38"/>
      <c r="Z622" s="38"/>
      <c r="AA622" s="38"/>
      <c r="AB622" s="38"/>
      <c r="AC622" s="38"/>
      <c r="AD622" s="38"/>
      <c r="AE622" s="38"/>
    </row>
  </sheetData>
  <sheetProtection sheet="1" autoFilter="0" formatColumns="0" formatRows="0" objects="1" scenarios="1" spinCount="100000" saltValue="wTVIg9ZrrdSrKlpJWa2mgMFWl7c9YVjE+mnoGHUtZaE+WDorAm3NP2hVvv/cuWvULcLHnNcXiqWxcG2VzAXXvg==" hashValue="5p/W59JnFM4NBKhDbi1ZhMsHD2H6FTdC5FraQ5nERgblQ1pv3zEjx3iRmP1ZE30ohc4tp1we6ADaeaw3Qc8NBA==" algorithmName="SHA-512" password="CC35"/>
  <autoFilter ref="C95:K62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4:H84"/>
    <mergeCell ref="E86:H86"/>
    <mergeCell ref="E88:H88"/>
    <mergeCell ref="L2:V2"/>
  </mergeCells>
  <hyperlinks>
    <hyperlink ref="F101" r:id="rId1" display="https://podminky.urs.cz/item/CS_URS_2024_01/713321211"/>
    <hyperlink ref="F107" r:id="rId2" display="https://podminky.urs.cz/item/CS_URS_2024_01/713421121"/>
    <hyperlink ref="F114" r:id="rId3" display="https://podminky.urs.cz/item/CS_URS_2024_01/713463212"/>
    <hyperlink ref="F129" r:id="rId4" display="https://podminky.urs.cz/item/CS_URS_2024_01/713463311"/>
    <hyperlink ref="F141" r:id="rId5" display="https://podminky.urs.cz/item/CS_URS_2024_01/713463312"/>
    <hyperlink ref="F156" r:id="rId6" display="https://podminky.urs.cz/item/CS_URS_2024_01/713471114"/>
    <hyperlink ref="F166" r:id="rId7" display="https://podminky.urs.cz/item/CS_URS_2024_01/713471212"/>
    <hyperlink ref="F175" r:id="rId8" display="https://podminky.urs.cz/item/CS_URS_2024_01/998713101"/>
    <hyperlink ref="F184" r:id="rId9" display="https://podminky.urs.cz/item/CS_URS_2024_01/732311120"/>
    <hyperlink ref="F191" r:id="rId10" display="https://podminky.urs.cz/item/CS_URS_2024_01/998732101"/>
    <hyperlink ref="F204" r:id="rId11" display="https://podminky.urs.cz/item/CS_URS_2024_01/733121216R"/>
    <hyperlink ref="F211" r:id="rId12" display="https://podminky.urs.cz/item/CS_URS_2024_01/733121222"/>
    <hyperlink ref="F215" r:id="rId13" display="https://podminky.urs.cz/item/CS_URS_2024_01/733121225"/>
    <hyperlink ref="F219" r:id="rId14" display="https://podminky.urs.cz/item/CS_URS_2024_01/733121228"/>
    <hyperlink ref="F223" r:id="rId15" display="https://podminky.urs.cz/item/CS_URS_2024_01/733121232"/>
    <hyperlink ref="F227" r:id="rId16" display="https://podminky.urs.cz/item/CS_URS_2024_01/733121235R"/>
    <hyperlink ref="F231" r:id="rId17" display="https://podminky.urs.cz/item/CS_URS_2024_01/733121239"/>
    <hyperlink ref="F235" r:id="rId18" display="https://podminky.urs.cz/item/CS_URS_2024_01/733121244"/>
    <hyperlink ref="F239" r:id="rId19" display="https://podminky.urs.cz/item/CS_URS_2024_01/998733101"/>
    <hyperlink ref="F243" r:id="rId20" display="https://podminky.urs.cz/item/CS_URS_2024_01/734109212"/>
    <hyperlink ref="F248" r:id="rId21" display="https://podminky.urs.cz/item/CS_URS_2024_01/734109223"/>
    <hyperlink ref="F253" r:id="rId22" display="https://podminky.urs.cz/item/CS_URS_2024_01/734109214"/>
    <hyperlink ref="F258" r:id="rId23" display="https://podminky.urs.cz/item/CS_URS_2024_01/734109215"/>
    <hyperlink ref="F263" r:id="rId24" display="https://podminky.urs.cz/item/CS_URS_2024_01/734109216"/>
    <hyperlink ref="F268" r:id="rId25" display="https://podminky.urs.cz/item/CS_URS_2024_01/734109218"/>
    <hyperlink ref="F273" r:id="rId26" display="https://podminky.urs.cz/item/CS_URS_2024_01/734109320"/>
    <hyperlink ref="F280" r:id="rId27" display="https://podminky.urs.cz/item/CS_URS_2024_01/734109315"/>
    <hyperlink ref="F285" r:id="rId28" display="https://podminky.urs.cz/item/CS_URS_2024_01/734109316"/>
    <hyperlink ref="F290" r:id="rId29" display="https://podminky.urs.cz/item/CS_URS_2024_01/734109211"/>
    <hyperlink ref="F295" r:id="rId30" display="https://podminky.urs.cz/item/CS_URS_2024_01/734109217"/>
    <hyperlink ref="F300" r:id="rId31" display="https://podminky.urs.cz/item/CS_URS_2024_01/734109219"/>
    <hyperlink ref="F307" r:id="rId32" display="https://podminky.urs.cz/item/CS_URS_2024_01/734109312"/>
    <hyperlink ref="F316" r:id="rId33" display="https://podminky.urs.cz/item/CS_URS_2024_01/734169412"/>
    <hyperlink ref="F325" r:id="rId34" display="https://podminky.urs.cz/item/CS_URS_2024_01/734173411"/>
    <hyperlink ref="F329" r:id="rId35" display="https://podminky.urs.cz/item/CS_URS_2024_01/734173418"/>
    <hyperlink ref="F333" r:id="rId36" display="https://podminky.urs.cz/item/CS_URS_2024_01/734109317"/>
    <hyperlink ref="F338" r:id="rId37" display="https://podminky.urs.cz/item/CS_URS_2024_01/734173618"/>
    <hyperlink ref="F431" r:id="rId38" display="https://podminky.urs.cz/item/CS_URS_2024_01/734494213"/>
    <hyperlink ref="F434" r:id="rId39" display="https://podminky.urs.cz/item/CS_URS_2024_01/734494214"/>
    <hyperlink ref="F437" r:id="rId40" display="https://podminky.urs.cz/item/CS_URS_2024_01/734494218"/>
    <hyperlink ref="F446" r:id="rId41" display="https://podminky.urs.cz/item/CS_URS_2024_01/734499212"/>
    <hyperlink ref="F453" r:id="rId42" display="https://podminky.urs.cz/item/CS_URS_2024_01/734419111"/>
    <hyperlink ref="F478" r:id="rId43" display="https://podminky.urs.cz/item/CS_URS_2024_01/734209114"/>
    <hyperlink ref="F489" r:id="rId44" display="https://podminky.urs.cz/item/CS_URS_2024_01/230050031"/>
    <hyperlink ref="F494" r:id="rId45" display="https://podminky.urs.cz/item/CS_URS_2024_01/998734101"/>
    <hyperlink ref="F498" r:id="rId46" display="https://podminky.urs.cz/item/CS_URS_2024_01/751111013"/>
    <hyperlink ref="F503" r:id="rId47" display="https://podminky.urs.cz/item/CS_URS_2024_01/998751101"/>
    <hyperlink ref="F507" r:id="rId48" display="https://podminky.urs.cz/item/CS_URS_2024_01/783614551"/>
    <hyperlink ref="F510" r:id="rId49" display="https://podminky.urs.cz/item/CS_URS_2024_01/783614561"/>
    <hyperlink ref="F513" r:id="rId50" display="https://podminky.urs.cz/item/CS_URS_2024_01/783614571"/>
    <hyperlink ref="F516" r:id="rId51" display="https://podminky.urs.cz/item/CS_URS_2024_01/783614581"/>
    <hyperlink ref="F521" r:id="rId52" display="https://podminky.urs.cz/item/CS_URS_2024_01/230021008"/>
    <hyperlink ref="F526" r:id="rId53" display="https://podminky.urs.cz/item/CS_URS_2024_01/230021017"/>
    <hyperlink ref="F531" r:id="rId54" display="https://podminky.urs.cz/item/CS_URS_2024_01/230021026"/>
    <hyperlink ref="F540" r:id="rId55" display="https://podminky.urs.cz/item/CS_URS_2024_01/230022008"/>
    <hyperlink ref="F553" r:id="rId56" display="https://podminky.urs.cz/item/CS_URS_2024_01/230022045"/>
    <hyperlink ref="F562" r:id="rId57" display="https://podminky.urs.cz/item/CS_URS_2024_01/230022047"/>
    <hyperlink ref="F569" r:id="rId58" display="https://podminky.urs.cz/item/CS_URS_2024_01/230022057"/>
    <hyperlink ref="F598" r:id="rId59" display="https://podminky.urs.cz/item/CS_URS_2024_01/230023101"/>
    <hyperlink ref="F611" r:id="rId60" display="https://podminky.urs.cz/item/CS_URS_2024_01/230023113"/>
    <hyperlink ref="F618" r:id="rId61" display="https://podminky.urs.cz/item/CS_URS_2024_01/043124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2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96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83</v>
      </c>
    </row>
    <row r="4" s="1" customFormat="1" ht="24.96" customHeight="1">
      <c r="B4" s="20"/>
      <c r="D4" s="140" t="s">
        <v>117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Revitalizace CZT Liberec - GreenNet III- D10 Úprava zdroje</v>
      </c>
      <c r="F7" s="142"/>
      <c r="G7" s="142"/>
      <c r="H7" s="142"/>
      <c r="L7" s="20"/>
    </row>
    <row r="8" s="1" customFormat="1" ht="12" customHeight="1">
      <c r="B8" s="20"/>
      <c r="D8" s="142" t="s">
        <v>118</v>
      </c>
      <c r="L8" s="20"/>
    </row>
    <row r="9" s="2" customFormat="1" ht="16.5" customHeight="1">
      <c r="A9" s="38"/>
      <c r="B9" s="44"/>
      <c r="C9" s="38"/>
      <c r="D9" s="38"/>
      <c r="E9" s="143" t="s">
        <v>483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2" t="s">
        <v>484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45" t="s">
        <v>2610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21</v>
      </c>
      <c r="E14" s="38"/>
      <c r="F14" s="133" t="s">
        <v>2611</v>
      </c>
      <c r="G14" s="38"/>
      <c r="H14" s="38"/>
      <c r="I14" s="142" t="s">
        <v>23</v>
      </c>
      <c r="J14" s="146" t="str">
        <f>'Rekapitulace stavby'!AN8</f>
        <v>21. 6. 2024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tr">
        <f>IF('Rekapitulace stavby'!AN10="","",'Rekapitulace stavby'!AN10)</f>
        <v>62241672</v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tr">
        <f>IF('Rekapitulace stavby'!E11="","",'Rekapitulace stavby'!E11)</f>
        <v>Teplárna Liberec, a.s.</v>
      </c>
      <c r="F17" s="38"/>
      <c r="G17" s="38"/>
      <c r="H17" s="38"/>
      <c r="I17" s="142" t="s">
        <v>29</v>
      </c>
      <c r="J17" s="133" t="str">
        <f>IF('Rekapitulace stavby'!AN11="","",'Rekapitulace stavby'!AN11)</f>
        <v/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2" t="s">
        <v>30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29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2" t="s">
        <v>32</v>
      </c>
      <c r="E22" s="38"/>
      <c r="F22" s="38"/>
      <c r="G22" s="38"/>
      <c r="H22" s="38"/>
      <c r="I22" s="142" t="s">
        <v>26</v>
      </c>
      <c r="J22" s="133" t="str">
        <f>IF('Rekapitulace stavby'!AN16="","",'Rekapitulace stavby'!AN16)</f>
        <v>28662814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tr">
        <f>IF('Rekapitulace stavby'!E17="","",'Rekapitulace stavby'!E17)</f>
        <v>SITEZ s.r.o.</v>
      </c>
      <c r="F23" s="38"/>
      <c r="G23" s="38"/>
      <c r="H23" s="38"/>
      <c r="I23" s="142" t="s">
        <v>29</v>
      </c>
      <c r="J23" s="133" t="str">
        <f>IF('Rekapitulace stavby'!AN17="","",'Rekapitulace stavby'!AN17)</f>
        <v/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2" t="s">
        <v>36</v>
      </c>
      <c r="E25" s="38"/>
      <c r="F25" s="38"/>
      <c r="G25" s="38"/>
      <c r="H25" s="38"/>
      <c r="I25" s="142" t="s">
        <v>26</v>
      </c>
      <c r="J25" s="133" t="str">
        <f>IF('Rekapitulace stavby'!AN19="","",'Rekapitulace stavby'!AN19)</f>
        <v>28662814</v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tr">
        <f>IF('Rekapitulace stavby'!E20="","",'Rekapitulace stavby'!E20)</f>
        <v>SITEZ s.r.o.</v>
      </c>
      <c r="F26" s="38"/>
      <c r="G26" s="38"/>
      <c r="H26" s="38"/>
      <c r="I26" s="142" t="s">
        <v>29</v>
      </c>
      <c r="J26" s="133" t="str">
        <f>IF('Rekapitulace stavby'!AN20="","",'Rekapitulace stavby'!AN20)</f>
        <v/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2" t="s">
        <v>37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47"/>
      <c r="B29" s="148"/>
      <c r="C29" s="147"/>
      <c r="D29" s="147"/>
      <c r="E29" s="149" t="s">
        <v>19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39</v>
      </c>
      <c r="E32" s="38"/>
      <c r="F32" s="38"/>
      <c r="G32" s="38"/>
      <c r="H32" s="38"/>
      <c r="I32" s="38"/>
      <c r="J32" s="153">
        <f>ROUND(J85,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41</v>
      </c>
      <c r="G34" s="38"/>
      <c r="H34" s="38"/>
      <c r="I34" s="154" t="s">
        <v>40</v>
      </c>
      <c r="J34" s="154" t="s">
        <v>42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43</v>
      </c>
      <c r="E35" s="142" t="s">
        <v>44</v>
      </c>
      <c r="F35" s="156">
        <f>ROUND((SUM(BE85:BE349)),  2)</f>
        <v>0</v>
      </c>
      <c r="G35" s="38"/>
      <c r="H35" s="38"/>
      <c r="I35" s="157">
        <v>0.20999999999999999</v>
      </c>
      <c r="J35" s="156">
        <f>ROUND(((SUM(BE85:BE349))*I35),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2" t="s">
        <v>45</v>
      </c>
      <c r="F36" s="156">
        <f>ROUND((SUM(BF85:BF349)),  2)</f>
        <v>0</v>
      </c>
      <c r="G36" s="38"/>
      <c r="H36" s="38"/>
      <c r="I36" s="157">
        <v>0.12</v>
      </c>
      <c r="J36" s="156">
        <f>ROUND(((SUM(BF85:BF349))*I36),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46</v>
      </c>
      <c r="F37" s="156">
        <f>ROUND((SUM(BG85:BG349)),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47</v>
      </c>
      <c r="F38" s="156">
        <f>ROUND((SUM(BH85:BH349)),  2)</f>
        <v>0</v>
      </c>
      <c r="G38" s="38"/>
      <c r="H38" s="38"/>
      <c r="I38" s="157">
        <v>0.12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48</v>
      </c>
      <c r="F39" s="156">
        <f>ROUND((SUM(BI85:BI349)),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8"/>
      <c r="D41" s="159" t="s">
        <v>49</v>
      </c>
      <c r="E41" s="160"/>
      <c r="F41" s="160"/>
      <c r="G41" s="161" t="s">
        <v>50</v>
      </c>
      <c r="H41" s="162" t="s">
        <v>51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120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169" t="str">
        <f>E7</f>
        <v>Revitalizace CZT Liberec - GreenNet III- D10 Úprava zdroje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118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69" t="s">
        <v>483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484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6.5" customHeight="1">
      <c r="A54" s="38"/>
      <c r="B54" s="39"/>
      <c r="C54" s="40"/>
      <c r="D54" s="40"/>
      <c r="E54" s="69" t="str">
        <f>E11</f>
        <v>D10.2.1 - PS 731 - PVS v OKP - MaR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40"/>
      <c r="E56" s="40"/>
      <c r="F56" s="27" t="str">
        <f>F14</f>
        <v xml:space="preserve"> </v>
      </c>
      <c r="G56" s="40"/>
      <c r="H56" s="40"/>
      <c r="I56" s="32" t="s">
        <v>23</v>
      </c>
      <c r="J56" s="72" t="str">
        <f>IF(J14="","",J14)</f>
        <v>21. 6. 2024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5.15" customHeight="1">
      <c r="A58" s="38"/>
      <c r="B58" s="39"/>
      <c r="C58" s="32" t="s">
        <v>25</v>
      </c>
      <c r="D58" s="40"/>
      <c r="E58" s="40"/>
      <c r="F58" s="27" t="str">
        <f>E17</f>
        <v>Teplárna Liberec, a.s.</v>
      </c>
      <c r="G58" s="40"/>
      <c r="H58" s="40"/>
      <c r="I58" s="32" t="s">
        <v>32</v>
      </c>
      <c r="J58" s="36" t="str">
        <f>E23</f>
        <v>SITEZ s.r.o.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15.15" customHeight="1">
      <c r="A59" s="38"/>
      <c r="B59" s="39"/>
      <c r="C59" s="32" t="s">
        <v>30</v>
      </c>
      <c r="D59" s="40"/>
      <c r="E59" s="40"/>
      <c r="F59" s="27" t="str">
        <f>IF(E20="","",E20)</f>
        <v>Vyplň údaj</v>
      </c>
      <c r="G59" s="40"/>
      <c r="H59" s="40"/>
      <c r="I59" s="32" t="s">
        <v>36</v>
      </c>
      <c r="J59" s="36" t="str">
        <f>E26</f>
        <v>SITEZ s.r.o.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0" t="s">
        <v>121</v>
      </c>
      <c r="D61" s="171"/>
      <c r="E61" s="171"/>
      <c r="F61" s="171"/>
      <c r="G61" s="171"/>
      <c r="H61" s="171"/>
      <c r="I61" s="171"/>
      <c r="J61" s="172" t="s">
        <v>122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3" t="s">
        <v>71</v>
      </c>
      <c r="D63" s="40"/>
      <c r="E63" s="40"/>
      <c r="F63" s="40"/>
      <c r="G63" s="40"/>
      <c r="H63" s="40"/>
      <c r="I63" s="40"/>
      <c r="J63" s="102">
        <f>J85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123</v>
      </c>
    </row>
    <row r="64" s="2" customFormat="1" ht="21.84" customHeight="1">
      <c r="A64" s="38"/>
      <c r="B64" s="39"/>
      <c r="C64" s="40"/>
      <c r="D64" s="40"/>
      <c r="E64" s="40"/>
      <c r="F64" s="40"/>
      <c r="G64" s="40"/>
      <c r="H64" s="40"/>
      <c r="I64" s="40"/>
      <c r="J64" s="40"/>
      <c r="K64" s="40"/>
      <c r="L64" s="144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 s="2" customFormat="1" ht="6.96" customHeight="1">
      <c r="A65" s="38"/>
      <c r="B65" s="59"/>
      <c r="C65" s="60"/>
      <c r="D65" s="60"/>
      <c r="E65" s="60"/>
      <c r="F65" s="60"/>
      <c r="G65" s="60"/>
      <c r="H65" s="60"/>
      <c r="I65" s="60"/>
      <c r="J65" s="60"/>
      <c r="K65" s="60"/>
      <c r="L65" s="144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9" s="2" customFormat="1" ht="6.96" customHeight="1">
      <c r="A69" s="38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14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24.96" customHeight="1">
      <c r="A70" s="38"/>
      <c r="B70" s="39"/>
      <c r="C70" s="23" t="s">
        <v>135</v>
      </c>
      <c r="D70" s="40"/>
      <c r="E70" s="40"/>
      <c r="F70" s="40"/>
      <c r="G70" s="40"/>
      <c r="H70" s="40"/>
      <c r="I70" s="40"/>
      <c r="J70" s="40"/>
      <c r="K70" s="40"/>
      <c r="L70" s="14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6.96" customHeight="1">
      <c r="A71" s="38"/>
      <c r="B71" s="39"/>
      <c r="C71" s="40"/>
      <c r="D71" s="40"/>
      <c r="E71" s="40"/>
      <c r="F71" s="40"/>
      <c r="G71" s="40"/>
      <c r="H71" s="40"/>
      <c r="I71" s="40"/>
      <c r="J71" s="40"/>
      <c r="K71" s="40"/>
      <c r="L71" s="14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2" customHeight="1">
      <c r="A72" s="38"/>
      <c r="B72" s="39"/>
      <c r="C72" s="32" t="s">
        <v>16</v>
      </c>
      <c r="D72" s="40"/>
      <c r="E72" s="40"/>
      <c r="F72" s="40"/>
      <c r="G72" s="40"/>
      <c r="H72" s="40"/>
      <c r="I72" s="40"/>
      <c r="J72" s="40"/>
      <c r="K72" s="40"/>
      <c r="L72" s="14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6.5" customHeight="1">
      <c r="A73" s="38"/>
      <c r="B73" s="39"/>
      <c r="C73" s="40"/>
      <c r="D73" s="40"/>
      <c r="E73" s="169" t="str">
        <f>E7</f>
        <v>Revitalizace CZT Liberec - GreenNet III- D10 Úprava zdroje</v>
      </c>
      <c r="F73" s="32"/>
      <c r="G73" s="32"/>
      <c r="H73" s="32"/>
      <c r="I73" s="40"/>
      <c r="J73" s="40"/>
      <c r="K73" s="40"/>
      <c r="L73" s="14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1" customFormat="1" ht="12" customHeight="1">
      <c r="B74" s="21"/>
      <c r="C74" s="32" t="s">
        <v>118</v>
      </c>
      <c r="D74" s="22"/>
      <c r="E74" s="22"/>
      <c r="F74" s="22"/>
      <c r="G74" s="22"/>
      <c r="H74" s="22"/>
      <c r="I74" s="22"/>
      <c r="J74" s="22"/>
      <c r="K74" s="22"/>
      <c r="L74" s="20"/>
    </row>
    <row r="75" s="2" customFormat="1" ht="16.5" customHeight="1">
      <c r="A75" s="38"/>
      <c r="B75" s="39"/>
      <c r="C75" s="40"/>
      <c r="D75" s="40"/>
      <c r="E75" s="169" t="s">
        <v>483</v>
      </c>
      <c r="F75" s="40"/>
      <c r="G75" s="40"/>
      <c r="H75" s="40"/>
      <c r="I75" s="40"/>
      <c r="J75" s="40"/>
      <c r="K75" s="40"/>
      <c r="L75" s="14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2" customHeight="1">
      <c r="A76" s="38"/>
      <c r="B76" s="39"/>
      <c r="C76" s="32" t="s">
        <v>484</v>
      </c>
      <c r="D76" s="40"/>
      <c r="E76" s="40"/>
      <c r="F76" s="40"/>
      <c r="G76" s="40"/>
      <c r="H76" s="40"/>
      <c r="I76" s="40"/>
      <c r="J76" s="40"/>
      <c r="K76" s="40"/>
      <c r="L76" s="14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6.5" customHeight="1">
      <c r="A77" s="38"/>
      <c r="B77" s="39"/>
      <c r="C77" s="40"/>
      <c r="D77" s="40"/>
      <c r="E77" s="69" t="str">
        <f>E11</f>
        <v>D10.2.1 - PS 731 - PVS v OKP - MaR</v>
      </c>
      <c r="F77" s="40"/>
      <c r="G77" s="40"/>
      <c r="H77" s="40"/>
      <c r="I77" s="40"/>
      <c r="J77" s="40"/>
      <c r="K77" s="40"/>
      <c r="L77" s="14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2" customHeight="1">
      <c r="A79" s="38"/>
      <c r="B79" s="39"/>
      <c r="C79" s="32" t="s">
        <v>21</v>
      </c>
      <c r="D79" s="40"/>
      <c r="E79" s="40"/>
      <c r="F79" s="27" t="str">
        <f>F14</f>
        <v xml:space="preserve"> </v>
      </c>
      <c r="G79" s="40"/>
      <c r="H79" s="40"/>
      <c r="I79" s="32" t="s">
        <v>23</v>
      </c>
      <c r="J79" s="72" t="str">
        <f>IF(J14="","",J14)</f>
        <v>21. 6. 2024</v>
      </c>
      <c r="K79" s="40"/>
      <c r="L79" s="14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6.96" customHeight="1">
      <c r="A80" s="38"/>
      <c r="B80" s="39"/>
      <c r="C80" s="40"/>
      <c r="D80" s="40"/>
      <c r="E80" s="40"/>
      <c r="F80" s="40"/>
      <c r="G80" s="40"/>
      <c r="H80" s="40"/>
      <c r="I80" s="40"/>
      <c r="J80" s="40"/>
      <c r="K80" s="4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5.15" customHeight="1">
      <c r="A81" s="38"/>
      <c r="B81" s="39"/>
      <c r="C81" s="32" t="s">
        <v>25</v>
      </c>
      <c r="D81" s="40"/>
      <c r="E81" s="40"/>
      <c r="F81" s="27" t="str">
        <f>E17</f>
        <v>Teplárna Liberec, a.s.</v>
      </c>
      <c r="G81" s="40"/>
      <c r="H81" s="40"/>
      <c r="I81" s="32" t="s">
        <v>32</v>
      </c>
      <c r="J81" s="36" t="str">
        <f>E23</f>
        <v>SITEZ s.r.o.</v>
      </c>
      <c r="K81" s="4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5.15" customHeight="1">
      <c r="A82" s="38"/>
      <c r="B82" s="39"/>
      <c r="C82" s="32" t="s">
        <v>30</v>
      </c>
      <c r="D82" s="40"/>
      <c r="E82" s="40"/>
      <c r="F82" s="27" t="str">
        <f>IF(E20="","",E20)</f>
        <v>Vyplň údaj</v>
      </c>
      <c r="G82" s="40"/>
      <c r="H82" s="40"/>
      <c r="I82" s="32" t="s">
        <v>36</v>
      </c>
      <c r="J82" s="36" t="str">
        <f>E26</f>
        <v>SITEZ s.r.o.</v>
      </c>
      <c r="K82" s="40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0.32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11" customFormat="1" ht="29.28" customHeight="1">
      <c r="A84" s="185"/>
      <c r="B84" s="186"/>
      <c r="C84" s="187" t="s">
        <v>136</v>
      </c>
      <c r="D84" s="188" t="s">
        <v>58</v>
      </c>
      <c r="E84" s="188" t="s">
        <v>54</v>
      </c>
      <c r="F84" s="188" t="s">
        <v>55</v>
      </c>
      <c r="G84" s="188" t="s">
        <v>137</v>
      </c>
      <c r="H84" s="188" t="s">
        <v>138</v>
      </c>
      <c r="I84" s="188" t="s">
        <v>139</v>
      </c>
      <c r="J84" s="188" t="s">
        <v>122</v>
      </c>
      <c r="K84" s="189" t="s">
        <v>140</v>
      </c>
      <c r="L84" s="190"/>
      <c r="M84" s="92" t="s">
        <v>19</v>
      </c>
      <c r="N84" s="93" t="s">
        <v>43</v>
      </c>
      <c r="O84" s="93" t="s">
        <v>141</v>
      </c>
      <c r="P84" s="93" t="s">
        <v>142</v>
      </c>
      <c r="Q84" s="93" t="s">
        <v>143</v>
      </c>
      <c r="R84" s="93" t="s">
        <v>144</v>
      </c>
      <c r="S84" s="93" t="s">
        <v>145</v>
      </c>
      <c r="T84" s="94" t="s">
        <v>146</v>
      </c>
      <c r="U84" s="185"/>
      <c r="V84" s="185"/>
      <c r="W84" s="185"/>
      <c r="X84" s="185"/>
      <c r="Y84" s="185"/>
      <c r="Z84" s="185"/>
      <c r="AA84" s="185"/>
      <c r="AB84" s="185"/>
      <c r="AC84" s="185"/>
      <c r="AD84" s="185"/>
      <c r="AE84" s="185"/>
    </row>
    <row r="85" s="2" customFormat="1" ht="22.8" customHeight="1">
      <c r="A85" s="38"/>
      <c r="B85" s="39"/>
      <c r="C85" s="99" t="s">
        <v>147</v>
      </c>
      <c r="D85" s="40"/>
      <c r="E85" s="40"/>
      <c r="F85" s="40"/>
      <c r="G85" s="40"/>
      <c r="H85" s="40"/>
      <c r="I85" s="40"/>
      <c r="J85" s="191">
        <f>BK85</f>
        <v>0</v>
      </c>
      <c r="K85" s="40"/>
      <c r="L85" s="44"/>
      <c r="M85" s="95"/>
      <c r="N85" s="192"/>
      <c r="O85" s="96"/>
      <c r="P85" s="193">
        <f>SUM(P86:P349)</f>
        <v>0</v>
      </c>
      <c r="Q85" s="96"/>
      <c r="R85" s="193">
        <f>SUM(R86:R349)</f>
        <v>0</v>
      </c>
      <c r="S85" s="96"/>
      <c r="T85" s="194">
        <f>SUM(T86:T349)</f>
        <v>0</v>
      </c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T85" s="17" t="s">
        <v>72</v>
      </c>
      <c r="AU85" s="17" t="s">
        <v>123</v>
      </c>
      <c r="BK85" s="195">
        <f>SUM(BK86:BK349)</f>
        <v>0</v>
      </c>
    </row>
    <row r="86" s="2" customFormat="1" ht="16.5" customHeight="1">
      <c r="A86" s="38"/>
      <c r="B86" s="39"/>
      <c r="C86" s="243" t="s">
        <v>81</v>
      </c>
      <c r="D86" s="243" t="s">
        <v>229</v>
      </c>
      <c r="E86" s="244" t="s">
        <v>2612</v>
      </c>
      <c r="F86" s="245" t="s">
        <v>2613</v>
      </c>
      <c r="G86" s="246" t="s">
        <v>2064</v>
      </c>
      <c r="H86" s="247">
        <v>1</v>
      </c>
      <c r="I86" s="248"/>
      <c r="J86" s="249">
        <f>ROUND(I86*H86,2)</f>
        <v>0</v>
      </c>
      <c r="K86" s="245" t="s">
        <v>19</v>
      </c>
      <c r="L86" s="250"/>
      <c r="M86" s="251" t="s">
        <v>19</v>
      </c>
      <c r="N86" s="252" t="s">
        <v>44</v>
      </c>
      <c r="O86" s="84"/>
      <c r="P86" s="221">
        <f>O86*H86</f>
        <v>0</v>
      </c>
      <c r="Q86" s="221">
        <v>0</v>
      </c>
      <c r="R86" s="221">
        <f>Q86*H86</f>
        <v>0</v>
      </c>
      <c r="S86" s="221">
        <v>0</v>
      </c>
      <c r="T86" s="222">
        <f>S86*H86</f>
        <v>0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R86" s="223" t="s">
        <v>204</v>
      </c>
      <c r="AT86" s="223" t="s">
        <v>229</v>
      </c>
      <c r="AU86" s="223" t="s">
        <v>73</v>
      </c>
      <c r="AY86" s="17" t="s">
        <v>150</v>
      </c>
      <c r="BE86" s="224">
        <f>IF(N86="základní",J86,0)</f>
        <v>0</v>
      </c>
      <c r="BF86" s="224">
        <f>IF(N86="snížená",J86,0)</f>
        <v>0</v>
      </c>
      <c r="BG86" s="224">
        <f>IF(N86="zákl. přenesená",J86,0)</f>
        <v>0</v>
      </c>
      <c r="BH86" s="224">
        <f>IF(N86="sníž. přenesená",J86,0)</f>
        <v>0</v>
      </c>
      <c r="BI86" s="224">
        <f>IF(N86="nulová",J86,0)</f>
        <v>0</v>
      </c>
      <c r="BJ86" s="17" t="s">
        <v>81</v>
      </c>
      <c r="BK86" s="224">
        <f>ROUND(I86*H86,2)</f>
        <v>0</v>
      </c>
      <c r="BL86" s="17" t="s">
        <v>179</v>
      </c>
      <c r="BM86" s="223" t="s">
        <v>83</v>
      </c>
    </row>
    <row r="87" s="2" customFormat="1">
      <c r="A87" s="38"/>
      <c r="B87" s="39"/>
      <c r="C87" s="40"/>
      <c r="D87" s="225" t="s">
        <v>159</v>
      </c>
      <c r="E87" s="40"/>
      <c r="F87" s="226" t="s">
        <v>2613</v>
      </c>
      <c r="G87" s="40"/>
      <c r="H87" s="40"/>
      <c r="I87" s="227"/>
      <c r="J87" s="40"/>
      <c r="K87" s="40"/>
      <c r="L87" s="44"/>
      <c r="M87" s="228"/>
      <c r="N87" s="229"/>
      <c r="O87" s="84"/>
      <c r="P87" s="84"/>
      <c r="Q87" s="84"/>
      <c r="R87" s="84"/>
      <c r="S87" s="84"/>
      <c r="T87" s="85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T87" s="17" t="s">
        <v>159</v>
      </c>
      <c r="AU87" s="17" t="s">
        <v>73</v>
      </c>
    </row>
    <row r="88" s="2" customFormat="1" ht="16.5" customHeight="1">
      <c r="A88" s="38"/>
      <c r="B88" s="39"/>
      <c r="C88" s="243" t="s">
        <v>83</v>
      </c>
      <c r="D88" s="243" t="s">
        <v>229</v>
      </c>
      <c r="E88" s="244" t="s">
        <v>2614</v>
      </c>
      <c r="F88" s="245" t="s">
        <v>2615</v>
      </c>
      <c r="G88" s="246" t="s">
        <v>2064</v>
      </c>
      <c r="H88" s="247">
        <v>1</v>
      </c>
      <c r="I88" s="248"/>
      <c r="J88" s="249">
        <f>ROUND(I88*H88,2)</f>
        <v>0</v>
      </c>
      <c r="K88" s="245" t="s">
        <v>19</v>
      </c>
      <c r="L88" s="250"/>
      <c r="M88" s="251" t="s">
        <v>19</v>
      </c>
      <c r="N88" s="252" t="s">
        <v>44</v>
      </c>
      <c r="O88" s="84"/>
      <c r="P88" s="221">
        <f>O88*H88</f>
        <v>0</v>
      </c>
      <c r="Q88" s="221">
        <v>0</v>
      </c>
      <c r="R88" s="221">
        <f>Q88*H88</f>
        <v>0</v>
      </c>
      <c r="S88" s="221">
        <v>0</v>
      </c>
      <c r="T88" s="222">
        <f>S88*H88</f>
        <v>0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R88" s="223" t="s">
        <v>204</v>
      </c>
      <c r="AT88" s="223" t="s">
        <v>229</v>
      </c>
      <c r="AU88" s="223" t="s">
        <v>73</v>
      </c>
      <c r="AY88" s="17" t="s">
        <v>150</v>
      </c>
      <c r="BE88" s="224">
        <f>IF(N88="základní",J88,0)</f>
        <v>0</v>
      </c>
      <c r="BF88" s="224">
        <f>IF(N88="snížená",J88,0)</f>
        <v>0</v>
      </c>
      <c r="BG88" s="224">
        <f>IF(N88="zákl. přenesená",J88,0)</f>
        <v>0</v>
      </c>
      <c r="BH88" s="224">
        <f>IF(N88="sníž. přenesená",J88,0)</f>
        <v>0</v>
      </c>
      <c r="BI88" s="224">
        <f>IF(N88="nulová",J88,0)</f>
        <v>0</v>
      </c>
      <c r="BJ88" s="17" t="s">
        <v>81</v>
      </c>
      <c r="BK88" s="224">
        <f>ROUND(I88*H88,2)</f>
        <v>0</v>
      </c>
      <c r="BL88" s="17" t="s">
        <v>179</v>
      </c>
      <c r="BM88" s="223" t="s">
        <v>179</v>
      </c>
    </row>
    <row r="89" s="2" customFormat="1">
      <c r="A89" s="38"/>
      <c r="B89" s="39"/>
      <c r="C89" s="40"/>
      <c r="D89" s="225" t="s">
        <v>159</v>
      </c>
      <c r="E89" s="40"/>
      <c r="F89" s="226" t="s">
        <v>2615</v>
      </c>
      <c r="G89" s="40"/>
      <c r="H89" s="40"/>
      <c r="I89" s="227"/>
      <c r="J89" s="40"/>
      <c r="K89" s="40"/>
      <c r="L89" s="44"/>
      <c r="M89" s="228"/>
      <c r="N89" s="229"/>
      <c r="O89" s="84"/>
      <c r="P89" s="84"/>
      <c r="Q89" s="84"/>
      <c r="R89" s="84"/>
      <c r="S89" s="84"/>
      <c r="T89" s="85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T89" s="17" t="s">
        <v>159</v>
      </c>
      <c r="AU89" s="17" t="s">
        <v>73</v>
      </c>
    </row>
    <row r="90" s="2" customFormat="1" ht="16.5" customHeight="1">
      <c r="A90" s="38"/>
      <c r="B90" s="39"/>
      <c r="C90" s="243" t="s">
        <v>171</v>
      </c>
      <c r="D90" s="243" t="s">
        <v>229</v>
      </c>
      <c r="E90" s="244" t="s">
        <v>2616</v>
      </c>
      <c r="F90" s="245" t="s">
        <v>2617</v>
      </c>
      <c r="G90" s="246" t="s">
        <v>2064</v>
      </c>
      <c r="H90" s="247">
        <v>1</v>
      </c>
      <c r="I90" s="248"/>
      <c r="J90" s="249">
        <f>ROUND(I90*H90,2)</f>
        <v>0</v>
      </c>
      <c r="K90" s="245" t="s">
        <v>19</v>
      </c>
      <c r="L90" s="250"/>
      <c r="M90" s="251" t="s">
        <v>19</v>
      </c>
      <c r="N90" s="252" t="s">
        <v>44</v>
      </c>
      <c r="O90" s="84"/>
      <c r="P90" s="221">
        <f>O90*H90</f>
        <v>0</v>
      </c>
      <c r="Q90" s="221">
        <v>0</v>
      </c>
      <c r="R90" s="221">
        <f>Q90*H90</f>
        <v>0</v>
      </c>
      <c r="S90" s="221">
        <v>0</v>
      </c>
      <c r="T90" s="222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223" t="s">
        <v>204</v>
      </c>
      <c r="AT90" s="223" t="s">
        <v>229</v>
      </c>
      <c r="AU90" s="223" t="s">
        <v>73</v>
      </c>
      <c r="AY90" s="17" t="s">
        <v>150</v>
      </c>
      <c r="BE90" s="224">
        <f>IF(N90="základní",J90,0)</f>
        <v>0</v>
      </c>
      <c r="BF90" s="224">
        <f>IF(N90="snížená",J90,0)</f>
        <v>0</v>
      </c>
      <c r="BG90" s="224">
        <f>IF(N90="zákl. přenesená",J90,0)</f>
        <v>0</v>
      </c>
      <c r="BH90" s="224">
        <f>IF(N90="sníž. přenesená",J90,0)</f>
        <v>0</v>
      </c>
      <c r="BI90" s="224">
        <f>IF(N90="nulová",J90,0)</f>
        <v>0</v>
      </c>
      <c r="BJ90" s="17" t="s">
        <v>81</v>
      </c>
      <c r="BK90" s="224">
        <f>ROUND(I90*H90,2)</f>
        <v>0</v>
      </c>
      <c r="BL90" s="17" t="s">
        <v>179</v>
      </c>
      <c r="BM90" s="223" t="s">
        <v>192</v>
      </c>
    </row>
    <row r="91" s="2" customFormat="1">
      <c r="A91" s="38"/>
      <c r="B91" s="39"/>
      <c r="C91" s="40"/>
      <c r="D91" s="225" t="s">
        <v>159</v>
      </c>
      <c r="E91" s="40"/>
      <c r="F91" s="226" t="s">
        <v>2617</v>
      </c>
      <c r="G91" s="40"/>
      <c r="H91" s="40"/>
      <c r="I91" s="227"/>
      <c r="J91" s="40"/>
      <c r="K91" s="40"/>
      <c r="L91" s="44"/>
      <c r="M91" s="228"/>
      <c r="N91" s="229"/>
      <c r="O91" s="84"/>
      <c r="P91" s="84"/>
      <c r="Q91" s="84"/>
      <c r="R91" s="84"/>
      <c r="S91" s="84"/>
      <c r="T91" s="85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159</v>
      </c>
      <c r="AU91" s="17" t="s">
        <v>73</v>
      </c>
    </row>
    <row r="92" s="2" customFormat="1" ht="16.5" customHeight="1">
      <c r="A92" s="38"/>
      <c r="B92" s="39"/>
      <c r="C92" s="243" t="s">
        <v>179</v>
      </c>
      <c r="D92" s="243" t="s">
        <v>229</v>
      </c>
      <c r="E92" s="244" t="s">
        <v>2618</v>
      </c>
      <c r="F92" s="245" t="s">
        <v>2619</v>
      </c>
      <c r="G92" s="246" t="s">
        <v>2064</v>
      </c>
      <c r="H92" s="247">
        <v>1</v>
      </c>
      <c r="I92" s="248"/>
      <c r="J92" s="249">
        <f>ROUND(I92*H92,2)</f>
        <v>0</v>
      </c>
      <c r="K92" s="245" t="s">
        <v>19</v>
      </c>
      <c r="L92" s="250"/>
      <c r="M92" s="251" t="s">
        <v>19</v>
      </c>
      <c r="N92" s="252" t="s">
        <v>44</v>
      </c>
      <c r="O92" s="84"/>
      <c r="P92" s="221">
        <f>O92*H92</f>
        <v>0</v>
      </c>
      <c r="Q92" s="221">
        <v>0</v>
      </c>
      <c r="R92" s="221">
        <f>Q92*H92</f>
        <v>0</v>
      </c>
      <c r="S92" s="221">
        <v>0</v>
      </c>
      <c r="T92" s="222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223" t="s">
        <v>204</v>
      </c>
      <c r="AT92" s="223" t="s">
        <v>229</v>
      </c>
      <c r="AU92" s="223" t="s">
        <v>73</v>
      </c>
      <c r="AY92" s="17" t="s">
        <v>150</v>
      </c>
      <c r="BE92" s="224">
        <f>IF(N92="základní",J92,0)</f>
        <v>0</v>
      </c>
      <c r="BF92" s="224">
        <f>IF(N92="snížená",J92,0)</f>
        <v>0</v>
      </c>
      <c r="BG92" s="224">
        <f>IF(N92="zákl. přenesená",J92,0)</f>
        <v>0</v>
      </c>
      <c r="BH92" s="224">
        <f>IF(N92="sníž. přenesená",J92,0)</f>
        <v>0</v>
      </c>
      <c r="BI92" s="224">
        <f>IF(N92="nulová",J92,0)</f>
        <v>0</v>
      </c>
      <c r="BJ92" s="17" t="s">
        <v>81</v>
      </c>
      <c r="BK92" s="224">
        <f>ROUND(I92*H92,2)</f>
        <v>0</v>
      </c>
      <c r="BL92" s="17" t="s">
        <v>179</v>
      </c>
      <c r="BM92" s="223" t="s">
        <v>204</v>
      </c>
    </row>
    <row r="93" s="2" customFormat="1">
      <c r="A93" s="38"/>
      <c r="B93" s="39"/>
      <c r="C93" s="40"/>
      <c r="D93" s="225" t="s">
        <v>159</v>
      </c>
      <c r="E93" s="40"/>
      <c r="F93" s="226" t="s">
        <v>2619</v>
      </c>
      <c r="G93" s="40"/>
      <c r="H93" s="40"/>
      <c r="I93" s="227"/>
      <c r="J93" s="40"/>
      <c r="K93" s="40"/>
      <c r="L93" s="44"/>
      <c r="M93" s="228"/>
      <c r="N93" s="229"/>
      <c r="O93" s="84"/>
      <c r="P93" s="84"/>
      <c r="Q93" s="84"/>
      <c r="R93" s="84"/>
      <c r="S93" s="84"/>
      <c r="T93" s="85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T93" s="17" t="s">
        <v>159</v>
      </c>
      <c r="AU93" s="17" t="s">
        <v>73</v>
      </c>
    </row>
    <row r="94" s="2" customFormat="1" ht="16.5" customHeight="1">
      <c r="A94" s="38"/>
      <c r="B94" s="39"/>
      <c r="C94" s="243" t="s">
        <v>186</v>
      </c>
      <c r="D94" s="243" t="s">
        <v>229</v>
      </c>
      <c r="E94" s="244" t="s">
        <v>2620</v>
      </c>
      <c r="F94" s="245" t="s">
        <v>2621</v>
      </c>
      <c r="G94" s="246" t="s">
        <v>2064</v>
      </c>
      <c r="H94" s="247">
        <v>9</v>
      </c>
      <c r="I94" s="248"/>
      <c r="J94" s="249">
        <f>ROUND(I94*H94,2)</f>
        <v>0</v>
      </c>
      <c r="K94" s="245" t="s">
        <v>19</v>
      </c>
      <c r="L94" s="250"/>
      <c r="M94" s="251" t="s">
        <v>19</v>
      </c>
      <c r="N94" s="252" t="s">
        <v>44</v>
      </c>
      <c r="O94" s="84"/>
      <c r="P94" s="221">
        <f>O94*H94</f>
        <v>0</v>
      </c>
      <c r="Q94" s="221">
        <v>0</v>
      </c>
      <c r="R94" s="221">
        <f>Q94*H94</f>
        <v>0</v>
      </c>
      <c r="S94" s="221">
        <v>0</v>
      </c>
      <c r="T94" s="222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23" t="s">
        <v>204</v>
      </c>
      <c r="AT94" s="223" t="s">
        <v>229</v>
      </c>
      <c r="AU94" s="223" t="s">
        <v>73</v>
      </c>
      <c r="AY94" s="17" t="s">
        <v>150</v>
      </c>
      <c r="BE94" s="224">
        <f>IF(N94="základní",J94,0)</f>
        <v>0</v>
      </c>
      <c r="BF94" s="224">
        <f>IF(N94="snížená",J94,0)</f>
        <v>0</v>
      </c>
      <c r="BG94" s="224">
        <f>IF(N94="zákl. přenesená",J94,0)</f>
        <v>0</v>
      </c>
      <c r="BH94" s="224">
        <f>IF(N94="sníž. přenesená",J94,0)</f>
        <v>0</v>
      </c>
      <c r="BI94" s="224">
        <f>IF(N94="nulová",J94,0)</f>
        <v>0</v>
      </c>
      <c r="BJ94" s="17" t="s">
        <v>81</v>
      </c>
      <c r="BK94" s="224">
        <f>ROUND(I94*H94,2)</f>
        <v>0</v>
      </c>
      <c r="BL94" s="17" t="s">
        <v>179</v>
      </c>
      <c r="BM94" s="223" t="s">
        <v>222</v>
      </c>
    </row>
    <row r="95" s="2" customFormat="1">
      <c r="A95" s="38"/>
      <c r="B95" s="39"/>
      <c r="C95" s="40"/>
      <c r="D95" s="225" t="s">
        <v>159</v>
      </c>
      <c r="E95" s="40"/>
      <c r="F95" s="226" t="s">
        <v>2621</v>
      </c>
      <c r="G95" s="40"/>
      <c r="H95" s="40"/>
      <c r="I95" s="227"/>
      <c r="J95" s="40"/>
      <c r="K95" s="40"/>
      <c r="L95" s="44"/>
      <c r="M95" s="228"/>
      <c r="N95" s="229"/>
      <c r="O95" s="84"/>
      <c r="P95" s="84"/>
      <c r="Q95" s="84"/>
      <c r="R95" s="84"/>
      <c r="S95" s="84"/>
      <c r="T95" s="85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159</v>
      </c>
      <c r="AU95" s="17" t="s">
        <v>73</v>
      </c>
    </row>
    <row r="96" s="2" customFormat="1" ht="16.5" customHeight="1">
      <c r="A96" s="38"/>
      <c r="B96" s="39"/>
      <c r="C96" s="243" t="s">
        <v>192</v>
      </c>
      <c r="D96" s="243" t="s">
        <v>229</v>
      </c>
      <c r="E96" s="244" t="s">
        <v>2622</v>
      </c>
      <c r="F96" s="245" t="s">
        <v>2623</v>
      </c>
      <c r="G96" s="246" t="s">
        <v>2064</v>
      </c>
      <c r="H96" s="247">
        <v>1</v>
      </c>
      <c r="I96" s="248"/>
      <c r="J96" s="249">
        <f>ROUND(I96*H96,2)</f>
        <v>0</v>
      </c>
      <c r="K96" s="245" t="s">
        <v>19</v>
      </c>
      <c r="L96" s="250"/>
      <c r="M96" s="251" t="s">
        <v>19</v>
      </c>
      <c r="N96" s="252" t="s">
        <v>44</v>
      </c>
      <c r="O96" s="84"/>
      <c r="P96" s="221">
        <f>O96*H96</f>
        <v>0</v>
      </c>
      <c r="Q96" s="221">
        <v>0</v>
      </c>
      <c r="R96" s="221">
        <f>Q96*H96</f>
        <v>0</v>
      </c>
      <c r="S96" s="221">
        <v>0</v>
      </c>
      <c r="T96" s="222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223" t="s">
        <v>204</v>
      </c>
      <c r="AT96" s="223" t="s">
        <v>229</v>
      </c>
      <c r="AU96" s="223" t="s">
        <v>73</v>
      </c>
      <c r="AY96" s="17" t="s">
        <v>150</v>
      </c>
      <c r="BE96" s="224">
        <f>IF(N96="základní",J96,0)</f>
        <v>0</v>
      </c>
      <c r="BF96" s="224">
        <f>IF(N96="snížená",J96,0)</f>
        <v>0</v>
      </c>
      <c r="BG96" s="224">
        <f>IF(N96="zákl. přenesená",J96,0)</f>
        <v>0</v>
      </c>
      <c r="BH96" s="224">
        <f>IF(N96="sníž. přenesená",J96,0)</f>
        <v>0</v>
      </c>
      <c r="BI96" s="224">
        <f>IF(N96="nulová",J96,0)</f>
        <v>0</v>
      </c>
      <c r="BJ96" s="17" t="s">
        <v>81</v>
      </c>
      <c r="BK96" s="224">
        <f>ROUND(I96*H96,2)</f>
        <v>0</v>
      </c>
      <c r="BL96" s="17" t="s">
        <v>179</v>
      </c>
      <c r="BM96" s="223" t="s">
        <v>8</v>
      </c>
    </row>
    <row r="97" s="2" customFormat="1">
      <c r="A97" s="38"/>
      <c r="B97" s="39"/>
      <c r="C97" s="40"/>
      <c r="D97" s="225" t="s">
        <v>159</v>
      </c>
      <c r="E97" s="40"/>
      <c r="F97" s="226" t="s">
        <v>2623</v>
      </c>
      <c r="G97" s="40"/>
      <c r="H97" s="40"/>
      <c r="I97" s="227"/>
      <c r="J97" s="40"/>
      <c r="K97" s="40"/>
      <c r="L97" s="44"/>
      <c r="M97" s="228"/>
      <c r="N97" s="229"/>
      <c r="O97" s="84"/>
      <c r="P97" s="84"/>
      <c r="Q97" s="84"/>
      <c r="R97" s="84"/>
      <c r="S97" s="84"/>
      <c r="T97" s="85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159</v>
      </c>
      <c r="AU97" s="17" t="s">
        <v>73</v>
      </c>
    </row>
    <row r="98" s="2" customFormat="1" ht="16.5" customHeight="1">
      <c r="A98" s="38"/>
      <c r="B98" s="39"/>
      <c r="C98" s="243" t="s">
        <v>198</v>
      </c>
      <c r="D98" s="243" t="s">
        <v>229</v>
      </c>
      <c r="E98" s="244" t="s">
        <v>2624</v>
      </c>
      <c r="F98" s="245" t="s">
        <v>2625</v>
      </c>
      <c r="G98" s="246" t="s">
        <v>2064</v>
      </c>
      <c r="H98" s="247">
        <v>3</v>
      </c>
      <c r="I98" s="248"/>
      <c r="J98" s="249">
        <f>ROUND(I98*H98,2)</f>
        <v>0</v>
      </c>
      <c r="K98" s="245" t="s">
        <v>19</v>
      </c>
      <c r="L98" s="250"/>
      <c r="M98" s="251" t="s">
        <v>19</v>
      </c>
      <c r="N98" s="252" t="s">
        <v>44</v>
      </c>
      <c r="O98" s="84"/>
      <c r="P98" s="221">
        <f>O98*H98</f>
        <v>0</v>
      </c>
      <c r="Q98" s="221">
        <v>0</v>
      </c>
      <c r="R98" s="221">
        <f>Q98*H98</f>
        <v>0</v>
      </c>
      <c r="S98" s="221">
        <v>0</v>
      </c>
      <c r="T98" s="222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23" t="s">
        <v>204</v>
      </c>
      <c r="AT98" s="223" t="s">
        <v>229</v>
      </c>
      <c r="AU98" s="223" t="s">
        <v>73</v>
      </c>
      <c r="AY98" s="17" t="s">
        <v>150</v>
      </c>
      <c r="BE98" s="224">
        <f>IF(N98="základní",J98,0)</f>
        <v>0</v>
      </c>
      <c r="BF98" s="224">
        <f>IF(N98="snížená",J98,0)</f>
        <v>0</v>
      </c>
      <c r="BG98" s="224">
        <f>IF(N98="zákl. přenesená",J98,0)</f>
        <v>0</v>
      </c>
      <c r="BH98" s="224">
        <f>IF(N98="sníž. přenesená",J98,0)</f>
        <v>0</v>
      </c>
      <c r="BI98" s="224">
        <f>IF(N98="nulová",J98,0)</f>
        <v>0</v>
      </c>
      <c r="BJ98" s="17" t="s">
        <v>81</v>
      </c>
      <c r="BK98" s="224">
        <f>ROUND(I98*H98,2)</f>
        <v>0</v>
      </c>
      <c r="BL98" s="17" t="s">
        <v>179</v>
      </c>
      <c r="BM98" s="223" t="s">
        <v>244</v>
      </c>
    </row>
    <row r="99" s="2" customFormat="1">
      <c r="A99" s="38"/>
      <c r="B99" s="39"/>
      <c r="C99" s="40"/>
      <c r="D99" s="225" t="s">
        <v>159</v>
      </c>
      <c r="E99" s="40"/>
      <c r="F99" s="226" t="s">
        <v>2625</v>
      </c>
      <c r="G99" s="40"/>
      <c r="H99" s="40"/>
      <c r="I99" s="227"/>
      <c r="J99" s="40"/>
      <c r="K99" s="40"/>
      <c r="L99" s="44"/>
      <c r="M99" s="228"/>
      <c r="N99" s="229"/>
      <c r="O99" s="84"/>
      <c r="P99" s="84"/>
      <c r="Q99" s="84"/>
      <c r="R99" s="84"/>
      <c r="S99" s="84"/>
      <c r="T99" s="85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7" t="s">
        <v>159</v>
      </c>
      <c r="AU99" s="17" t="s">
        <v>73</v>
      </c>
    </row>
    <row r="100" s="2" customFormat="1" ht="16.5" customHeight="1">
      <c r="A100" s="38"/>
      <c r="B100" s="39"/>
      <c r="C100" s="243" t="s">
        <v>204</v>
      </c>
      <c r="D100" s="243" t="s">
        <v>229</v>
      </c>
      <c r="E100" s="244" t="s">
        <v>2626</v>
      </c>
      <c r="F100" s="245" t="s">
        <v>2627</v>
      </c>
      <c r="G100" s="246" t="s">
        <v>2064</v>
      </c>
      <c r="H100" s="247">
        <v>100</v>
      </c>
      <c r="I100" s="248"/>
      <c r="J100" s="249">
        <f>ROUND(I100*H100,2)</f>
        <v>0</v>
      </c>
      <c r="K100" s="245" t="s">
        <v>19</v>
      </c>
      <c r="L100" s="250"/>
      <c r="M100" s="251" t="s">
        <v>19</v>
      </c>
      <c r="N100" s="252" t="s">
        <v>44</v>
      </c>
      <c r="O100" s="84"/>
      <c r="P100" s="221">
        <f>O100*H100</f>
        <v>0</v>
      </c>
      <c r="Q100" s="221">
        <v>0</v>
      </c>
      <c r="R100" s="221">
        <f>Q100*H100</f>
        <v>0</v>
      </c>
      <c r="S100" s="221">
        <v>0</v>
      </c>
      <c r="T100" s="222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23" t="s">
        <v>204</v>
      </c>
      <c r="AT100" s="223" t="s">
        <v>229</v>
      </c>
      <c r="AU100" s="223" t="s">
        <v>73</v>
      </c>
      <c r="AY100" s="17" t="s">
        <v>150</v>
      </c>
      <c r="BE100" s="224">
        <f>IF(N100="základní",J100,0)</f>
        <v>0</v>
      </c>
      <c r="BF100" s="224">
        <f>IF(N100="snížená",J100,0)</f>
        <v>0</v>
      </c>
      <c r="BG100" s="224">
        <f>IF(N100="zákl. přenesená",J100,0)</f>
        <v>0</v>
      </c>
      <c r="BH100" s="224">
        <f>IF(N100="sníž. přenesená",J100,0)</f>
        <v>0</v>
      </c>
      <c r="BI100" s="224">
        <f>IF(N100="nulová",J100,0)</f>
        <v>0</v>
      </c>
      <c r="BJ100" s="17" t="s">
        <v>81</v>
      </c>
      <c r="BK100" s="224">
        <f>ROUND(I100*H100,2)</f>
        <v>0</v>
      </c>
      <c r="BL100" s="17" t="s">
        <v>179</v>
      </c>
      <c r="BM100" s="223" t="s">
        <v>217</v>
      </c>
    </row>
    <row r="101" s="2" customFormat="1">
      <c r="A101" s="38"/>
      <c r="B101" s="39"/>
      <c r="C101" s="40"/>
      <c r="D101" s="225" t="s">
        <v>159</v>
      </c>
      <c r="E101" s="40"/>
      <c r="F101" s="226" t="s">
        <v>2627</v>
      </c>
      <c r="G101" s="40"/>
      <c r="H101" s="40"/>
      <c r="I101" s="227"/>
      <c r="J101" s="40"/>
      <c r="K101" s="40"/>
      <c r="L101" s="44"/>
      <c r="M101" s="228"/>
      <c r="N101" s="229"/>
      <c r="O101" s="84"/>
      <c r="P101" s="84"/>
      <c r="Q101" s="84"/>
      <c r="R101" s="84"/>
      <c r="S101" s="84"/>
      <c r="T101" s="85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7" t="s">
        <v>159</v>
      </c>
      <c r="AU101" s="17" t="s">
        <v>73</v>
      </c>
    </row>
    <row r="102" s="2" customFormat="1" ht="16.5" customHeight="1">
      <c r="A102" s="38"/>
      <c r="B102" s="39"/>
      <c r="C102" s="243" t="s">
        <v>151</v>
      </c>
      <c r="D102" s="243" t="s">
        <v>229</v>
      </c>
      <c r="E102" s="244" t="s">
        <v>2628</v>
      </c>
      <c r="F102" s="245" t="s">
        <v>2629</v>
      </c>
      <c r="G102" s="246" t="s">
        <v>2064</v>
      </c>
      <c r="H102" s="247">
        <v>10</v>
      </c>
      <c r="I102" s="248"/>
      <c r="J102" s="249">
        <f>ROUND(I102*H102,2)</f>
        <v>0</v>
      </c>
      <c r="K102" s="245" t="s">
        <v>19</v>
      </c>
      <c r="L102" s="250"/>
      <c r="M102" s="251" t="s">
        <v>19</v>
      </c>
      <c r="N102" s="252" t="s">
        <v>44</v>
      </c>
      <c r="O102" s="84"/>
      <c r="P102" s="221">
        <f>O102*H102</f>
        <v>0</v>
      </c>
      <c r="Q102" s="221">
        <v>0</v>
      </c>
      <c r="R102" s="221">
        <f>Q102*H102</f>
        <v>0</v>
      </c>
      <c r="S102" s="221">
        <v>0</v>
      </c>
      <c r="T102" s="222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23" t="s">
        <v>204</v>
      </c>
      <c r="AT102" s="223" t="s">
        <v>229</v>
      </c>
      <c r="AU102" s="223" t="s">
        <v>73</v>
      </c>
      <c r="AY102" s="17" t="s">
        <v>150</v>
      </c>
      <c r="BE102" s="224">
        <f>IF(N102="základní",J102,0)</f>
        <v>0</v>
      </c>
      <c r="BF102" s="224">
        <f>IF(N102="snížená",J102,0)</f>
        <v>0</v>
      </c>
      <c r="BG102" s="224">
        <f>IF(N102="zákl. přenesená",J102,0)</f>
        <v>0</v>
      </c>
      <c r="BH102" s="224">
        <f>IF(N102="sníž. přenesená",J102,0)</f>
        <v>0</v>
      </c>
      <c r="BI102" s="224">
        <f>IF(N102="nulová",J102,0)</f>
        <v>0</v>
      </c>
      <c r="BJ102" s="17" t="s">
        <v>81</v>
      </c>
      <c r="BK102" s="224">
        <f>ROUND(I102*H102,2)</f>
        <v>0</v>
      </c>
      <c r="BL102" s="17" t="s">
        <v>179</v>
      </c>
      <c r="BM102" s="223" t="s">
        <v>272</v>
      </c>
    </row>
    <row r="103" s="2" customFormat="1">
      <c r="A103" s="38"/>
      <c r="B103" s="39"/>
      <c r="C103" s="40"/>
      <c r="D103" s="225" t="s">
        <v>159</v>
      </c>
      <c r="E103" s="40"/>
      <c r="F103" s="226" t="s">
        <v>2629</v>
      </c>
      <c r="G103" s="40"/>
      <c r="H103" s="40"/>
      <c r="I103" s="227"/>
      <c r="J103" s="40"/>
      <c r="K103" s="40"/>
      <c r="L103" s="44"/>
      <c r="M103" s="228"/>
      <c r="N103" s="229"/>
      <c r="O103" s="84"/>
      <c r="P103" s="84"/>
      <c r="Q103" s="84"/>
      <c r="R103" s="84"/>
      <c r="S103" s="84"/>
      <c r="T103" s="85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159</v>
      </c>
      <c r="AU103" s="17" t="s">
        <v>73</v>
      </c>
    </row>
    <row r="104" s="2" customFormat="1" ht="16.5" customHeight="1">
      <c r="A104" s="38"/>
      <c r="B104" s="39"/>
      <c r="C104" s="243" t="s">
        <v>222</v>
      </c>
      <c r="D104" s="243" t="s">
        <v>229</v>
      </c>
      <c r="E104" s="244" t="s">
        <v>2630</v>
      </c>
      <c r="F104" s="245" t="s">
        <v>2631</v>
      </c>
      <c r="G104" s="246" t="s">
        <v>2064</v>
      </c>
      <c r="H104" s="247">
        <v>50</v>
      </c>
      <c r="I104" s="248"/>
      <c r="J104" s="249">
        <f>ROUND(I104*H104,2)</f>
        <v>0</v>
      </c>
      <c r="K104" s="245" t="s">
        <v>19</v>
      </c>
      <c r="L104" s="250"/>
      <c r="M104" s="251" t="s">
        <v>19</v>
      </c>
      <c r="N104" s="252" t="s">
        <v>44</v>
      </c>
      <c r="O104" s="84"/>
      <c r="P104" s="221">
        <f>O104*H104</f>
        <v>0</v>
      </c>
      <c r="Q104" s="221">
        <v>0</v>
      </c>
      <c r="R104" s="221">
        <f>Q104*H104</f>
        <v>0</v>
      </c>
      <c r="S104" s="221">
        <v>0</v>
      </c>
      <c r="T104" s="222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23" t="s">
        <v>204</v>
      </c>
      <c r="AT104" s="223" t="s">
        <v>229</v>
      </c>
      <c r="AU104" s="223" t="s">
        <v>73</v>
      </c>
      <c r="AY104" s="17" t="s">
        <v>150</v>
      </c>
      <c r="BE104" s="224">
        <f>IF(N104="základní",J104,0)</f>
        <v>0</v>
      </c>
      <c r="BF104" s="224">
        <f>IF(N104="snížená",J104,0)</f>
        <v>0</v>
      </c>
      <c r="BG104" s="224">
        <f>IF(N104="zákl. přenesená",J104,0)</f>
        <v>0</v>
      </c>
      <c r="BH104" s="224">
        <f>IF(N104="sníž. přenesená",J104,0)</f>
        <v>0</v>
      </c>
      <c r="BI104" s="224">
        <f>IF(N104="nulová",J104,0)</f>
        <v>0</v>
      </c>
      <c r="BJ104" s="17" t="s">
        <v>81</v>
      </c>
      <c r="BK104" s="224">
        <f>ROUND(I104*H104,2)</f>
        <v>0</v>
      </c>
      <c r="BL104" s="17" t="s">
        <v>179</v>
      </c>
      <c r="BM104" s="223" t="s">
        <v>287</v>
      </c>
    </row>
    <row r="105" s="2" customFormat="1">
      <c r="A105" s="38"/>
      <c r="B105" s="39"/>
      <c r="C105" s="40"/>
      <c r="D105" s="225" t="s">
        <v>159</v>
      </c>
      <c r="E105" s="40"/>
      <c r="F105" s="226" t="s">
        <v>2631</v>
      </c>
      <c r="G105" s="40"/>
      <c r="H105" s="40"/>
      <c r="I105" s="227"/>
      <c r="J105" s="40"/>
      <c r="K105" s="40"/>
      <c r="L105" s="44"/>
      <c r="M105" s="228"/>
      <c r="N105" s="229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159</v>
      </c>
      <c r="AU105" s="17" t="s">
        <v>73</v>
      </c>
    </row>
    <row r="106" s="2" customFormat="1" ht="16.5" customHeight="1">
      <c r="A106" s="38"/>
      <c r="B106" s="39"/>
      <c r="C106" s="243" t="s">
        <v>228</v>
      </c>
      <c r="D106" s="243" t="s">
        <v>229</v>
      </c>
      <c r="E106" s="244" t="s">
        <v>2632</v>
      </c>
      <c r="F106" s="245" t="s">
        <v>2633</v>
      </c>
      <c r="G106" s="246" t="s">
        <v>2064</v>
      </c>
      <c r="H106" s="247">
        <v>1</v>
      </c>
      <c r="I106" s="248"/>
      <c r="J106" s="249">
        <f>ROUND(I106*H106,2)</f>
        <v>0</v>
      </c>
      <c r="K106" s="245" t="s">
        <v>19</v>
      </c>
      <c r="L106" s="250"/>
      <c r="M106" s="251" t="s">
        <v>19</v>
      </c>
      <c r="N106" s="252" t="s">
        <v>44</v>
      </c>
      <c r="O106" s="84"/>
      <c r="P106" s="221">
        <f>O106*H106</f>
        <v>0</v>
      </c>
      <c r="Q106" s="221">
        <v>0</v>
      </c>
      <c r="R106" s="221">
        <f>Q106*H106</f>
        <v>0</v>
      </c>
      <c r="S106" s="221">
        <v>0</v>
      </c>
      <c r="T106" s="222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23" t="s">
        <v>204</v>
      </c>
      <c r="AT106" s="223" t="s">
        <v>229</v>
      </c>
      <c r="AU106" s="223" t="s">
        <v>73</v>
      </c>
      <c r="AY106" s="17" t="s">
        <v>150</v>
      </c>
      <c r="BE106" s="224">
        <f>IF(N106="základní",J106,0)</f>
        <v>0</v>
      </c>
      <c r="BF106" s="224">
        <f>IF(N106="snížená",J106,0)</f>
        <v>0</v>
      </c>
      <c r="BG106" s="224">
        <f>IF(N106="zákl. přenesená",J106,0)</f>
        <v>0</v>
      </c>
      <c r="BH106" s="224">
        <f>IF(N106="sníž. přenesená",J106,0)</f>
        <v>0</v>
      </c>
      <c r="BI106" s="224">
        <f>IF(N106="nulová",J106,0)</f>
        <v>0</v>
      </c>
      <c r="BJ106" s="17" t="s">
        <v>81</v>
      </c>
      <c r="BK106" s="224">
        <f>ROUND(I106*H106,2)</f>
        <v>0</v>
      </c>
      <c r="BL106" s="17" t="s">
        <v>179</v>
      </c>
      <c r="BM106" s="223" t="s">
        <v>297</v>
      </c>
    </row>
    <row r="107" s="2" customFormat="1">
      <c r="A107" s="38"/>
      <c r="B107" s="39"/>
      <c r="C107" s="40"/>
      <c r="D107" s="225" t="s">
        <v>159</v>
      </c>
      <c r="E107" s="40"/>
      <c r="F107" s="226" t="s">
        <v>2633</v>
      </c>
      <c r="G107" s="40"/>
      <c r="H107" s="40"/>
      <c r="I107" s="227"/>
      <c r="J107" s="40"/>
      <c r="K107" s="40"/>
      <c r="L107" s="44"/>
      <c r="M107" s="228"/>
      <c r="N107" s="229"/>
      <c r="O107" s="84"/>
      <c r="P107" s="84"/>
      <c r="Q107" s="84"/>
      <c r="R107" s="84"/>
      <c r="S107" s="84"/>
      <c r="T107" s="85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17" t="s">
        <v>159</v>
      </c>
      <c r="AU107" s="17" t="s">
        <v>73</v>
      </c>
    </row>
    <row r="108" s="2" customFormat="1" ht="16.5" customHeight="1">
      <c r="A108" s="38"/>
      <c r="B108" s="39"/>
      <c r="C108" s="243" t="s">
        <v>8</v>
      </c>
      <c r="D108" s="243" t="s">
        <v>229</v>
      </c>
      <c r="E108" s="244" t="s">
        <v>2634</v>
      </c>
      <c r="F108" s="245" t="s">
        <v>2635</v>
      </c>
      <c r="G108" s="246" t="s">
        <v>2064</v>
      </c>
      <c r="H108" s="247">
        <v>1</v>
      </c>
      <c r="I108" s="248"/>
      <c r="J108" s="249">
        <f>ROUND(I108*H108,2)</f>
        <v>0</v>
      </c>
      <c r="K108" s="245" t="s">
        <v>19</v>
      </c>
      <c r="L108" s="250"/>
      <c r="M108" s="251" t="s">
        <v>19</v>
      </c>
      <c r="N108" s="252" t="s">
        <v>44</v>
      </c>
      <c r="O108" s="84"/>
      <c r="P108" s="221">
        <f>O108*H108</f>
        <v>0</v>
      </c>
      <c r="Q108" s="221">
        <v>0</v>
      </c>
      <c r="R108" s="221">
        <f>Q108*H108</f>
        <v>0</v>
      </c>
      <c r="S108" s="221">
        <v>0</v>
      </c>
      <c r="T108" s="222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23" t="s">
        <v>204</v>
      </c>
      <c r="AT108" s="223" t="s">
        <v>229</v>
      </c>
      <c r="AU108" s="223" t="s">
        <v>73</v>
      </c>
      <c r="AY108" s="17" t="s">
        <v>150</v>
      </c>
      <c r="BE108" s="224">
        <f>IF(N108="základní",J108,0)</f>
        <v>0</v>
      </c>
      <c r="BF108" s="224">
        <f>IF(N108="snížená",J108,0)</f>
        <v>0</v>
      </c>
      <c r="BG108" s="224">
        <f>IF(N108="zákl. přenesená",J108,0)</f>
        <v>0</v>
      </c>
      <c r="BH108" s="224">
        <f>IF(N108="sníž. přenesená",J108,0)</f>
        <v>0</v>
      </c>
      <c r="BI108" s="224">
        <f>IF(N108="nulová",J108,0)</f>
        <v>0</v>
      </c>
      <c r="BJ108" s="17" t="s">
        <v>81</v>
      </c>
      <c r="BK108" s="224">
        <f>ROUND(I108*H108,2)</f>
        <v>0</v>
      </c>
      <c r="BL108" s="17" t="s">
        <v>179</v>
      </c>
      <c r="BM108" s="223" t="s">
        <v>311</v>
      </c>
    </row>
    <row r="109" s="2" customFormat="1">
      <c r="A109" s="38"/>
      <c r="B109" s="39"/>
      <c r="C109" s="40"/>
      <c r="D109" s="225" t="s">
        <v>159</v>
      </c>
      <c r="E109" s="40"/>
      <c r="F109" s="226" t="s">
        <v>2635</v>
      </c>
      <c r="G109" s="40"/>
      <c r="H109" s="40"/>
      <c r="I109" s="227"/>
      <c r="J109" s="40"/>
      <c r="K109" s="40"/>
      <c r="L109" s="44"/>
      <c r="M109" s="228"/>
      <c r="N109" s="229"/>
      <c r="O109" s="84"/>
      <c r="P109" s="84"/>
      <c r="Q109" s="84"/>
      <c r="R109" s="84"/>
      <c r="S109" s="84"/>
      <c r="T109" s="85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T109" s="17" t="s">
        <v>159</v>
      </c>
      <c r="AU109" s="17" t="s">
        <v>73</v>
      </c>
    </row>
    <row r="110" s="2" customFormat="1" ht="16.5" customHeight="1">
      <c r="A110" s="38"/>
      <c r="B110" s="39"/>
      <c r="C110" s="243" t="s">
        <v>241</v>
      </c>
      <c r="D110" s="243" t="s">
        <v>229</v>
      </c>
      <c r="E110" s="244" t="s">
        <v>2636</v>
      </c>
      <c r="F110" s="245" t="s">
        <v>2637</v>
      </c>
      <c r="G110" s="246" t="s">
        <v>2064</v>
      </c>
      <c r="H110" s="247">
        <v>6</v>
      </c>
      <c r="I110" s="248"/>
      <c r="J110" s="249">
        <f>ROUND(I110*H110,2)</f>
        <v>0</v>
      </c>
      <c r="K110" s="245" t="s">
        <v>19</v>
      </c>
      <c r="L110" s="250"/>
      <c r="M110" s="251" t="s">
        <v>19</v>
      </c>
      <c r="N110" s="252" t="s">
        <v>44</v>
      </c>
      <c r="O110" s="84"/>
      <c r="P110" s="221">
        <f>O110*H110</f>
        <v>0</v>
      </c>
      <c r="Q110" s="221">
        <v>0</v>
      </c>
      <c r="R110" s="221">
        <f>Q110*H110</f>
        <v>0</v>
      </c>
      <c r="S110" s="221">
        <v>0</v>
      </c>
      <c r="T110" s="222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23" t="s">
        <v>204</v>
      </c>
      <c r="AT110" s="223" t="s">
        <v>229</v>
      </c>
      <c r="AU110" s="223" t="s">
        <v>73</v>
      </c>
      <c r="AY110" s="17" t="s">
        <v>150</v>
      </c>
      <c r="BE110" s="224">
        <f>IF(N110="základní",J110,0)</f>
        <v>0</v>
      </c>
      <c r="BF110" s="224">
        <f>IF(N110="snížená",J110,0)</f>
        <v>0</v>
      </c>
      <c r="BG110" s="224">
        <f>IF(N110="zákl. přenesená",J110,0)</f>
        <v>0</v>
      </c>
      <c r="BH110" s="224">
        <f>IF(N110="sníž. přenesená",J110,0)</f>
        <v>0</v>
      </c>
      <c r="BI110" s="224">
        <f>IF(N110="nulová",J110,0)</f>
        <v>0</v>
      </c>
      <c r="BJ110" s="17" t="s">
        <v>81</v>
      </c>
      <c r="BK110" s="224">
        <f>ROUND(I110*H110,2)</f>
        <v>0</v>
      </c>
      <c r="BL110" s="17" t="s">
        <v>179</v>
      </c>
      <c r="BM110" s="223" t="s">
        <v>321</v>
      </c>
    </row>
    <row r="111" s="2" customFormat="1">
      <c r="A111" s="38"/>
      <c r="B111" s="39"/>
      <c r="C111" s="40"/>
      <c r="D111" s="225" t="s">
        <v>159</v>
      </c>
      <c r="E111" s="40"/>
      <c r="F111" s="226" t="s">
        <v>2637</v>
      </c>
      <c r="G111" s="40"/>
      <c r="H111" s="40"/>
      <c r="I111" s="227"/>
      <c r="J111" s="40"/>
      <c r="K111" s="40"/>
      <c r="L111" s="44"/>
      <c r="M111" s="228"/>
      <c r="N111" s="229"/>
      <c r="O111" s="84"/>
      <c r="P111" s="84"/>
      <c r="Q111" s="84"/>
      <c r="R111" s="84"/>
      <c r="S111" s="84"/>
      <c r="T111" s="85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159</v>
      </c>
      <c r="AU111" s="17" t="s">
        <v>73</v>
      </c>
    </row>
    <row r="112" s="2" customFormat="1" ht="16.5" customHeight="1">
      <c r="A112" s="38"/>
      <c r="B112" s="39"/>
      <c r="C112" s="243" t="s">
        <v>244</v>
      </c>
      <c r="D112" s="243" t="s">
        <v>229</v>
      </c>
      <c r="E112" s="244" t="s">
        <v>2638</v>
      </c>
      <c r="F112" s="245" t="s">
        <v>2639</v>
      </c>
      <c r="G112" s="246" t="s">
        <v>2064</v>
      </c>
      <c r="H112" s="247">
        <v>3</v>
      </c>
      <c r="I112" s="248"/>
      <c r="J112" s="249">
        <f>ROUND(I112*H112,2)</f>
        <v>0</v>
      </c>
      <c r="K112" s="245" t="s">
        <v>19</v>
      </c>
      <c r="L112" s="250"/>
      <c r="M112" s="251" t="s">
        <v>19</v>
      </c>
      <c r="N112" s="252" t="s">
        <v>44</v>
      </c>
      <c r="O112" s="84"/>
      <c r="P112" s="221">
        <f>O112*H112</f>
        <v>0</v>
      </c>
      <c r="Q112" s="221">
        <v>0</v>
      </c>
      <c r="R112" s="221">
        <f>Q112*H112</f>
        <v>0</v>
      </c>
      <c r="S112" s="221">
        <v>0</v>
      </c>
      <c r="T112" s="222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23" t="s">
        <v>204</v>
      </c>
      <c r="AT112" s="223" t="s">
        <v>229</v>
      </c>
      <c r="AU112" s="223" t="s">
        <v>73</v>
      </c>
      <c r="AY112" s="17" t="s">
        <v>150</v>
      </c>
      <c r="BE112" s="224">
        <f>IF(N112="základní",J112,0)</f>
        <v>0</v>
      </c>
      <c r="BF112" s="224">
        <f>IF(N112="snížená",J112,0)</f>
        <v>0</v>
      </c>
      <c r="BG112" s="224">
        <f>IF(N112="zákl. přenesená",J112,0)</f>
        <v>0</v>
      </c>
      <c r="BH112" s="224">
        <f>IF(N112="sníž. přenesená",J112,0)</f>
        <v>0</v>
      </c>
      <c r="BI112" s="224">
        <f>IF(N112="nulová",J112,0)</f>
        <v>0</v>
      </c>
      <c r="BJ112" s="17" t="s">
        <v>81</v>
      </c>
      <c r="BK112" s="224">
        <f>ROUND(I112*H112,2)</f>
        <v>0</v>
      </c>
      <c r="BL112" s="17" t="s">
        <v>179</v>
      </c>
      <c r="BM112" s="223" t="s">
        <v>332</v>
      </c>
    </row>
    <row r="113" s="2" customFormat="1">
      <c r="A113" s="38"/>
      <c r="B113" s="39"/>
      <c r="C113" s="40"/>
      <c r="D113" s="225" t="s">
        <v>159</v>
      </c>
      <c r="E113" s="40"/>
      <c r="F113" s="226" t="s">
        <v>2639</v>
      </c>
      <c r="G113" s="40"/>
      <c r="H113" s="40"/>
      <c r="I113" s="227"/>
      <c r="J113" s="40"/>
      <c r="K113" s="40"/>
      <c r="L113" s="44"/>
      <c r="M113" s="228"/>
      <c r="N113" s="229"/>
      <c r="O113" s="84"/>
      <c r="P113" s="84"/>
      <c r="Q113" s="84"/>
      <c r="R113" s="84"/>
      <c r="S113" s="84"/>
      <c r="T113" s="85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7" t="s">
        <v>159</v>
      </c>
      <c r="AU113" s="17" t="s">
        <v>73</v>
      </c>
    </row>
    <row r="114" s="2" customFormat="1" ht="16.5" customHeight="1">
      <c r="A114" s="38"/>
      <c r="B114" s="39"/>
      <c r="C114" s="243" t="s">
        <v>251</v>
      </c>
      <c r="D114" s="243" t="s">
        <v>229</v>
      </c>
      <c r="E114" s="244" t="s">
        <v>2640</v>
      </c>
      <c r="F114" s="245" t="s">
        <v>2641</v>
      </c>
      <c r="G114" s="246" t="s">
        <v>2064</v>
      </c>
      <c r="H114" s="247">
        <v>1</v>
      </c>
      <c r="I114" s="248"/>
      <c r="J114" s="249">
        <f>ROUND(I114*H114,2)</f>
        <v>0</v>
      </c>
      <c r="K114" s="245" t="s">
        <v>19</v>
      </c>
      <c r="L114" s="250"/>
      <c r="M114" s="251" t="s">
        <v>19</v>
      </c>
      <c r="N114" s="252" t="s">
        <v>44</v>
      </c>
      <c r="O114" s="84"/>
      <c r="P114" s="221">
        <f>O114*H114</f>
        <v>0</v>
      </c>
      <c r="Q114" s="221">
        <v>0</v>
      </c>
      <c r="R114" s="221">
        <f>Q114*H114</f>
        <v>0</v>
      </c>
      <c r="S114" s="221">
        <v>0</v>
      </c>
      <c r="T114" s="222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23" t="s">
        <v>204</v>
      </c>
      <c r="AT114" s="223" t="s">
        <v>229</v>
      </c>
      <c r="AU114" s="223" t="s">
        <v>73</v>
      </c>
      <c r="AY114" s="17" t="s">
        <v>150</v>
      </c>
      <c r="BE114" s="224">
        <f>IF(N114="základní",J114,0)</f>
        <v>0</v>
      </c>
      <c r="BF114" s="224">
        <f>IF(N114="snížená",J114,0)</f>
        <v>0</v>
      </c>
      <c r="BG114" s="224">
        <f>IF(N114="zákl. přenesená",J114,0)</f>
        <v>0</v>
      </c>
      <c r="BH114" s="224">
        <f>IF(N114="sníž. přenesená",J114,0)</f>
        <v>0</v>
      </c>
      <c r="BI114" s="224">
        <f>IF(N114="nulová",J114,0)</f>
        <v>0</v>
      </c>
      <c r="BJ114" s="17" t="s">
        <v>81</v>
      </c>
      <c r="BK114" s="224">
        <f>ROUND(I114*H114,2)</f>
        <v>0</v>
      </c>
      <c r="BL114" s="17" t="s">
        <v>179</v>
      </c>
      <c r="BM114" s="223" t="s">
        <v>342</v>
      </c>
    </row>
    <row r="115" s="2" customFormat="1">
      <c r="A115" s="38"/>
      <c r="B115" s="39"/>
      <c r="C115" s="40"/>
      <c r="D115" s="225" t="s">
        <v>159</v>
      </c>
      <c r="E115" s="40"/>
      <c r="F115" s="226" t="s">
        <v>2641</v>
      </c>
      <c r="G115" s="40"/>
      <c r="H115" s="40"/>
      <c r="I115" s="227"/>
      <c r="J115" s="40"/>
      <c r="K115" s="40"/>
      <c r="L115" s="44"/>
      <c r="M115" s="228"/>
      <c r="N115" s="229"/>
      <c r="O115" s="84"/>
      <c r="P115" s="84"/>
      <c r="Q115" s="84"/>
      <c r="R115" s="84"/>
      <c r="S115" s="84"/>
      <c r="T115" s="85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7" t="s">
        <v>159</v>
      </c>
      <c r="AU115" s="17" t="s">
        <v>73</v>
      </c>
    </row>
    <row r="116" s="2" customFormat="1" ht="16.5" customHeight="1">
      <c r="A116" s="38"/>
      <c r="B116" s="39"/>
      <c r="C116" s="243" t="s">
        <v>217</v>
      </c>
      <c r="D116" s="243" t="s">
        <v>229</v>
      </c>
      <c r="E116" s="244" t="s">
        <v>2642</v>
      </c>
      <c r="F116" s="245" t="s">
        <v>2643</v>
      </c>
      <c r="G116" s="246" t="s">
        <v>2064</v>
      </c>
      <c r="H116" s="247">
        <v>2</v>
      </c>
      <c r="I116" s="248"/>
      <c r="J116" s="249">
        <f>ROUND(I116*H116,2)</f>
        <v>0</v>
      </c>
      <c r="K116" s="245" t="s">
        <v>19</v>
      </c>
      <c r="L116" s="250"/>
      <c r="M116" s="251" t="s">
        <v>19</v>
      </c>
      <c r="N116" s="252" t="s">
        <v>44</v>
      </c>
      <c r="O116" s="84"/>
      <c r="P116" s="221">
        <f>O116*H116</f>
        <v>0</v>
      </c>
      <c r="Q116" s="221">
        <v>0</v>
      </c>
      <c r="R116" s="221">
        <f>Q116*H116</f>
        <v>0</v>
      </c>
      <c r="S116" s="221">
        <v>0</v>
      </c>
      <c r="T116" s="222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23" t="s">
        <v>204</v>
      </c>
      <c r="AT116" s="223" t="s">
        <v>229</v>
      </c>
      <c r="AU116" s="223" t="s">
        <v>73</v>
      </c>
      <c r="AY116" s="17" t="s">
        <v>150</v>
      </c>
      <c r="BE116" s="224">
        <f>IF(N116="základní",J116,0)</f>
        <v>0</v>
      </c>
      <c r="BF116" s="224">
        <f>IF(N116="snížená",J116,0)</f>
        <v>0</v>
      </c>
      <c r="BG116" s="224">
        <f>IF(N116="zákl. přenesená",J116,0)</f>
        <v>0</v>
      </c>
      <c r="BH116" s="224">
        <f>IF(N116="sníž. přenesená",J116,0)</f>
        <v>0</v>
      </c>
      <c r="BI116" s="224">
        <f>IF(N116="nulová",J116,0)</f>
        <v>0</v>
      </c>
      <c r="BJ116" s="17" t="s">
        <v>81</v>
      </c>
      <c r="BK116" s="224">
        <f>ROUND(I116*H116,2)</f>
        <v>0</v>
      </c>
      <c r="BL116" s="17" t="s">
        <v>179</v>
      </c>
      <c r="BM116" s="223" t="s">
        <v>232</v>
      </c>
    </row>
    <row r="117" s="2" customFormat="1">
      <c r="A117" s="38"/>
      <c r="B117" s="39"/>
      <c r="C117" s="40"/>
      <c r="D117" s="225" t="s">
        <v>159</v>
      </c>
      <c r="E117" s="40"/>
      <c r="F117" s="226" t="s">
        <v>2643</v>
      </c>
      <c r="G117" s="40"/>
      <c r="H117" s="40"/>
      <c r="I117" s="227"/>
      <c r="J117" s="40"/>
      <c r="K117" s="40"/>
      <c r="L117" s="44"/>
      <c r="M117" s="228"/>
      <c r="N117" s="229"/>
      <c r="O117" s="84"/>
      <c r="P117" s="84"/>
      <c r="Q117" s="84"/>
      <c r="R117" s="84"/>
      <c r="S117" s="84"/>
      <c r="T117" s="85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159</v>
      </c>
      <c r="AU117" s="17" t="s">
        <v>73</v>
      </c>
    </row>
    <row r="118" s="2" customFormat="1" ht="16.5" customHeight="1">
      <c r="A118" s="38"/>
      <c r="B118" s="39"/>
      <c r="C118" s="243" t="s">
        <v>264</v>
      </c>
      <c r="D118" s="243" t="s">
        <v>229</v>
      </c>
      <c r="E118" s="244" t="s">
        <v>2644</v>
      </c>
      <c r="F118" s="245" t="s">
        <v>2645</v>
      </c>
      <c r="G118" s="246" t="s">
        <v>2064</v>
      </c>
      <c r="H118" s="247">
        <v>2</v>
      </c>
      <c r="I118" s="248"/>
      <c r="J118" s="249">
        <f>ROUND(I118*H118,2)</f>
        <v>0</v>
      </c>
      <c r="K118" s="245" t="s">
        <v>19</v>
      </c>
      <c r="L118" s="250"/>
      <c r="M118" s="251" t="s">
        <v>19</v>
      </c>
      <c r="N118" s="252" t="s">
        <v>44</v>
      </c>
      <c r="O118" s="84"/>
      <c r="P118" s="221">
        <f>O118*H118</f>
        <v>0</v>
      </c>
      <c r="Q118" s="221">
        <v>0</v>
      </c>
      <c r="R118" s="221">
        <f>Q118*H118</f>
        <v>0</v>
      </c>
      <c r="S118" s="221">
        <v>0</v>
      </c>
      <c r="T118" s="222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23" t="s">
        <v>204</v>
      </c>
      <c r="AT118" s="223" t="s">
        <v>229</v>
      </c>
      <c r="AU118" s="223" t="s">
        <v>73</v>
      </c>
      <c r="AY118" s="17" t="s">
        <v>150</v>
      </c>
      <c r="BE118" s="224">
        <f>IF(N118="základní",J118,0)</f>
        <v>0</v>
      </c>
      <c r="BF118" s="224">
        <f>IF(N118="snížená",J118,0)</f>
        <v>0</v>
      </c>
      <c r="BG118" s="224">
        <f>IF(N118="zákl. přenesená",J118,0)</f>
        <v>0</v>
      </c>
      <c r="BH118" s="224">
        <f>IF(N118="sníž. přenesená",J118,0)</f>
        <v>0</v>
      </c>
      <c r="BI118" s="224">
        <f>IF(N118="nulová",J118,0)</f>
        <v>0</v>
      </c>
      <c r="BJ118" s="17" t="s">
        <v>81</v>
      </c>
      <c r="BK118" s="224">
        <f>ROUND(I118*H118,2)</f>
        <v>0</v>
      </c>
      <c r="BL118" s="17" t="s">
        <v>179</v>
      </c>
      <c r="BM118" s="223" t="s">
        <v>366</v>
      </c>
    </row>
    <row r="119" s="2" customFormat="1">
      <c r="A119" s="38"/>
      <c r="B119" s="39"/>
      <c r="C119" s="40"/>
      <c r="D119" s="225" t="s">
        <v>159</v>
      </c>
      <c r="E119" s="40"/>
      <c r="F119" s="226" t="s">
        <v>2645</v>
      </c>
      <c r="G119" s="40"/>
      <c r="H119" s="40"/>
      <c r="I119" s="227"/>
      <c r="J119" s="40"/>
      <c r="K119" s="40"/>
      <c r="L119" s="44"/>
      <c r="M119" s="228"/>
      <c r="N119" s="229"/>
      <c r="O119" s="84"/>
      <c r="P119" s="84"/>
      <c r="Q119" s="84"/>
      <c r="R119" s="84"/>
      <c r="S119" s="84"/>
      <c r="T119" s="85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7" t="s">
        <v>159</v>
      </c>
      <c r="AU119" s="17" t="s">
        <v>73</v>
      </c>
    </row>
    <row r="120" s="2" customFormat="1" ht="16.5" customHeight="1">
      <c r="A120" s="38"/>
      <c r="B120" s="39"/>
      <c r="C120" s="243" t="s">
        <v>272</v>
      </c>
      <c r="D120" s="243" t="s">
        <v>229</v>
      </c>
      <c r="E120" s="244" t="s">
        <v>2646</v>
      </c>
      <c r="F120" s="245" t="s">
        <v>2643</v>
      </c>
      <c r="G120" s="246" t="s">
        <v>2064</v>
      </c>
      <c r="H120" s="247">
        <v>2</v>
      </c>
      <c r="I120" s="248"/>
      <c r="J120" s="249">
        <f>ROUND(I120*H120,2)</f>
        <v>0</v>
      </c>
      <c r="K120" s="245" t="s">
        <v>19</v>
      </c>
      <c r="L120" s="250"/>
      <c r="M120" s="251" t="s">
        <v>19</v>
      </c>
      <c r="N120" s="252" t="s">
        <v>44</v>
      </c>
      <c r="O120" s="84"/>
      <c r="P120" s="221">
        <f>O120*H120</f>
        <v>0</v>
      </c>
      <c r="Q120" s="221">
        <v>0</v>
      </c>
      <c r="R120" s="221">
        <f>Q120*H120</f>
        <v>0</v>
      </c>
      <c r="S120" s="221">
        <v>0</v>
      </c>
      <c r="T120" s="222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23" t="s">
        <v>204</v>
      </c>
      <c r="AT120" s="223" t="s">
        <v>229</v>
      </c>
      <c r="AU120" s="223" t="s">
        <v>73</v>
      </c>
      <c r="AY120" s="17" t="s">
        <v>150</v>
      </c>
      <c r="BE120" s="224">
        <f>IF(N120="základní",J120,0)</f>
        <v>0</v>
      </c>
      <c r="BF120" s="224">
        <f>IF(N120="snížená",J120,0)</f>
        <v>0</v>
      </c>
      <c r="BG120" s="224">
        <f>IF(N120="zákl. přenesená",J120,0)</f>
        <v>0</v>
      </c>
      <c r="BH120" s="224">
        <f>IF(N120="sníž. přenesená",J120,0)</f>
        <v>0</v>
      </c>
      <c r="BI120" s="224">
        <f>IF(N120="nulová",J120,0)</f>
        <v>0</v>
      </c>
      <c r="BJ120" s="17" t="s">
        <v>81</v>
      </c>
      <c r="BK120" s="224">
        <f>ROUND(I120*H120,2)</f>
        <v>0</v>
      </c>
      <c r="BL120" s="17" t="s">
        <v>179</v>
      </c>
      <c r="BM120" s="223" t="s">
        <v>380</v>
      </c>
    </row>
    <row r="121" s="2" customFormat="1">
      <c r="A121" s="38"/>
      <c r="B121" s="39"/>
      <c r="C121" s="40"/>
      <c r="D121" s="225" t="s">
        <v>159</v>
      </c>
      <c r="E121" s="40"/>
      <c r="F121" s="226" t="s">
        <v>2643</v>
      </c>
      <c r="G121" s="40"/>
      <c r="H121" s="40"/>
      <c r="I121" s="227"/>
      <c r="J121" s="40"/>
      <c r="K121" s="40"/>
      <c r="L121" s="44"/>
      <c r="M121" s="228"/>
      <c r="N121" s="229"/>
      <c r="O121" s="84"/>
      <c r="P121" s="84"/>
      <c r="Q121" s="84"/>
      <c r="R121" s="84"/>
      <c r="S121" s="84"/>
      <c r="T121" s="85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159</v>
      </c>
      <c r="AU121" s="17" t="s">
        <v>73</v>
      </c>
    </row>
    <row r="122" s="2" customFormat="1" ht="16.5" customHeight="1">
      <c r="A122" s="38"/>
      <c r="B122" s="39"/>
      <c r="C122" s="243" t="s">
        <v>278</v>
      </c>
      <c r="D122" s="243" t="s">
        <v>229</v>
      </c>
      <c r="E122" s="244" t="s">
        <v>2647</v>
      </c>
      <c r="F122" s="245" t="s">
        <v>2648</v>
      </c>
      <c r="G122" s="246" t="s">
        <v>2064</v>
      </c>
      <c r="H122" s="247">
        <v>1</v>
      </c>
      <c r="I122" s="248"/>
      <c r="J122" s="249">
        <f>ROUND(I122*H122,2)</f>
        <v>0</v>
      </c>
      <c r="K122" s="245" t="s">
        <v>19</v>
      </c>
      <c r="L122" s="250"/>
      <c r="M122" s="251" t="s">
        <v>19</v>
      </c>
      <c r="N122" s="252" t="s">
        <v>44</v>
      </c>
      <c r="O122" s="84"/>
      <c r="P122" s="221">
        <f>O122*H122</f>
        <v>0</v>
      </c>
      <c r="Q122" s="221">
        <v>0</v>
      </c>
      <c r="R122" s="221">
        <f>Q122*H122</f>
        <v>0</v>
      </c>
      <c r="S122" s="221">
        <v>0</v>
      </c>
      <c r="T122" s="222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23" t="s">
        <v>204</v>
      </c>
      <c r="AT122" s="223" t="s">
        <v>229</v>
      </c>
      <c r="AU122" s="223" t="s">
        <v>73</v>
      </c>
      <c r="AY122" s="17" t="s">
        <v>150</v>
      </c>
      <c r="BE122" s="224">
        <f>IF(N122="základní",J122,0)</f>
        <v>0</v>
      </c>
      <c r="BF122" s="224">
        <f>IF(N122="snížená",J122,0)</f>
        <v>0</v>
      </c>
      <c r="BG122" s="224">
        <f>IF(N122="zákl. přenesená",J122,0)</f>
        <v>0</v>
      </c>
      <c r="BH122" s="224">
        <f>IF(N122="sníž. přenesená",J122,0)</f>
        <v>0</v>
      </c>
      <c r="BI122" s="224">
        <f>IF(N122="nulová",J122,0)</f>
        <v>0</v>
      </c>
      <c r="BJ122" s="17" t="s">
        <v>81</v>
      </c>
      <c r="BK122" s="224">
        <f>ROUND(I122*H122,2)</f>
        <v>0</v>
      </c>
      <c r="BL122" s="17" t="s">
        <v>179</v>
      </c>
      <c r="BM122" s="223" t="s">
        <v>392</v>
      </c>
    </row>
    <row r="123" s="2" customFormat="1">
      <c r="A123" s="38"/>
      <c r="B123" s="39"/>
      <c r="C123" s="40"/>
      <c r="D123" s="225" t="s">
        <v>159</v>
      </c>
      <c r="E123" s="40"/>
      <c r="F123" s="226" t="s">
        <v>2648</v>
      </c>
      <c r="G123" s="40"/>
      <c r="H123" s="40"/>
      <c r="I123" s="227"/>
      <c r="J123" s="40"/>
      <c r="K123" s="40"/>
      <c r="L123" s="44"/>
      <c r="M123" s="228"/>
      <c r="N123" s="229"/>
      <c r="O123" s="84"/>
      <c r="P123" s="84"/>
      <c r="Q123" s="84"/>
      <c r="R123" s="84"/>
      <c r="S123" s="84"/>
      <c r="T123" s="85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159</v>
      </c>
      <c r="AU123" s="17" t="s">
        <v>73</v>
      </c>
    </row>
    <row r="124" s="2" customFormat="1" ht="16.5" customHeight="1">
      <c r="A124" s="38"/>
      <c r="B124" s="39"/>
      <c r="C124" s="243" t="s">
        <v>287</v>
      </c>
      <c r="D124" s="243" t="s">
        <v>229</v>
      </c>
      <c r="E124" s="244" t="s">
        <v>2649</v>
      </c>
      <c r="F124" s="245" t="s">
        <v>2650</v>
      </c>
      <c r="G124" s="246" t="s">
        <v>2064</v>
      </c>
      <c r="H124" s="247">
        <v>1</v>
      </c>
      <c r="I124" s="248"/>
      <c r="J124" s="249">
        <f>ROUND(I124*H124,2)</f>
        <v>0</v>
      </c>
      <c r="K124" s="245" t="s">
        <v>19</v>
      </c>
      <c r="L124" s="250"/>
      <c r="M124" s="251" t="s">
        <v>19</v>
      </c>
      <c r="N124" s="252" t="s">
        <v>44</v>
      </c>
      <c r="O124" s="84"/>
      <c r="P124" s="221">
        <f>O124*H124</f>
        <v>0</v>
      </c>
      <c r="Q124" s="221">
        <v>0</v>
      </c>
      <c r="R124" s="221">
        <f>Q124*H124</f>
        <v>0</v>
      </c>
      <c r="S124" s="221">
        <v>0</v>
      </c>
      <c r="T124" s="222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23" t="s">
        <v>204</v>
      </c>
      <c r="AT124" s="223" t="s">
        <v>229</v>
      </c>
      <c r="AU124" s="223" t="s">
        <v>73</v>
      </c>
      <c r="AY124" s="17" t="s">
        <v>150</v>
      </c>
      <c r="BE124" s="224">
        <f>IF(N124="základní",J124,0)</f>
        <v>0</v>
      </c>
      <c r="BF124" s="224">
        <f>IF(N124="snížená",J124,0)</f>
        <v>0</v>
      </c>
      <c r="BG124" s="224">
        <f>IF(N124="zákl. přenesená",J124,0)</f>
        <v>0</v>
      </c>
      <c r="BH124" s="224">
        <f>IF(N124="sníž. přenesená",J124,0)</f>
        <v>0</v>
      </c>
      <c r="BI124" s="224">
        <f>IF(N124="nulová",J124,0)</f>
        <v>0</v>
      </c>
      <c r="BJ124" s="17" t="s">
        <v>81</v>
      </c>
      <c r="BK124" s="224">
        <f>ROUND(I124*H124,2)</f>
        <v>0</v>
      </c>
      <c r="BL124" s="17" t="s">
        <v>179</v>
      </c>
      <c r="BM124" s="223" t="s">
        <v>402</v>
      </c>
    </row>
    <row r="125" s="2" customFormat="1">
      <c r="A125" s="38"/>
      <c r="B125" s="39"/>
      <c r="C125" s="40"/>
      <c r="D125" s="225" t="s">
        <v>159</v>
      </c>
      <c r="E125" s="40"/>
      <c r="F125" s="226" t="s">
        <v>2650</v>
      </c>
      <c r="G125" s="40"/>
      <c r="H125" s="40"/>
      <c r="I125" s="227"/>
      <c r="J125" s="40"/>
      <c r="K125" s="40"/>
      <c r="L125" s="44"/>
      <c r="M125" s="228"/>
      <c r="N125" s="229"/>
      <c r="O125" s="84"/>
      <c r="P125" s="84"/>
      <c r="Q125" s="84"/>
      <c r="R125" s="84"/>
      <c r="S125" s="84"/>
      <c r="T125" s="85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159</v>
      </c>
      <c r="AU125" s="17" t="s">
        <v>73</v>
      </c>
    </row>
    <row r="126" s="2" customFormat="1" ht="16.5" customHeight="1">
      <c r="A126" s="38"/>
      <c r="B126" s="39"/>
      <c r="C126" s="243" t="s">
        <v>7</v>
      </c>
      <c r="D126" s="243" t="s">
        <v>229</v>
      </c>
      <c r="E126" s="244" t="s">
        <v>2651</v>
      </c>
      <c r="F126" s="245" t="s">
        <v>2652</v>
      </c>
      <c r="G126" s="246" t="s">
        <v>2064</v>
      </c>
      <c r="H126" s="247">
        <v>1</v>
      </c>
      <c r="I126" s="248"/>
      <c r="J126" s="249">
        <f>ROUND(I126*H126,2)</f>
        <v>0</v>
      </c>
      <c r="K126" s="245" t="s">
        <v>19</v>
      </c>
      <c r="L126" s="250"/>
      <c r="M126" s="251" t="s">
        <v>19</v>
      </c>
      <c r="N126" s="252" t="s">
        <v>44</v>
      </c>
      <c r="O126" s="84"/>
      <c r="P126" s="221">
        <f>O126*H126</f>
        <v>0</v>
      </c>
      <c r="Q126" s="221">
        <v>0</v>
      </c>
      <c r="R126" s="221">
        <f>Q126*H126</f>
        <v>0</v>
      </c>
      <c r="S126" s="221">
        <v>0</v>
      </c>
      <c r="T126" s="222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23" t="s">
        <v>204</v>
      </c>
      <c r="AT126" s="223" t="s">
        <v>229</v>
      </c>
      <c r="AU126" s="223" t="s">
        <v>73</v>
      </c>
      <c r="AY126" s="17" t="s">
        <v>150</v>
      </c>
      <c r="BE126" s="224">
        <f>IF(N126="základní",J126,0)</f>
        <v>0</v>
      </c>
      <c r="BF126" s="224">
        <f>IF(N126="snížená",J126,0)</f>
        <v>0</v>
      </c>
      <c r="BG126" s="224">
        <f>IF(N126="zákl. přenesená",J126,0)</f>
        <v>0</v>
      </c>
      <c r="BH126" s="224">
        <f>IF(N126="sníž. přenesená",J126,0)</f>
        <v>0</v>
      </c>
      <c r="BI126" s="224">
        <f>IF(N126="nulová",J126,0)</f>
        <v>0</v>
      </c>
      <c r="BJ126" s="17" t="s">
        <v>81</v>
      </c>
      <c r="BK126" s="224">
        <f>ROUND(I126*H126,2)</f>
        <v>0</v>
      </c>
      <c r="BL126" s="17" t="s">
        <v>179</v>
      </c>
      <c r="BM126" s="223" t="s">
        <v>413</v>
      </c>
    </row>
    <row r="127" s="2" customFormat="1">
      <c r="A127" s="38"/>
      <c r="B127" s="39"/>
      <c r="C127" s="40"/>
      <c r="D127" s="225" t="s">
        <v>159</v>
      </c>
      <c r="E127" s="40"/>
      <c r="F127" s="226" t="s">
        <v>2652</v>
      </c>
      <c r="G127" s="40"/>
      <c r="H127" s="40"/>
      <c r="I127" s="227"/>
      <c r="J127" s="40"/>
      <c r="K127" s="40"/>
      <c r="L127" s="44"/>
      <c r="M127" s="228"/>
      <c r="N127" s="229"/>
      <c r="O127" s="84"/>
      <c r="P127" s="84"/>
      <c r="Q127" s="84"/>
      <c r="R127" s="84"/>
      <c r="S127" s="84"/>
      <c r="T127" s="85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159</v>
      </c>
      <c r="AU127" s="17" t="s">
        <v>73</v>
      </c>
    </row>
    <row r="128" s="2" customFormat="1" ht="16.5" customHeight="1">
      <c r="A128" s="38"/>
      <c r="B128" s="39"/>
      <c r="C128" s="243" t="s">
        <v>297</v>
      </c>
      <c r="D128" s="243" t="s">
        <v>229</v>
      </c>
      <c r="E128" s="244" t="s">
        <v>2653</v>
      </c>
      <c r="F128" s="245" t="s">
        <v>2654</v>
      </c>
      <c r="G128" s="246" t="s">
        <v>2064</v>
      </c>
      <c r="H128" s="247">
        <v>1</v>
      </c>
      <c r="I128" s="248"/>
      <c r="J128" s="249">
        <f>ROUND(I128*H128,2)</f>
        <v>0</v>
      </c>
      <c r="K128" s="245" t="s">
        <v>19</v>
      </c>
      <c r="L128" s="250"/>
      <c r="M128" s="251" t="s">
        <v>19</v>
      </c>
      <c r="N128" s="252" t="s">
        <v>44</v>
      </c>
      <c r="O128" s="84"/>
      <c r="P128" s="221">
        <f>O128*H128</f>
        <v>0</v>
      </c>
      <c r="Q128" s="221">
        <v>0</v>
      </c>
      <c r="R128" s="221">
        <f>Q128*H128</f>
        <v>0</v>
      </c>
      <c r="S128" s="221">
        <v>0</v>
      </c>
      <c r="T128" s="222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23" t="s">
        <v>204</v>
      </c>
      <c r="AT128" s="223" t="s">
        <v>229</v>
      </c>
      <c r="AU128" s="223" t="s">
        <v>73</v>
      </c>
      <c r="AY128" s="17" t="s">
        <v>150</v>
      </c>
      <c r="BE128" s="224">
        <f>IF(N128="základní",J128,0)</f>
        <v>0</v>
      </c>
      <c r="BF128" s="224">
        <f>IF(N128="snížená",J128,0)</f>
        <v>0</v>
      </c>
      <c r="BG128" s="224">
        <f>IF(N128="zákl. přenesená",J128,0)</f>
        <v>0</v>
      </c>
      <c r="BH128" s="224">
        <f>IF(N128="sníž. přenesená",J128,0)</f>
        <v>0</v>
      </c>
      <c r="BI128" s="224">
        <f>IF(N128="nulová",J128,0)</f>
        <v>0</v>
      </c>
      <c r="BJ128" s="17" t="s">
        <v>81</v>
      </c>
      <c r="BK128" s="224">
        <f>ROUND(I128*H128,2)</f>
        <v>0</v>
      </c>
      <c r="BL128" s="17" t="s">
        <v>179</v>
      </c>
      <c r="BM128" s="223" t="s">
        <v>423</v>
      </c>
    </row>
    <row r="129" s="2" customFormat="1">
      <c r="A129" s="38"/>
      <c r="B129" s="39"/>
      <c r="C129" s="40"/>
      <c r="D129" s="225" t="s">
        <v>159</v>
      </c>
      <c r="E129" s="40"/>
      <c r="F129" s="226" t="s">
        <v>2654</v>
      </c>
      <c r="G129" s="40"/>
      <c r="H129" s="40"/>
      <c r="I129" s="227"/>
      <c r="J129" s="40"/>
      <c r="K129" s="40"/>
      <c r="L129" s="44"/>
      <c r="M129" s="228"/>
      <c r="N129" s="229"/>
      <c r="O129" s="84"/>
      <c r="P129" s="84"/>
      <c r="Q129" s="84"/>
      <c r="R129" s="84"/>
      <c r="S129" s="84"/>
      <c r="T129" s="85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159</v>
      </c>
      <c r="AU129" s="17" t="s">
        <v>73</v>
      </c>
    </row>
    <row r="130" s="2" customFormat="1" ht="16.5" customHeight="1">
      <c r="A130" s="38"/>
      <c r="B130" s="39"/>
      <c r="C130" s="243" t="s">
        <v>305</v>
      </c>
      <c r="D130" s="243" t="s">
        <v>229</v>
      </c>
      <c r="E130" s="244" t="s">
        <v>2655</v>
      </c>
      <c r="F130" s="245" t="s">
        <v>2656</v>
      </c>
      <c r="G130" s="246" t="s">
        <v>2064</v>
      </c>
      <c r="H130" s="247">
        <v>1</v>
      </c>
      <c r="I130" s="248"/>
      <c r="J130" s="249">
        <f>ROUND(I130*H130,2)</f>
        <v>0</v>
      </c>
      <c r="K130" s="245" t="s">
        <v>19</v>
      </c>
      <c r="L130" s="250"/>
      <c r="M130" s="251" t="s">
        <v>19</v>
      </c>
      <c r="N130" s="252" t="s">
        <v>44</v>
      </c>
      <c r="O130" s="84"/>
      <c r="P130" s="221">
        <f>O130*H130</f>
        <v>0</v>
      </c>
      <c r="Q130" s="221">
        <v>0</v>
      </c>
      <c r="R130" s="221">
        <f>Q130*H130</f>
        <v>0</v>
      </c>
      <c r="S130" s="221">
        <v>0</v>
      </c>
      <c r="T130" s="22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3" t="s">
        <v>204</v>
      </c>
      <c r="AT130" s="223" t="s">
        <v>229</v>
      </c>
      <c r="AU130" s="223" t="s">
        <v>73</v>
      </c>
      <c r="AY130" s="17" t="s">
        <v>150</v>
      </c>
      <c r="BE130" s="224">
        <f>IF(N130="základní",J130,0)</f>
        <v>0</v>
      </c>
      <c r="BF130" s="224">
        <f>IF(N130="snížená",J130,0)</f>
        <v>0</v>
      </c>
      <c r="BG130" s="224">
        <f>IF(N130="zákl. přenesená",J130,0)</f>
        <v>0</v>
      </c>
      <c r="BH130" s="224">
        <f>IF(N130="sníž. přenesená",J130,0)</f>
        <v>0</v>
      </c>
      <c r="BI130" s="224">
        <f>IF(N130="nulová",J130,0)</f>
        <v>0</v>
      </c>
      <c r="BJ130" s="17" t="s">
        <v>81</v>
      </c>
      <c r="BK130" s="224">
        <f>ROUND(I130*H130,2)</f>
        <v>0</v>
      </c>
      <c r="BL130" s="17" t="s">
        <v>179</v>
      </c>
      <c r="BM130" s="223" t="s">
        <v>433</v>
      </c>
    </row>
    <row r="131" s="2" customFormat="1">
      <c r="A131" s="38"/>
      <c r="B131" s="39"/>
      <c r="C131" s="40"/>
      <c r="D131" s="225" t="s">
        <v>159</v>
      </c>
      <c r="E131" s="40"/>
      <c r="F131" s="226" t="s">
        <v>2656</v>
      </c>
      <c r="G131" s="40"/>
      <c r="H131" s="40"/>
      <c r="I131" s="227"/>
      <c r="J131" s="40"/>
      <c r="K131" s="40"/>
      <c r="L131" s="44"/>
      <c r="M131" s="228"/>
      <c r="N131" s="229"/>
      <c r="O131" s="84"/>
      <c r="P131" s="84"/>
      <c r="Q131" s="84"/>
      <c r="R131" s="84"/>
      <c r="S131" s="84"/>
      <c r="T131" s="85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159</v>
      </c>
      <c r="AU131" s="17" t="s">
        <v>73</v>
      </c>
    </row>
    <row r="132" s="2" customFormat="1" ht="16.5" customHeight="1">
      <c r="A132" s="38"/>
      <c r="B132" s="39"/>
      <c r="C132" s="243" t="s">
        <v>311</v>
      </c>
      <c r="D132" s="243" t="s">
        <v>229</v>
      </c>
      <c r="E132" s="244" t="s">
        <v>2657</v>
      </c>
      <c r="F132" s="245" t="s">
        <v>2658</v>
      </c>
      <c r="G132" s="246" t="s">
        <v>2064</v>
      </c>
      <c r="H132" s="247">
        <v>1</v>
      </c>
      <c r="I132" s="248"/>
      <c r="J132" s="249">
        <f>ROUND(I132*H132,2)</f>
        <v>0</v>
      </c>
      <c r="K132" s="245" t="s">
        <v>19</v>
      </c>
      <c r="L132" s="250"/>
      <c r="M132" s="251" t="s">
        <v>19</v>
      </c>
      <c r="N132" s="252" t="s">
        <v>44</v>
      </c>
      <c r="O132" s="84"/>
      <c r="P132" s="221">
        <f>O132*H132</f>
        <v>0</v>
      </c>
      <c r="Q132" s="221">
        <v>0</v>
      </c>
      <c r="R132" s="221">
        <f>Q132*H132</f>
        <v>0</v>
      </c>
      <c r="S132" s="221">
        <v>0</v>
      </c>
      <c r="T132" s="222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23" t="s">
        <v>204</v>
      </c>
      <c r="AT132" s="223" t="s">
        <v>229</v>
      </c>
      <c r="AU132" s="223" t="s">
        <v>73</v>
      </c>
      <c r="AY132" s="17" t="s">
        <v>150</v>
      </c>
      <c r="BE132" s="224">
        <f>IF(N132="základní",J132,0)</f>
        <v>0</v>
      </c>
      <c r="BF132" s="224">
        <f>IF(N132="snížená",J132,0)</f>
        <v>0</v>
      </c>
      <c r="BG132" s="224">
        <f>IF(N132="zákl. přenesená",J132,0)</f>
        <v>0</v>
      </c>
      <c r="BH132" s="224">
        <f>IF(N132="sníž. přenesená",J132,0)</f>
        <v>0</v>
      </c>
      <c r="BI132" s="224">
        <f>IF(N132="nulová",J132,0)</f>
        <v>0</v>
      </c>
      <c r="BJ132" s="17" t="s">
        <v>81</v>
      </c>
      <c r="BK132" s="224">
        <f>ROUND(I132*H132,2)</f>
        <v>0</v>
      </c>
      <c r="BL132" s="17" t="s">
        <v>179</v>
      </c>
      <c r="BM132" s="223" t="s">
        <v>444</v>
      </c>
    </row>
    <row r="133" s="2" customFormat="1">
      <c r="A133" s="38"/>
      <c r="B133" s="39"/>
      <c r="C133" s="40"/>
      <c r="D133" s="225" t="s">
        <v>159</v>
      </c>
      <c r="E133" s="40"/>
      <c r="F133" s="226" t="s">
        <v>2658</v>
      </c>
      <c r="G133" s="40"/>
      <c r="H133" s="40"/>
      <c r="I133" s="227"/>
      <c r="J133" s="40"/>
      <c r="K133" s="40"/>
      <c r="L133" s="44"/>
      <c r="M133" s="228"/>
      <c r="N133" s="229"/>
      <c r="O133" s="84"/>
      <c r="P133" s="84"/>
      <c r="Q133" s="84"/>
      <c r="R133" s="84"/>
      <c r="S133" s="84"/>
      <c r="T133" s="85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159</v>
      </c>
      <c r="AU133" s="17" t="s">
        <v>73</v>
      </c>
    </row>
    <row r="134" s="2" customFormat="1" ht="16.5" customHeight="1">
      <c r="A134" s="38"/>
      <c r="B134" s="39"/>
      <c r="C134" s="243" t="s">
        <v>317</v>
      </c>
      <c r="D134" s="243" t="s">
        <v>229</v>
      </c>
      <c r="E134" s="244" t="s">
        <v>2659</v>
      </c>
      <c r="F134" s="245" t="s">
        <v>2660</v>
      </c>
      <c r="G134" s="246" t="s">
        <v>2064</v>
      </c>
      <c r="H134" s="247">
        <v>1</v>
      </c>
      <c r="I134" s="248"/>
      <c r="J134" s="249">
        <f>ROUND(I134*H134,2)</f>
        <v>0</v>
      </c>
      <c r="K134" s="245" t="s">
        <v>19</v>
      </c>
      <c r="L134" s="250"/>
      <c r="M134" s="251" t="s">
        <v>19</v>
      </c>
      <c r="N134" s="252" t="s">
        <v>44</v>
      </c>
      <c r="O134" s="84"/>
      <c r="P134" s="221">
        <f>O134*H134</f>
        <v>0</v>
      </c>
      <c r="Q134" s="221">
        <v>0</v>
      </c>
      <c r="R134" s="221">
        <f>Q134*H134</f>
        <v>0</v>
      </c>
      <c r="S134" s="221">
        <v>0</v>
      </c>
      <c r="T134" s="222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3" t="s">
        <v>204</v>
      </c>
      <c r="AT134" s="223" t="s">
        <v>229</v>
      </c>
      <c r="AU134" s="223" t="s">
        <v>73</v>
      </c>
      <c r="AY134" s="17" t="s">
        <v>150</v>
      </c>
      <c r="BE134" s="224">
        <f>IF(N134="základní",J134,0)</f>
        <v>0</v>
      </c>
      <c r="BF134" s="224">
        <f>IF(N134="snížená",J134,0)</f>
        <v>0</v>
      </c>
      <c r="BG134" s="224">
        <f>IF(N134="zákl. přenesená",J134,0)</f>
        <v>0</v>
      </c>
      <c r="BH134" s="224">
        <f>IF(N134="sníž. přenesená",J134,0)</f>
        <v>0</v>
      </c>
      <c r="BI134" s="224">
        <f>IF(N134="nulová",J134,0)</f>
        <v>0</v>
      </c>
      <c r="BJ134" s="17" t="s">
        <v>81</v>
      </c>
      <c r="BK134" s="224">
        <f>ROUND(I134*H134,2)</f>
        <v>0</v>
      </c>
      <c r="BL134" s="17" t="s">
        <v>179</v>
      </c>
      <c r="BM134" s="223" t="s">
        <v>454</v>
      </c>
    </row>
    <row r="135" s="2" customFormat="1">
      <c r="A135" s="38"/>
      <c r="B135" s="39"/>
      <c r="C135" s="40"/>
      <c r="D135" s="225" t="s">
        <v>159</v>
      </c>
      <c r="E135" s="40"/>
      <c r="F135" s="226" t="s">
        <v>2660</v>
      </c>
      <c r="G135" s="40"/>
      <c r="H135" s="40"/>
      <c r="I135" s="227"/>
      <c r="J135" s="40"/>
      <c r="K135" s="40"/>
      <c r="L135" s="44"/>
      <c r="M135" s="228"/>
      <c r="N135" s="229"/>
      <c r="O135" s="84"/>
      <c r="P135" s="84"/>
      <c r="Q135" s="84"/>
      <c r="R135" s="84"/>
      <c r="S135" s="84"/>
      <c r="T135" s="85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159</v>
      </c>
      <c r="AU135" s="17" t="s">
        <v>73</v>
      </c>
    </row>
    <row r="136" s="2" customFormat="1" ht="16.5" customHeight="1">
      <c r="A136" s="38"/>
      <c r="B136" s="39"/>
      <c r="C136" s="243" t="s">
        <v>321</v>
      </c>
      <c r="D136" s="243" t="s">
        <v>229</v>
      </c>
      <c r="E136" s="244" t="s">
        <v>2661</v>
      </c>
      <c r="F136" s="245" t="s">
        <v>2662</v>
      </c>
      <c r="G136" s="246" t="s">
        <v>2064</v>
      </c>
      <c r="H136" s="247">
        <v>1</v>
      </c>
      <c r="I136" s="248"/>
      <c r="J136" s="249">
        <f>ROUND(I136*H136,2)</f>
        <v>0</v>
      </c>
      <c r="K136" s="245" t="s">
        <v>19</v>
      </c>
      <c r="L136" s="250"/>
      <c r="M136" s="251" t="s">
        <v>19</v>
      </c>
      <c r="N136" s="252" t="s">
        <v>44</v>
      </c>
      <c r="O136" s="84"/>
      <c r="P136" s="221">
        <f>O136*H136</f>
        <v>0</v>
      </c>
      <c r="Q136" s="221">
        <v>0</v>
      </c>
      <c r="R136" s="221">
        <f>Q136*H136</f>
        <v>0</v>
      </c>
      <c r="S136" s="221">
        <v>0</v>
      </c>
      <c r="T136" s="22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3" t="s">
        <v>204</v>
      </c>
      <c r="AT136" s="223" t="s">
        <v>229</v>
      </c>
      <c r="AU136" s="223" t="s">
        <v>73</v>
      </c>
      <c r="AY136" s="17" t="s">
        <v>150</v>
      </c>
      <c r="BE136" s="224">
        <f>IF(N136="základní",J136,0)</f>
        <v>0</v>
      </c>
      <c r="BF136" s="224">
        <f>IF(N136="snížená",J136,0)</f>
        <v>0</v>
      </c>
      <c r="BG136" s="224">
        <f>IF(N136="zákl. přenesená",J136,0)</f>
        <v>0</v>
      </c>
      <c r="BH136" s="224">
        <f>IF(N136="sníž. přenesená",J136,0)</f>
        <v>0</v>
      </c>
      <c r="BI136" s="224">
        <f>IF(N136="nulová",J136,0)</f>
        <v>0</v>
      </c>
      <c r="BJ136" s="17" t="s">
        <v>81</v>
      </c>
      <c r="BK136" s="224">
        <f>ROUND(I136*H136,2)</f>
        <v>0</v>
      </c>
      <c r="BL136" s="17" t="s">
        <v>179</v>
      </c>
      <c r="BM136" s="223" t="s">
        <v>464</v>
      </c>
    </row>
    <row r="137" s="2" customFormat="1">
      <c r="A137" s="38"/>
      <c r="B137" s="39"/>
      <c r="C137" s="40"/>
      <c r="D137" s="225" t="s">
        <v>159</v>
      </c>
      <c r="E137" s="40"/>
      <c r="F137" s="226" t="s">
        <v>2662</v>
      </c>
      <c r="G137" s="40"/>
      <c r="H137" s="40"/>
      <c r="I137" s="227"/>
      <c r="J137" s="40"/>
      <c r="K137" s="40"/>
      <c r="L137" s="44"/>
      <c r="M137" s="228"/>
      <c r="N137" s="229"/>
      <c r="O137" s="84"/>
      <c r="P137" s="84"/>
      <c r="Q137" s="84"/>
      <c r="R137" s="84"/>
      <c r="S137" s="84"/>
      <c r="T137" s="85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159</v>
      </c>
      <c r="AU137" s="17" t="s">
        <v>73</v>
      </c>
    </row>
    <row r="138" s="2" customFormat="1" ht="16.5" customHeight="1">
      <c r="A138" s="38"/>
      <c r="B138" s="39"/>
      <c r="C138" s="243" t="s">
        <v>326</v>
      </c>
      <c r="D138" s="243" t="s">
        <v>229</v>
      </c>
      <c r="E138" s="244" t="s">
        <v>2663</v>
      </c>
      <c r="F138" s="245" t="s">
        <v>2664</v>
      </c>
      <c r="G138" s="246" t="s">
        <v>2064</v>
      </c>
      <c r="H138" s="247">
        <v>1</v>
      </c>
      <c r="I138" s="248"/>
      <c r="J138" s="249">
        <f>ROUND(I138*H138,2)</f>
        <v>0</v>
      </c>
      <c r="K138" s="245" t="s">
        <v>19</v>
      </c>
      <c r="L138" s="250"/>
      <c r="M138" s="251" t="s">
        <v>19</v>
      </c>
      <c r="N138" s="252" t="s">
        <v>44</v>
      </c>
      <c r="O138" s="84"/>
      <c r="P138" s="221">
        <f>O138*H138</f>
        <v>0</v>
      </c>
      <c r="Q138" s="221">
        <v>0</v>
      </c>
      <c r="R138" s="221">
        <f>Q138*H138</f>
        <v>0</v>
      </c>
      <c r="S138" s="221">
        <v>0</v>
      </c>
      <c r="T138" s="22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3" t="s">
        <v>204</v>
      </c>
      <c r="AT138" s="223" t="s">
        <v>229</v>
      </c>
      <c r="AU138" s="223" t="s">
        <v>73</v>
      </c>
      <c r="AY138" s="17" t="s">
        <v>150</v>
      </c>
      <c r="BE138" s="224">
        <f>IF(N138="základní",J138,0)</f>
        <v>0</v>
      </c>
      <c r="BF138" s="224">
        <f>IF(N138="snížená",J138,0)</f>
        <v>0</v>
      </c>
      <c r="BG138" s="224">
        <f>IF(N138="zákl. přenesená",J138,0)</f>
        <v>0</v>
      </c>
      <c r="BH138" s="224">
        <f>IF(N138="sníž. přenesená",J138,0)</f>
        <v>0</v>
      </c>
      <c r="BI138" s="224">
        <f>IF(N138="nulová",J138,0)</f>
        <v>0</v>
      </c>
      <c r="BJ138" s="17" t="s">
        <v>81</v>
      </c>
      <c r="BK138" s="224">
        <f>ROUND(I138*H138,2)</f>
        <v>0</v>
      </c>
      <c r="BL138" s="17" t="s">
        <v>179</v>
      </c>
      <c r="BM138" s="223" t="s">
        <v>474</v>
      </c>
    </row>
    <row r="139" s="2" customFormat="1">
      <c r="A139" s="38"/>
      <c r="B139" s="39"/>
      <c r="C139" s="40"/>
      <c r="D139" s="225" t="s">
        <v>159</v>
      </c>
      <c r="E139" s="40"/>
      <c r="F139" s="226" t="s">
        <v>2664</v>
      </c>
      <c r="G139" s="40"/>
      <c r="H139" s="40"/>
      <c r="I139" s="227"/>
      <c r="J139" s="40"/>
      <c r="K139" s="40"/>
      <c r="L139" s="44"/>
      <c r="M139" s="228"/>
      <c r="N139" s="229"/>
      <c r="O139" s="84"/>
      <c r="P139" s="84"/>
      <c r="Q139" s="84"/>
      <c r="R139" s="84"/>
      <c r="S139" s="84"/>
      <c r="T139" s="85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159</v>
      </c>
      <c r="AU139" s="17" t="s">
        <v>73</v>
      </c>
    </row>
    <row r="140" s="2" customFormat="1" ht="16.5" customHeight="1">
      <c r="A140" s="38"/>
      <c r="B140" s="39"/>
      <c r="C140" s="243" t="s">
        <v>332</v>
      </c>
      <c r="D140" s="243" t="s">
        <v>229</v>
      </c>
      <c r="E140" s="244" t="s">
        <v>2665</v>
      </c>
      <c r="F140" s="245" t="s">
        <v>2666</v>
      </c>
      <c r="G140" s="246" t="s">
        <v>2064</v>
      </c>
      <c r="H140" s="247">
        <v>2</v>
      </c>
      <c r="I140" s="248"/>
      <c r="J140" s="249">
        <f>ROUND(I140*H140,2)</f>
        <v>0</v>
      </c>
      <c r="K140" s="245" t="s">
        <v>19</v>
      </c>
      <c r="L140" s="250"/>
      <c r="M140" s="251" t="s">
        <v>19</v>
      </c>
      <c r="N140" s="252" t="s">
        <v>44</v>
      </c>
      <c r="O140" s="84"/>
      <c r="P140" s="221">
        <f>O140*H140</f>
        <v>0</v>
      </c>
      <c r="Q140" s="221">
        <v>0</v>
      </c>
      <c r="R140" s="221">
        <f>Q140*H140</f>
        <v>0</v>
      </c>
      <c r="S140" s="221">
        <v>0</v>
      </c>
      <c r="T140" s="222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3" t="s">
        <v>204</v>
      </c>
      <c r="AT140" s="223" t="s">
        <v>229</v>
      </c>
      <c r="AU140" s="223" t="s">
        <v>73</v>
      </c>
      <c r="AY140" s="17" t="s">
        <v>150</v>
      </c>
      <c r="BE140" s="224">
        <f>IF(N140="základní",J140,0)</f>
        <v>0</v>
      </c>
      <c r="BF140" s="224">
        <f>IF(N140="snížená",J140,0)</f>
        <v>0</v>
      </c>
      <c r="BG140" s="224">
        <f>IF(N140="zákl. přenesená",J140,0)</f>
        <v>0</v>
      </c>
      <c r="BH140" s="224">
        <f>IF(N140="sníž. přenesená",J140,0)</f>
        <v>0</v>
      </c>
      <c r="BI140" s="224">
        <f>IF(N140="nulová",J140,0)</f>
        <v>0</v>
      </c>
      <c r="BJ140" s="17" t="s">
        <v>81</v>
      </c>
      <c r="BK140" s="224">
        <f>ROUND(I140*H140,2)</f>
        <v>0</v>
      </c>
      <c r="BL140" s="17" t="s">
        <v>179</v>
      </c>
      <c r="BM140" s="223" t="s">
        <v>725</v>
      </c>
    </row>
    <row r="141" s="2" customFormat="1">
      <c r="A141" s="38"/>
      <c r="B141" s="39"/>
      <c r="C141" s="40"/>
      <c r="D141" s="225" t="s">
        <v>159</v>
      </c>
      <c r="E141" s="40"/>
      <c r="F141" s="226" t="s">
        <v>2666</v>
      </c>
      <c r="G141" s="40"/>
      <c r="H141" s="40"/>
      <c r="I141" s="227"/>
      <c r="J141" s="40"/>
      <c r="K141" s="40"/>
      <c r="L141" s="44"/>
      <c r="M141" s="228"/>
      <c r="N141" s="229"/>
      <c r="O141" s="84"/>
      <c r="P141" s="84"/>
      <c r="Q141" s="84"/>
      <c r="R141" s="84"/>
      <c r="S141" s="84"/>
      <c r="T141" s="85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159</v>
      </c>
      <c r="AU141" s="17" t="s">
        <v>73</v>
      </c>
    </row>
    <row r="142" s="2" customFormat="1" ht="16.5" customHeight="1">
      <c r="A142" s="38"/>
      <c r="B142" s="39"/>
      <c r="C142" s="243" t="s">
        <v>336</v>
      </c>
      <c r="D142" s="243" t="s">
        <v>229</v>
      </c>
      <c r="E142" s="244" t="s">
        <v>2667</v>
      </c>
      <c r="F142" s="245" t="s">
        <v>2668</v>
      </c>
      <c r="G142" s="246" t="s">
        <v>2064</v>
      </c>
      <c r="H142" s="247">
        <v>7</v>
      </c>
      <c r="I142" s="248"/>
      <c r="J142" s="249">
        <f>ROUND(I142*H142,2)</f>
        <v>0</v>
      </c>
      <c r="K142" s="245" t="s">
        <v>19</v>
      </c>
      <c r="L142" s="250"/>
      <c r="M142" s="251" t="s">
        <v>19</v>
      </c>
      <c r="N142" s="252" t="s">
        <v>44</v>
      </c>
      <c r="O142" s="84"/>
      <c r="P142" s="221">
        <f>O142*H142</f>
        <v>0</v>
      </c>
      <c r="Q142" s="221">
        <v>0</v>
      </c>
      <c r="R142" s="221">
        <f>Q142*H142</f>
        <v>0</v>
      </c>
      <c r="S142" s="221">
        <v>0</v>
      </c>
      <c r="T142" s="222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3" t="s">
        <v>204</v>
      </c>
      <c r="AT142" s="223" t="s">
        <v>229</v>
      </c>
      <c r="AU142" s="223" t="s">
        <v>73</v>
      </c>
      <c r="AY142" s="17" t="s">
        <v>150</v>
      </c>
      <c r="BE142" s="224">
        <f>IF(N142="základní",J142,0)</f>
        <v>0</v>
      </c>
      <c r="BF142" s="224">
        <f>IF(N142="snížená",J142,0)</f>
        <v>0</v>
      </c>
      <c r="BG142" s="224">
        <f>IF(N142="zákl. přenesená",J142,0)</f>
        <v>0</v>
      </c>
      <c r="BH142" s="224">
        <f>IF(N142="sníž. přenesená",J142,0)</f>
        <v>0</v>
      </c>
      <c r="BI142" s="224">
        <f>IF(N142="nulová",J142,0)</f>
        <v>0</v>
      </c>
      <c r="BJ142" s="17" t="s">
        <v>81</v>
      </c>
      <c r="BK142" s="224">
        <f>ROUND(I142*H142,2)</f>
        <v>0</v>
      </c>
      <c r="BL142" s="17" t="s">
        <v>179</v>
      </c>
      <c r="BM142" s="223" t="s">
        <v>735</v>
      </c>
    </row>
    <row r="143" s="2" customFormat="1">
      <c r="A143" s="38"/>
      <c r="B143" s="39"/>
      <c r="C143" s="40"/>
      <c r="D143" s="225" t="s">
        <v>159</v>
      </c>
      <c r="E143" s="40"/>
      <c r="F143" s="226" t="s">
        <v>2668</v>
      </c>
      <c r="G143" s="40"/>
      <c r="H143" s="40"/>
      <c r="I143" s="227"/>
      <c r="J143" s="40"/>
      <c r="K143" s="40"/>
      <c r="L143" s="44"/>
      <c r="M143" s="228"/>
      <c r="N143" s="229"/>
      <c r="O143" s="84"/>
      <c r="P143" s="84"/>
      <c r="Q143" s="84"/>
      <c r="R143" s="84"/>
      <c r="S143" s="84"/>
      <c r="T143" s="85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159</v>
      </c>
      <c r="AU143" s="17" t="s">
        <v>73</v>
      </c>
    </row>
    <row r="144" s="2" customFormat="1" ht="16.5" customHeight="1">
      <c r="A144" s="38"/>
      <c r="B144" s="39"/>
      <c r="C144" s="243" t="s">
        <v>342</v>
      </c>
      <c r="D144" s="243" t="s">
        <v>229</v>
      </c>
      <c r="E144" s="244" t="s">
        <v>2669</v>
      </c>
      <c r="F144" s="245" t="s">
        <v>2670</v>
      </c>
      <c r="G144" s="246" t="s">
        <v>2064</v>
      </c>
      <c r="H144" s="247">
        <v>3</v>
      </c>
      <c r="I144" s="248"/>
      <c r="J144" s="249">
        <f>ROUND(I144*H144,2)</f>
        <v>0</v>
      </c>
      <c r="K144" s="245" t="s">
        <v>19</v>
      </c>
      <c r="L144" s="250"/>
      <c r="M144" s="251" t="s">
        <v>19</v>
      </c>
      <c r="N144" s="252" t="s">
        <v>44</v>
      </c>
      <c r="O144" s="84"/>
      <c r="P144" s="221">
        <f>O144*H144</f>
        <v>0</v>
      </c>
      <c r="Q144" s="221">
        <v>0</v>
      </c>
      <c r="R144" s="221">
        <f>Q144*H144</f>
        <v>0</v>
      </c>
      <c r="S144" s="221">
        <v>0</v>
      </c>
      <c r="T144" s="222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23" t="s">
        <v>204</v>
      </c>
      <c r="AT144" s="223" t="s">
        <v>229</v>
      </c>
      <c r="AU144" s="223" t="s">
        <v>73</v>
      </c>
      <c r="AY144" s="17" t="s">
        <v>150</v>
      </c>
      <c r="BE144" s="224">
        <f>IF(N144="základní",J144,0)</f>
        <v>0</v>
      </c>
      <c r="BF144" s="224">
        <f>IF(N144="snížená",J144,0)</f>
        <v>0</v>
      </c>
      <c r="BG144" s="224">
        <f>IF(N144="zákl. přenesená",J144,0)</f>
        <v>0</v>
      </c>
      <c r="BH144" s="224">
        <f>IF(N144="sníž. přenesená",J144,0)</f>
        <v>0</v>
      </c>
      <c r="BI144" s="224">
        <f>IF(N144="nulová",J144,0)</f>
        <v>0</v>
      </c>
      <c r="BJ144" s="17" t="s">
        <v>81</v>
      </c>
      <c r="BK144" s="224">
        <f>ROUND(I144*H144,2)</f>
        <v>0</v>
      </c>
      <c r="BL144" s="17" t="s">
        <v>179</v>
      </c>
      <c r="BM144" s="223" t="s">
        <v>744</v>
      </c>
    </row>
    <row r="145" s="2" customFormat="1">
      <c r="A145" s="38"/>
      <c r="B145" s="39"/>
      <c r="C145" s="40"/>
      <c r="D145" s="225" t="s">
        <v>159</v>
      </c>
      <c r="E145" s="40"/>
      <c r="F145" s="226" t="s">
        <v>2670</v>
      </c>
      <c r="G145" s="40"/>
      <c r="H145" s="40"/>
      <c r="I145" s="227"/>
      <c r="J145" s="40"/>
      <c r="K145" s="40"/>
      <c r="L145" s="44"/>
      <c r="M145" s="228"/>
      <c r="N145" s="229"/>
      <c r="O145" s="84"/>
      <c r="P145" s="84"/>
      <c r="Q145" s="84"/>
      <c r="R145" s="84"/>
      <c r="S145" s="84"/>
      <c r="T145" s="85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159</v>
      </c>
      <c r="AU145" s="17" t="s">
        <v>73</v>
      </c>
    </row>
    <row r="146" s="2" customFormat="1" ht="16.5" customHeight="1">
      <c r="A146" s="38"/>
      <c r="B146" s="39"/>
      <c r="C146" s="243" t="s">
        <v>346</v>
      </c>
      <c r="D146" s="243" t="s">
        <v>229</v>
      </c>
      <c r="E146" s="244" t="s">
        <v>2671</v>
      </c>
      <c r="F146" s="245" t="s">
        <v>2672</v>
      </c>
      <c r="G146" s="246" t="s">
        <v>2064</v>
      </c>
      <c r="H146" s="247">
        <v>45</v>
      </c>
      <c r="I146" s="248"/>
      <c r="J146" s="249">
        <f>ROUND(I146*H146,2)</f>
        <v>0</v>
      </c>
      <c r="K146" s="245" t="s">
        <v>19</v>
      </c>
      <c r="L146" s="250"/>
      <c r="M146" s="251" t="s">
        <v>19</v>
      </c>
      <c r="N146" s="252" t="s">
        <v>44</v>
      </c>
      <c r="O146" s="84"/>
      <c r="P146" s="221">
        <f>O146*H146</f>
        <v>0</v>
      </c>
      <c r="Q146" s="221">
        <v>0</v>
      </c>
      <c r="R146" s="221">
        <f>Q146*H146</f>
        <v>0</v>
      </c>
      <c r="S146" s="221">
        <v>0</v>
      </c>
      <c r="T146" s="222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3" t="s">
        <v>204</v>
      </c>
      <c r="AT146" s="223" t="s">
        <v>229</v>
      </c>
      <c r="AU146" s="223" t="s">
        <v>73</v>
      </c>
      <c r="AY146" s="17" t="s">
        <v>150</v>
      </c>
      <c r="BE146" s="224">
        <f>IF(N146="základní",J146,0)</f>
        <v>0</v>
      </c>
      <c r="BF146" s="224">
        <f>IF(N146="snížená",J146,0)</f>
        <v>0</v>
      </c>
      <c r="BG146" s="224">
        <f>IF(N146="zákl. přenesená",J146,0)</f>
        <v>0</v>
      </c>
      <c r="BH146" s="224">
        <f>IF(N146="sníž. přenesená",J146,0)</f>
        <v>0</v>
      </c>
      <c r="BI146" s="224">
        <f>IF(N146="nulová",J146,0)</f>
        <v>0</v>
      </c>
      <c r="BJ146" s="17" t="s">
        <v>81</v>
      </c>
      <c r="BK146" s="224">
        <f>ROUND(I146*H146,2)</f>
        <v>0</v>
      </c>
      <c r="BL146" s="17" t="s">
        <v>179</v>
      </c>
      <c r="BM146" s="223" t="s">
        <v>755</v>
      </c>
    </row>
    <row r="147" s="2" customFormat="1">
      <c r="A147" s="38"/>
      <c r="B147" s="39"/>
      <c r="C147" s="40"/>
      <c r="D147" s="225" t="s">
        <v>159</v>
      </c>
      <c r="E147" s="40"/>
      <c r="F147" s="226" t="s">
        <v>2672</v>
      </c>
      <c r="G147" s="40"/>
      <c r="H147" s="40"/>
      <c r="I147" s="227"/>
      <c r="J147" s="40"/>
      <c r="K147" s="40"/>
      <c r="L147" s="44"/>
      <c r="M147" s="228"/>
      <c r="N147" s="229"/>
      <c r="O147" s="84"/>
      <c r="P147" s="84"/>
      <c r="Q147" s="84"/>
      <c r="R147" s="84"/>
      <c r="S147" s="84"/>
      <c r="T147" s="85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159</v>
      </c>
      <c r="AU147" s="17" t="s">
        <v>73</v>
      </c>
    </row>
    <row r="148" s="2" customFormat="1" ht="16.5" customHeight="1">
      <c r="A148" s="38"/>
      <c r="B148" s="39"/>
      <c r="C148" s="243" t="s">
        <v>232</v>
      </c>
      <c r="D148" s="243" t="s">
        <v>229</v>
      </c>
      <c r="E148" s="244" t="s">
        <v>2673</v>
      </c>
      <c r="F148" s="245" t="s">
        <v>2674</v>
      </c>
      <c r="G148" s="246" t="s">
        <v>2064</v>
      </c>
      <c r="H148" s="247">
        <v>45</v>
      </c>
      <c r="I148" s="248"/>
      <c r="J148" s="249">
        <f>ROUND(I148*H148,2)</f>
        <v>0</v>
      </c>
      <c r="K148" s="245" t="s">
        <v>19</v>
      </c>
      <c r="L148" s="250"/>
      <c r="M148" s="251" t="s">
        <v>19</v>
      </c>
      <c r="N148" s="252" t="s">
        <v>44</v>
      </c>
      <c r="O148" s="84"/>
      <c r="P148" s="221">
        <f>O148*H148</f>
        <v>0</v>
      </c>
      <c r="Q148" s="221">
        <v>0</v>
      </c>
      <c r="R148" s="221">
        <f>Q148*H148</f>
        <v>0</v>
      </c>
      <c r="S148" s="221">
        <v>0</v>
      </c>
      <c r="T148" s="222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3" t="s">
        <v>204</v>
      </c>
      <c r="AT148" s="223" t="s">
        <v>229</v>
      </c>
      <c r="AU148" s="223" t="s">
        <v>73</v>
      </c>
      <c r="AY148" s="17" t="s">
        <v>150</v>
      </c>
      <c r="BE148" s="224">
        <f>IF(N148="základní",J148,0)</f>
        <v>0</v>
      </c>
      <c r="BF148" s="224">
        <f>IF(N148="snížená",J148,0)</f>
        <v>0</v>
      </c>
      <c r="BG148" s="224">
        <f>IF(N148="zákl. přenesená",J148,0)</f>
        <v>0</v>
      </c>
      <c r="BH148" s="224">
        <f>IF(N148="sníž. přenesená",J148,0)</f>
        <v>0</v>
      </c>
      <c r="BI148" s="224">
        <f>IF(N148="nulová",J148,0)</f>
        <v>0</v>
      </c>
      <c r="BJ148" s="17" t="s">
        <v>81</v>
      </c>
      <c r="BK148" s="224">
        <f>ROUND(I148*H148,2)</f>
        <v>0</v>
      </c>
      <c r="BL148" s="17" t="s">
        <v>179</v>
      </c>
      <c r="BM148" s="223" t="s">
        <v>383</v>
      </c>
    </row>
    <row r="149" s="2" customFormat="1">
      <c r="A149" s="38"/>
      <c r="B149" s="39"/>
      <c r="C149" s="40"/>
      <c r="D149" s="225" t="s">
        <v>159</v>
      </c>
      <c r="E149" s="40"/>
      <c r="F149" s="226" t="s">
        <v>2674</v>
      </c>
      <c r="G149" s="40"/>
      <c r="H149" s="40"/>
      <c r="I149" s="227"/>
      <c r="J149" s="40"/>
      <c r="K149" s="40"/>
      <c r="L149" s="44"/>
      <c r="M149" s="228"/>
      <c r="N149" s="229"/>
      <c r="O149" s="84"/>
      <c r="P149" s="84"/>
      <c r="Q149" s="84"/>
      <c r="R149" s="84"/>
      <c r="S149" s="84"/>
      <c r="T149" s="85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159</v>
      </c>
      <c r="AU149" s="17" t="s">
        <v>73</v>
      </c>
    </row>
    <row r="150" s="2" customFormat="1" ht="16.5" customHeight="1">
      <c r="A150" s="38"/>
      <c r="B150" s="39"/>
      <c r="C150" s="243" t="s">
        <v>357</v>
      </c>
      <c r="D150" s="243" t="s">
        <v>229</v>
      </c>
      <c r="E150" s="244" t="s">
        <v>2675</v>
      </c>
      <c r="F150" s="245" t="s">
        <v>2676</v>
      </c>
      <c r="G150" s="246" t="s">
        <v>2064</v>
      </c>
      <c r="H150" s="247">
        <v>3</v>
      </c>
      <c r="I150" s="248"/>
      <c r="J150" s="249">
        <f>ROUND(I150*H150,2)</f>
        <v>0</v>
      </c>
      <c r="K150" s="245" t="s">
        <v>19</v>
      </c>
      <c r="L150" s="250"/>
      <c r="M150" s="251" t="s">
        <v>19</v>
      </c>
      <c r="N150" s="252" t="s">
        <v>44</v>
      </c>
      <c r="O150" s="84"/>
      <c r="P150" s="221">
        <f>O150*H150</f>
        <v>0</v>
      </c>
      <c r="Q150" s="221">
        <v>0</v>
      </c>
      <c r="R150" s="221">
        <f>Q150*H150</f>
        <v>0</v>
      </c>
      <c r="S150" s="221">
        <v>0</v>
      </c>
      <c r="T150" s="222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3" t="s">
        <v>204</v>
      </c>
      <c r="AT150" s="223" t="s">
        <v>229</v>
      </c>
      <c r="AU150" s="223" t="s">
        <v>73</v>
      </c>
      <c r="AY150" s="17" t="s">
        <v>150</v>
      </c>
      <c r="BE150" s="224">
        <f>IF(N150="základní",J150,0)</f>
        <v>0</v>
      </c>
      <c r="BF150" s="224">
        <f>IF(N150="snížená",J150,0)</f>
        <v>0</v>
      </c>
      <c r="BG150" s="224">
        <f>IF(N150="zákl. přenesená",J150,0)</f>
        <v>0</v>
      </c>
      <c r="BH150" s="224">
        <f>IF(N150="sníž. přenesená",J150,0)</f>
        <v>0</v>
      </c>
      <c r="BI150" s="224">
        <f>IF(N150="nulová",J150,0)</f>
        <v>0</v>
      </c>
      <c r="BJ150" s="17" t="s">
        <v>81</v>
      </c>
      <c r="BK150" s="224">
        <f>ROUND(I150*H150,2)</f>
        <v>0</v>
      </c>
      <c r="BL150" s="17" t="s">
        <v>179</v>
      </c>
      <c r="BM150" s="223" t="s">
        <v>774</v>
      </c>
    </row>
    <row r="151" s="2" customFormat="1">
      <c r="A151" s="38"/>
      <c r="B151" s="39"/>
      <c r="C151" s="40"/>
      <c r="D151" s="225" t="s">
        <v>159</v>
      </c>
      <c r="E151" s="40"/>
      <c r="F151" s="226" t="s">
        <v>2676</v>
      </c>
      <c r="G151" s="40"/>
      <c r="H151" s="40"/>
      <c r="I151" s="227"/>
      <c r="J151" s="40"/>
      <c r="K151" s="40"/>
      <c r="L151" s="44"/>
      <c r="M151" s="228"/>
      <c r="N151" s="229"/>
      <c r="O151" s="84"/>
      <c r="P151" s="84"/>
      <c r="Q151" s="84"/>
      <c r="R151" s="84"/>
      <c r="S151" s="84"/>
      <c r="T151" s="85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159</v>
      </c>
      <c r="AU151" s="17" t="s">
        <v>73</v>
      </c>
    </row>
    <row r="152" s="2" customFormat="1" ht="16.5" customHeight="1">
      <c r="A152" s="38"/>
      <c r="B152" s="39"/>
      <c r="C152" s="243" t="s">
        <v>366</v>
      </c>
      <c r="D152" s="243" t="s">
        <v>229</v>
      </c>
      <c r="E152" s="244" t="s">
        <v>2677</v>
      </c>
      <c r="F152" s="245" t="s">
        <v>2678</v>
      </c>
      <c r="G152" s="246" t="s">
        <v>2064</v>
      </c>
      <c r="H152" s="247">
        <v>7</v>
      </c>
      <c r="I152" s="248"/>
      <c r="J152" s="249">
        <f>ROUND(I152*H152,2)</f>
        <v>0</v>
      </c>
      <c r="K152" s="245" t="s">
        <v>19</v>
      </c>
      <c r="L152" s="250"/>
      <c r="M152" s="251" t="s">
        <v>19</v>
      </c>
      <c r="N152" s="252" t="s">
        <v>44</v>
      </c>
      <c r="O152" s="84"/>
      <c r="P152" s="221">
        <f>O152*H152</f>
        <v>0</v>
      </c>
      <c r="Q152" s="221">
        <v>0</v>
      </c>
      <c r="R152" s="221">
        <f>Q152*H152</f>
        <v>0</v>
      </c>
      <c r="S152" s="221">
        <v>0</v>
      </c>
      <c r="T152" s="222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3" t="s">
        <v>204</v>
      </c>
      <c r="AT152" s="223" t="s">
        <v>229</v>
      </c>
      <c r="AU152" s="223" t="s">
        <v>73</v>
      </c>
      <c r="AY152" s="17" t="s">
        <v>150</v>
      </c>
      <c r="BE152" s="224">
        <f>IF(N152="základní",J152,0)</f>
        <v>0</v>
      </c>
      <c r="BF152" s="224">
        <f>IF(N152="snížená",J152,0)</f>
        <v>0</v>
      </c>
      <c r="BG152" s="224">
        <f>IF(N152="zákl. přenesená",J152,0)</f>
        <v>0</v>
      </c>
      <c r="BH152" s="224">
        <f>IF(N152="sníž. přenesená",J152,0)</f>
        <v>0</v>
      </c>
      <c r="BI152" s="224">
        <f>IF(N152="nulová",J152,0)</f>
        <v>0</v>
      </c>
      <c r="BJ152" s="17" t="s">
        <v>81</v>
      </c>
      <c r="BK152" s="224">
        <f>ROUND(I152*H152,2)</f>
        <v>0</v>
      </c>
      <c r="BL152" s="17" t="s">
        <v>179</v>
      </c>
      <c r="BM152" s="223" t="s">
        <v>785</v>
      </c>
    </row>
    <row r="153" s="2" customFormat="1">
      <c r="A153" s="38"/>
      <c r="B153" s="39"/>
      <c r="C153" s="40"/>
      <c r="D153" s="225" t="s">
        <v>159</v>
      </c>
      <c r="E153" s="40"/>
      <c r="F153" s="226" t="s">
        <v>2678</v>
      </c>
      <c r="G153" s="40"/>
      <c r="H153" s="40"/>
      <c r="I153" s="227"/>
      <c r="J153" s="40"/>
      <c r="K153" s="40"/>
      <c r="L153" s="44"/>
      <c r="M153" s="228"/>
      <c r="N153" s="229"/>
      <c r="O153" s="84"/>
      <c r="P153" s="84"/>
      <c r="Q153" s="84"/>
      <c r="R153" s="84"/>
      <c r="S153" s="84"/>
      <c r="T153" s="85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159</v>
      </c>
      <c r="AU153" s="17" t="s">
        <v>73</v>
      </c>
    </row>
    <row r="154" s="2" customFormat="1" ht="16.5" customHeight="1">
      <c r="A154" s="38"/>
      <c r="B154" s="39"/>
      <c r="C154" s="243" t="s">
        <v>372</v>
      </c>
      <c r="D154" s="243" t="s">
        <v>229</v>
      </c>
      <c r="E154" s="244" t="s">
        <v>2679</v>
      </c>
      <c r="F154" s="245" t="s">
        <v>2680</v>
      </c>
      <c r="G154" s="246" t="s">
        <v>2064</v>
      </c>
      <c r="H154" s="247">
        <v>1</v>
      </c>
      <c r="I154" s="248"/>
      <c r="J154" s="249">
        <f>ROUND(I154*H154,2)</f>
        <v>0</v>
      </c>
      <c r="K154" s="245" t="s">
        <v>19</v>
      </c>
      <c r="L154" s="250"/>
      <c r="M154" s="251" t="s">
        <v>19</v>
      </c>
      <c r="N154" s="252" t="s">
        <v>44</v>
      </c>
      <c r="O154" s="84"/>
      <c r="P154" s="221">
        <f>O154*H154</f>
        <v>0</v>
      </c>
      <c r="Q154" s="221">
        <v>0</v>
      </c>
      <c r="R154" s="221">
        <f>Q154*H154</f>
        <v>0</v>
      </c>
      <c r="S154" s="221">
        <v>0</v>
      </c>
      <c r="T154" s="222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23" t="s">
        <v>204</v>
      </c>
      <c r="AT154" s="223" t="s">
        <v>229</v>
      </c>
      <c r="AU154" s="223" t="s">
        <v>73</v>
      </c>
      <c r="AY154" s="17" t="s">
        <v>150</v>
      </c>
      <c r="BE154" s="224">
        <f>IF(N154="základní",J154,0)</f>
        <v>0</v>
      </c>
      <c r="BF154" s="224">
        <f>IF(N154="snížená",J154,0)</f>
        <v>0</v>
      </c>
      <c r="BG154" s="224">
        <f>IF(N154="zákl. přenesená",J154,0)</f>
        <v>0</v>
      </c>
      <c r="BH154" s="224">
        <f>IF(N154="sníž. přenesená",J154,0)</f>
        <v>0</v>
      </c>
      <c r="BI154" s="224">
        <f>IF(N154="nulová",J154,0)</f>
        <v>0</v>
      </c>
      <c r="BJ154" s="17" t="s">
        <v>81</v>
      </c>
      <c r="BK154" s="224">
        <f>ROUND(I154*H154,2)</f>
        <v>0</v>
      </c>
      <c r="BL154" s="17" t="s">
        <v>179</v>
      </c>
      <c r="BM154" s="223" t="s">
        <v>794</v>
      </c>
    </row>
    <row r="155" s="2" customFormat="1">
      <c r="A155" s="38"/>
      <c r="B155" s="39"/>
      <c r="C155" s="40"/>
      <c r="D155" s="225" t="s">
        <v>159</v>
      </c>
      <c r="E155" s="40"/>
      <c r="F155" s="226" t="s">
        <v>2680</v>
      </c>
      <c r="G155" s="40"/>
      <c r="H155" s="40"/>
      <c r="I155" s="227"/>
      <c r="J155" s="40"/>
      <c r="K155" s="40"/>
      <c r="L155" s="44"/>
      <c r="M155" s="228"/>
      <c r="N155" s="229"/>
      <c r="O155" s="84"/>
      <c r="P155" s="84"/>
      <c r="Q155" s="84"/>
      <c r="R155" s="84"/>
      <c r="S155" s="84"/>
      <c r="T155" s="85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159</v>
      </c>
      <c r="AU155" s="17" t="s">
        <v>73</v>
      </c>
    </row>
    <row r="156" s="2" customFormat="1" ht="16.5" customHeight="1">
      <c r="A156" s="38"/>
      <c r="B156" s="39"/>
      <c r="C156" s="243" t="s">
        <v>380</v>
      </c>
      <c r="D156" s="243" t="s">
        <v>229</v>
      </c>
      <c r="E156" s="244" t="s">
        <v>2681</v>
      </c>
      <c r="F156" s="245" t="s">
        <v>2682</v>
      </c>
      <c r="G156" s="246" t="s">
        <v>2064</v>
      </c>
      <c r="H156" s="247">
        <v>7</v>
      </c>
      <c r="I156" s="248"/>
      <c r="J156" s="249">
        <f>ROUND(I156*H156,2)</f>
        <v>0</v>
      </c>
      <c r="K156" s="245" t="s">
        <v>19</v>
      </c>
      <c r="L156" s="250"/>
      <c r="M156" s="251" t="s">
        <v>19</v>
      </c>
      <c r="N156" s="252" t="s">
        <v>44</v>
      </c>
      <c r="O156" s="84"/>
      <c r="P156" s="221">
        <f>O156*H156</f>
        <v>0</v>
      </c>
      <c r="Q156" s="221">
        <v>0</v>
      </c>
      <c r="R156" s="221">
        <f>Q156*H156</f>
        <v>0</v>
      </c>
      <c r="S156" s="221">
        <v>0</v>
      </c>
      <c r="T156" s="222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23" t="s">
        <v>204</v>
      </c>
      <c r="AT156" s="223" t="s">
        <v>229</v>
      </c>
      <c r="AU156" s="223" t="s">
        <v>73</v>
      </c>
      <c r="AY156" s="17" t="s">
        <v>150</v>
      </c>
      <c r="BE156" s="224">
        <f>IF(N156="základní",J156,0)</f>
        <v>0</v>
      </c>
      <c r="BF156" s="224">
        <f>IF(N156="snížená",J156,0)</f>
        <v>0</v>
      </c>
      <c r="BG156" s="224">
        <f>IF(N156="zákl. přenesená",J156,0)</f>
        <v>0</v>
      </c>
      <c r="BH156" s="224">
        <f>IF(N156="sníž. přenesená",J156,0)</f>
        <v>0</v>
      </c>
      <c r="BI156" s="224">
        <f>IF(N156="nulová",J156,0)</f>
        <v>0</v>
      </c>
      <c r="BJ156" s="17" t="s">
        <v>81</v>
      </c>
      <c r="BK156" s="224">
        <f>ROUND(I156*H156,2)</f>
        <v>0</v>
      </c>
      <c r="BL156" s="17" t="s">
        <v>179</v>
      </c>
      <c r="BM156" s="223" t="s">
        <v>802</v>
      </c>
    </row>
    <row r="157" s="2" customFormat="1">
      <c r="A157" s="38"/>
      <c r="B157" s="39"/>
      <c r="C157" s="40"/>
      <c r="D157" s="225" t="s">
        <v>159</v>
      </c>
      <c r="E157" s="40"/>
      <c r="F157" s="226" t="s">
        <v>2682</v>
      </c>
      <c r="G157" s="40"/>
      <c r="H157" s="40"/>
      <c r="I157" s="227"/>
      <c r="J157" s="40"/>
      <c r="K157" s="40"/>
      <c r="L157" s="44"/>
      <c r="M157" s="228"/>
      <c r="N157" s="229"/>
      <c r="O157" s="84"/>
      <c r="P157" s="84"/>
      <c r="Q157" s="84"/>
      <c r="R157" s="84"/>
      <c r="S157" s="84"/>
      <c r="T157" s="85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159</v>
      </c>
      <c r="AU157" s="17" t="s">
        <v>73</v>
      </c>
    </row>
    <row r="158" s="2" customFormat="1" ht="16.5" customHeight="1">
      <c r="A158" s="38"/>
      <c r="B158" s="39"/>
      <c r="C158" s="243" t="s">
        <v>387</v>
      </c>
      <c r="D158" s="243" t="s">
        <v>229</v>
      </c>
      <c r="E158" s="244" t="s">
        <v>2683</v>
      </c>
      <c r="F158" s="245" t="s">
        <v>2684</v>
      </c>
      <c r="G158" s="246" t="s">
        <v>2064</v>
      </c>
      <c r="H158" s="247">
        <v>11</v>
      </c>
      <c r="I158" s="248"/>
      <c r="J158" s="249">
        <f>ROUND(I158*H158,2)</f>
        <v>0</v>
      </c>
      <c r="K158" s="245" t="s">
        <v>19</v>
      </c>
      <c r="L158" s="250"/>
      <c r="M158" s="251" t="s">
        <v>19</v>
      </c>
      <c r="N158" s="252" t="s">
        <v>44</v>
      </c>
      <c r="O158" s="84"/>
      <c r="P158" s="221">
        <f>O158*H158</f>
        <v>0</v>
      </c>
      <c r="Q158" s="221">
        <v>0</v>
      </c>
      <c r="R158" s="221">
        <f>Q158*H158</f>
        <v>0</v>
      </c>
      <c r="S158" s="221">
        <v>0</v>
      </c>
      <c r="T158" s="222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23" t="s">
        <v>204</v>
      </c>
      <c r="AT158" s="223" t="s">
        <v>229</v>
      </c>
      <c r="AU158" s="223" t="s">
        <v>73</v>
      </c>
      <c r="AY158" s="17" t="s">
        <v>150</v>
      </c>
      <c r="BE158" s="224">
        <f>IF(N158="základní",J158,0)</f>
        <v>0</v>
      </c>
      <c r="BF158" s="224">
        <f>IF(N158="snížená",J158,0)</f>
        <v>0</v>
      </c>
      <c r="BG158" s="224">
        <f>IF(N158="zákl. přenesená",J158,0)</f>
        <v>0</v>
      </c>
      <c r="BH158" s="224">
        <f>IF(N158="sníž. přenesená",J158,0)</f>
        <v>0</v>
      </c>
      <c r="BI158" s="224">
        <f>IF(N158="nulová",J158,0)</f>
        <v>0</v>
      </c>
      <c r="BJ158" s="17" t="s">
        <v>81</v>
      </c>
      <c r="BK158" s="224">
        <f>ROUND(I158*H158,2)</f>
        <v>0</v>
      </c>
      <c r="BL158" s="17" t="s">
        <v>179</v>
      </c>
      <c r="BM158" s="223" t="s">
        <v>815</v>
      </c>
    </row>
    <row r="159" s="2" customFormat="1">
      <c r="A159" s="38"/>
      <c r="B159" s="39"/>
      <c r="C159" s="40"/>
      <c r="D159" s="225" t="s">
        <v>159</v>
      </c>
      <c r="E159" s="40"/>
      <c r="F159" s="226" t="s">
        <v>2684</v>
      </c>
      <c r="G159" s="40"/>
      <c r="H159" s="40"/>
      <c r="I159" s="227"/>
      <c r="J159" s="40"/>
      <c r="K159" s="40"/>
      <c r="L159" s="44"/>
      <c r="M159" s="228"/>
      <c r="N159" s="229"/>
      <c r="O159" s="84"/>
      <c r="P159" s="84"/>
      <c r="Q159" s="84"/>
      <c r="R159" s="84"/>
      <c r="S159" s="84"/>
      <c r="T159" s="85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159</v>
      </c>
      <c r="AU159" s="17" t="s">
        <v>73</v>
      </c>
    </row>
    <row r="160" s="2" customFormat="1" ht="16.5" customHeight="1">
      <c r="A160" s="38"/>
      <c r="B160" s="39"/>
      <c r="C160" s="243" t="s">
        <v>392</v>
      </c>
      <c r="D160" s="243" t="s">
        <v>229</v>
      </c>
      <c r="E160" s="244" t="s">
        <v>2685</v>
      </c>
      <c r="F160" s="245" t="s">
        <v>2686</v>
      </c>
      <c r="G160" s="246" t="s">
        <v>2064</v>
      </c>
      <c r="H160" s="247">
        <v>11</v>
      </c>
      <c r="I160" s="248"/>
      <c r="J160" s="249">
        <f>ROUND(I160*H160,2)</f>
        <v>0</v>
      </c>
      <c r="K160" s="245" t="s">
        <v>19</v>
      </c>
      <c r="L160" s="250"/>
      <c r="M160" s="251" t="s">
        <v>19</v>
      </c>
      <c r="N160" s="252" t="s">
        <v>44</v>
      </c>
      <c r="O160" s="84"/>
      <c r="P160" s="221">
        <f>O160*H160</f>
        <v>0</v>
      </c>
      <c r="Q160" s="221">
        <v>0</v>
      </c>
      <c r="R160" s="221">
        <f>Q160*H160</f>
        <v>0</v>
      </c>
      <c r="S160" s="221">
        <v>0</v>
      </c>
      <c r="T160" s="222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23" t="s">
        <v>204</v>
      </c>
      <c r="AT160" s="223" t="s">
        <v>229</v>
      </c>
      <c r="AU160" s="223" t="s">
        <v>73</v>
      </c>
      <c r="AY160" s="17" t="s">
        <v>150</v>
      </c>
      <c r="BE160" s="224">
        <f>IF(N160="základní",J160,0)</f>
        <v>0</v>
      </c>
      <c r="BF160" s="224">
        <f>IF(N160="snížená",J160,0)</f>
        <v>0</v>
      </c>
      <c r="BG160" s="224">
        <f>IF(N160="zákl. přenesená",J160,0)</f>
        <v>0</v>
      </c>
      <c r="BH160" s="224">
        <f>IF(N160="sníž. přenesená",J160,0)</f>
        <v>0</v>
      </c>
      <c r="BI160" s="224">
        <f>IF(N160="nulová",J160,0)</f>
        <v>0</v>
      </c>
      <c r="BJ160" s="17" t="s">
        <v>81</v>
      </c>
      <c r="BK160" s="224">
        <f>ROUND(I160*H160,2)</f>
        <v>0</v>
      </c>
      <c r="BL160" s="17" t="s">
        <v>179</v>
      </c>
      <c r="BM160" s="223" t="s">
        <v>825</v>
      </c>
    </row>
    <row r="161" s="2" customFormat="1">
      <c r="A161" s="38"/>
      <c r="B161" s="39"/>
      <c r="C161" s="40"/>
      <c r="D161" s="225" t="s">
        <v>159</v>
      </c>
      <c r="E161" s="40"/>
      <c r="F161" s="226" t="s">
        <v>2686</v>
      </c>
      <c r="G161" s="40"/>
      <c r="H161" s="40"/>
      <c r="I161" s="227"/>
      <c r="J161" s="40"/>
      <c r="K161" s="40"/>
      <c r="L161" s="44"/>
      <c r="M161" s="228"/>
      <c r="N161" s="229"/>
      <c r="O161" s="84"/>
      <c r="P161" s="84"/>
      <c r="Q161" s="84"/>
      <c r="R161" s="84"/>
      <c r="S161" s="84"/>
      <c r="T161" s="85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159</v>
      </c>
      <c r="AU161" s="17" t="s">
        <v>73</v>
      </c>
    </row>
    <row r="162" s="2" customFormat="1" ht="16.5" customHeight="1">
      <c r="A162" s="38"/>
      <c r="B162" s="39"/>
      <c r="C162" s="243" t="s">
        <v>398</v>
      </c>
      <c r="D162" s="243" t="s">
        <v>229</v>
      </c>
      <c r="E162" s="244" t="s">
        <v>2687</v>
      </c>
      <c r="F162" s="245" t="s">
        <v>2688</v>
      </c>
      <c r="G162" s="246" t="s">
        <v>2064</v>
      </c>
      <c r="H162" s="247">
        <v>3</v>
      </c>
      <c r="I162" s="248"/>
      <c r="J162" s="249">
        <f>ROUND(I162*H162,2)</f>
        <v>0</v>
      </c>
      <c r="K162" s="245" t="s">
        <v>19</v>
      </c>
      <c r="L162" s="250"/>
      <c r="M162" s="251" t="s">
        <v>19</v>
      </c>
      <c r="N162" s="252" t="s">
        <v>44</v>
      </c>
      <c r="O162" s="84"/>
      <c r="P162" s="221">
        <f>O162*H162</f>
        <v>0</v>
      </c>
      <c r="Q162" s="221">
        <v>0</v>
      </c>
      <c r="R162" s="221">
        <f>Q162*H162</f>
        <v>0</v>
      </c>
      <c r="S162" s="221">
        <v>0</v>
      </c>
      <c r="T162" s="222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23" t="s">
        <v>204</v>
      </c>
      <c r="AT162" s="223" t="s">
        <v>229</v>
      </c>
      <c r="AU162" s="223" t="s">
        <v>73</v>
      </c>
      <c r="AY162" s="17" t="s">
        <v>150</v>
      </c>
      <c r="BE162" s="224">
        <f>IF(N162="základní",J162,0)</f>
        <v>0</v>
      </c>
      <c r="BF162" s="224">
        <f>IF(N162="snížená",J162,0)</f>
        <v>0</v>
      </c>
      <c r="BG162" s="224">
        <f>IF(N162="zákl. přenesená",J162,0)</f>
        <v>0</v>
      </c>
      <c r="BH162" s="224">
        <f>IF(N162="sníž. přenesená",J162,0)</f>
        <v>0</v>
      </c>
      <c r="BI162" s="224">
        <f>IF(N162="nulová",J162,0)</f>
        <v>0</v>
      </c>
      <c r="BJ162" s="17" t="s">
        <v>81</v>
      </c>
      <c r="BK162" s="224">
        <f>ROUND(I162*H162,2)</f>
        <v>0</v>
      </c>
      <c r="BL162" s="17" t="s">
        <v>179</v>
      </c>
      <c r="BM162" s="223" t="s">
        <v>835</v>
      </c>
    </row>
    <row r="163" s="2" customFormat="1">
      <c r="A163" s="38"/>
      <c r="B163" s="39"/>
      <c r="C163" s="40"/>
      <c r="D163" s="225" t="s">
        <v>159</v>
      </c>
      <c r="E163" s="40"/>
      <c r="F163" s="226" t="s">
        <v>2688</v>
      </c>
      <c r="G163" s="40"/>
      <c r="H163" s="40"/>
      <c r="I163" s="227"/>
      <c r="J163" s="40"/>
      <c r="K163" s="40"/>
      <c r="L163" s="44"/>
      <c r="M163" s="228"/>
      <c r="N163" s="229"/>
      <c r="O163" s="84"/>
      <c r="P163" s="84"/>
      <c r="Q163" s="84"/>
      <c r="R163" s="84"/>
      <c r="S163" s="84"/>
      <c r="T163" s="85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159</v>
      </c>
      <c r="AU163" s="17" t="s">
        <v>73</v>
      </c>
    </row>
    <row r="164" s="2" customFormat="1" ht="16.5" customHeight="1">
      <c r="A164" s="38"/>
      <c r="B164" s="39"/>
      <c r="C164" s="243" t="s">
        <v>402</v>
      </c>
      <c r="D164" s="243" t="s">
        <v>229</v>
      </c>
      <c r="E164" s="244" t="s">
        <v>2689</v>
      </c>
      <c r="F164" s="245" t="s">
        <v>2690</v>
      </c>
      <c r="G164" s="246" t="s">
        <v>2064</v>
      </c>
      <c r="H164" s="247">
        <v>1</v>
      </c>
      <c r="I164" s="248"/>
      <c r="J164" s="249">
        <f>ROUND(I164*H164,2)</f>
        <v>0</v>
      </c>
      <c r="K164" s="245" t="s">
        <v>19</v>
      </c>
      <c r="L164" s="250"/>
      <c r="M164" s="251" t="s">
        <v>19</v>
      </c>
      <c r="N164" s="252" t="s">
        <v>44</v>
      </c>
      <c r="O164" s="84"/>
      <c r="P164" s="221">
        <f>O164*H164</f>
        <v>0</v>
      </c>
      <c r="Q164" s="221">
        <v>0</v>
      </c>
      <c r="R164" s="221">
        <f>Q164*H164</f>
        <v>0</v>
      </c>
      <c r="S164" s="221">
        <v>0</v>
      </c>
      <c r="T164" s="222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23" t="s">
        <v>204</v>
      </c>
      <c r="AT164" s="223" t="s">
        <v>229</v>
      </c>
      <c r="AU164" s="223" t="s">
        <v>73</v>
      </c>
      <c r="AY164" s="17" t="s">
        <v>150</v>
      </c>
      <c r="BE164" s="224">
        <f>IF(N164="základní",J164,0)</f>
        <v>0</v>
      </c>
      <c r="BF164" s="224">
        <f>IF(N164="snížená",J164,0)</f>
        <v>0</v>
      </c>
      <c r="BG164" s="224">
        <f>IF(N164="zákl. přenesená",J164,0)</f>
        <v>0</v>
      </c>
      <c r="BH164" s="224">
        <f>IF(N164="sníž. přenesená",J164,0)</f>
        <v>0</v>
      </c>
      <c r="BI164" s="224">
        <f>IF(N164="nulová",J164,0)</f>
        <v>0</v>
      </c>
      <c r="BJ164" s="17" t="s">
        <v>81</v>
      </c>
      <c r="BK164" s="224">
        <f>ROUND(I164*H164,2)</f>
        <v>0</v>
      </c>
      <c r="BL164" s="17" t="s">
        <v>179</v>
      </c>
      <c r="BM164" s="223" t="s">
        <v>843</v>
      </c>
    </row>
    <row r="165" s="2" customFormat="1">
      <c r="A165" s="38"/>
      <c r="B165" s="39"/>
      <c r="C165" s="40"/>
      <c r="D165" s="225" t="s">
        <v>159</v>
      </c>
      <c r="E165" s="40"/>
      <c r="F165" s="226" t="s">
        <v>2690</v>
      </c>
      <c r="G165" s="40"/>
      <c r="H165" s="40"/>
      <c r="I165" s="227"/>
      <c r="J165" s="40"/>
      <c r="K165" s="40"/>
      <c r="L165" s="44"/>
      <c r="M165" s="228"/>
      <c r="N165" s="229"/>
      <c r="O165" s="84"/>
      <c r="P165" s="84"/>
      <c r="Q165" s="84"/>
      <c r="R165" s="84"/>
      <c r="S165" s="84"/>
      <c r="T165" s="85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159</v>
      </c>
      <c r="AU165" s="17" t="s">
        <v>73</v>
      </c>
    </row>
    <row r="166" s="2" customFormat="1" ht="16.5" customHeight="1">
      <c r="A166" s="38"/>
      <c r="B166" s="39"/>
      <c r="C166" s="243" t="s">
        <v>408</v>
      </c>
      <c r="D166" s="243" t="s">
        <v>229</v>
      </c>
      <c r="E166" s="244" t="s">
        <v>2691</v>
      </c>
      <c r="F166" s="245" t="s">
        <v>2692</v>
      </c>
      <c r="G166" s="246" t="s">
        <v>2064</v>
      </c>
      <c r="H166" s="247">
        <v>1</v>
      </c>
      <c r="I166" s="248"/>
      <c r="J166" s="249">
        <f>ROUND(I166*H166,2)</f>
        <v>0</v>
      </c>
      <c r="K166" s="245" t="s">
        <v>19</v>
      </c>
      <c r="L166" s="250"/>
      <c r="M166" s="251" t="s">
        <v>19</v>
      </c>
      <c r="N166" s="252" t="s">
        <v>44</v>
      </c>
      <c r="O166" s="84"/>
      <c r="P166" s="221">
        <f>O166*H166</f>
        <v>0</v>
      </c>
      <c r="Q166" s="221">
        <v>0</v>
      </c>
      <c r="R166" s="221">
        <f>Q166*H166</f>
        <v>0</v>
      </c>
      <c r="S166" s="221">
        <v>0</v>
      </c>
      <c r="T166" s="222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23" t="s">
        <v>204</v>
      </c>
      <c r="AT166" s="223" t="s">
        <v>229</v>
      </c>
      <c r="AU166" s="223" t="s">
        <v>73</v>
      </c>
      <c r="AY166" s="17" t="s">
        <v>150</v>
      </c>
      <c r="BE166" s="224">
        <f>IF(N166="základní",J166,0)</f>
        <v>0</v>
      </c>
      <c r="BF166" s="224">
        <f>IF(N166="snížená",J166,0)</f>
        <v>0</v>
      </c>
      <c r="BG166" s="224">
        <f>IF(N166="zákl. přenesená",J166,0)</f>
        <v>0</v>
      </c>
      <c r="BH166" s="224">
        <f>IF(N166="sníž. přenesená",J166,0)</f>
        <v>0</v>
      </c>
      <c r="BI166" s="224">
        <f>IF(N166="nulová",J166,0)</f>
        <v>0</v>
      </c>
      <c r="BJ166" s="17" t="s">
        <v>81</v>
      </c>
      <c r="BK166" s="224">
        <f>ROUND(I166*H166,2)</f>
        <v>0</v>
      </c>
      <c r="BL166" s="17" t="s">
        <v>179</v>
      </c>
      <c r="BM166" s="223" t="s">
        <v>853</v>
      </c>
    </row>
    <row r="167" s="2" customFormat="1">
      <c r="A167" s="38"/>
      <c r="B167" s="39"/>
      <c r="C167" s="40"/>
      <c r="D167" s="225" t="s">
        <v>159</v>
      </c>
      <c r="E167" s="40"/>
      <c r="F167" s="226" t="s">
        <v>2692</v>
      </c>
      <c r="G167" s="40"/>
      <c r="H167" s="40"/>
      <c r="I167" s="227"/>
      <c r="J167" s="40"/>
      <c r="K167" s="40"/>
      <c r="L167" s="44"/>
      <c r="M167" s="228"/>
      <c r="N167" s="229"/>
      <c r="O167" s="84"/>
      <c r="P167" s="84"/>
      <c r="Q167" s="84"/>
      <c r="R167" s="84"/>
      <c r="S167" s="84"/>
      <c r="T167" s="85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159</v>
      </c>
      <c r="AU167" s="17" t="s">
        <v>73</v>
      </c>
    </row>
    <row r="168" s="2" customFormat="1" ht="16.5" customHeight="1">
      <c r="A168" s="38"/>
      <c r="B168" s="39"/>
      <c r="C168" s="243" t="s">
        <v>413</v>
      </c>
      <c r="D168" s="243" t="s">
        <v>229</v>
      </c>
      <c r="E168" s="244" t="s">
        <v>2693</v>
      </c>
      <c r="F168" s="245" t="s">
        <v>2694</v>
      </c>
      <c r="G168" s="246" t="s">
        <v>2064</v>
      </c>
      <c r="H168" s="247">
        <v>2</v>
      </c>
      <c r="I168" s="248"/>
      <c r="J168" s="249">
        <f>ROUND(I168*H168,2)</f>
        <v>0</v>
      </c>
      <c r="K168" s="245" t="s">
        <v>19</v>
      </c>
      <c r="L168" s="250"/>
      <c r="M168" s="251" t="s">
        <v>19</v>
      </c>
      <c r="N168" s="252" t="s">
        <v>44</v>
      </c>
      <c r="O168" s="84"/>
      <c r="P168" s="221">
        <f>O168*H168</f>
        <v>0</v>
      </c>
      <c r="Q168" s="221">
        <v>0</v>
      </c>
      <c r="R168" s="221">
        <f>Q168*H168</f>
        <v>0</v>
      </c>
      <c r="S168" s="221">
        <v>0</v>
      </c>
      <c r="T168" s="222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23" t="s">
        <v>204</v>
      </c>
      <c r="AT168" s="223" t="s">
        <v>229</v>
      </c>
      <c r="AU168" s="223" t="s">
        <v>73</v>
      </c>
      <c r="AY168" s="17" t="s">
        <v>150</v>
      </c>
      <c r="BE168" s="224">
        <f>IF(N168="základní",J168,0)</f>
        <v>0</v>
      </c>
      <c r="BF168" s="224">
        <f>IF(N168="snížená",J168,0)</f>
        <v>0</v>
      </c>
      <c r="BG168" s="224">
        <f>IF(N168="zákl. přenesená",J168,0)</f>
        <v>0</v>
      </c>
      <c r="BH168" s="224">
        <f>IF(N168="sníž. přenesená",J168,0)</f>
        <v>0</v>
      </c>
      <c r="BI168" s="224">
        <f>IF(N168="nulová",J168,0)</f>
        <v>0</v>
      </c>
      <c r="BJ168" s="17" t="s">
        <v>81</v>
      </c>
      <c r="BK168" s="224">
        <f>ROUND(I168*H168,2)</f>
        <v>0</v>
      </c>
      <c r="BL168" s="17" t="s">
        <v>179</v>
      </c>
      <c r="BM168" s="223" t="s">
        <v>863</v>
      </c>
    </row>
    <row r="169" s="2" customFormat="1">
      <c r="A169" s="38"/>
      <c r="B169" s="39"/>
      <c r="C169" s="40"/>
      <c r="D169" s="225" t="s">
        <v>159</v>
      </c>
      <c r="E169" s="40"/>
      <c r="F169" s="226" t="s">
        <v>2694</v>
      </c>
      <c r="G169" s="40"/>
      <c r="H169" s="40"/>
      <c r="I169" s="227"/>
      <c r="J169" s="40"/>
      <c r="K169" s="40"/>
      <c r="L169" s="44"/>
      <c r="M169" s="228"/>
      <c r="N169" s="229"/>
      <c r="O169" s="84"/>
      <c r="P169" s="84"/>
      <c r="Q169" s="84"/>
      <c r="R169" s="84"/>
      <c r="S169" s="84"/>
      <c r="T169" s="85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159</v>
      </c>
      <c r="AU169" s="17" t="s">
        <v>73</v>
      </c>
    </row>
    <row r="170" s="2" customFormat="1" ht="16.5" customHeight="1">
      <c r="A170" s="38"/>
      <c r="B170" s="39"/>
      <c r="C170" s="243" t="s">
        <v>419</v>
      </c>
      <c r="D170" s="243" t="s">
        <v>229</v>
      </c>
      <c r="E170" s="244" t="s">
        <v>2695</v>
      </c>
      <c r="F170" s="245" t="s">
        <v>2696</v>
      </c>
      <c r="G170" s="246" t="s">
        <v>2064</v>
      </c>
      <c r="H170" s="247">
        <v>2</v>
      </c>
      <c r="I170" s="248"/>
      <c r="J170" s="249">
        <f>ROUND(I170*H170,2)</f>
        <v>0</v>
      </c>
      <c r="K170" s="245" t="s">
        <v>19</v>
      </c>
      <c r="L170" s="250"/>
      <c r="M170" s="251" t="s">
        <v>19</v>
      </c>
      <c r="N170" s="252" t="s">
        <v>44</v>
      </c>
      <c r="O170" s="84"/>
      <c r="P170" s="221">
        <f>O170*H170</f>
        <v>0</v>
      </c>
      <c r="Q170" s="221">
        <v>0</v>
      </c>
      <c r="R170" s="221">
        <f>Q170*H170</f>
        <v>0</v>
      </c>
      <c r="S170" s="221">
        <v>0</v>
      </c>
      <c r="T170" s="222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23" t="s">
        <v>204</v>
      </c>
      <c r="AT170" s="223" t="s">
        <v>229</v>
      </c>
      <c r="AU170" s="223" t="s">
        <v>73</v>
      </c>
      <c r="AY170" s="17" t="s">
        <v>150</v>
      </c>
      <c r="BE170" s="224">
        <f>IF(N170="základní",J170,0)</f>
        <v>0</v>
      </c>
      <c r="BF170" s="224">
        <f>IF(N170="snížená",J170,0)</f>
        <v>0</v>
      </c>
      <c r="BG170" s="224">
        <f>IF(N170="zákl. přenesená",J170,0)</f>
        <v>0</v>
      </c>
      <c r="BH170" s="224">
        <f>IF(N170="sníž. přenesená",J170,0)</f>
        <v>0</v>
      </c>
      <c r="BI170" s="224">
        <f>IF(N170="nulová",J170,0)</f>
        <v>0</v>
      </c>
      <c r="BJ170" s="17" t="s">
        <v>81</v>
      </c>
      <c r="BK170" s="224">
        <f>ROUND(I170*H170,2)</f>
        <v>0</v>
      </c>
      <c r="BL170" s="17" t="s">
        <v>179</v>
      </c>
      <c r="BM170" s="223" t="s">
        <v>873</v>
      </c>
    </row>
    <row r="171" s="2" customFormat="1">
      <c r="A171" s="38"/>
      <c r="B171" s="39"/>
      <c r="C171" s="40"/>
      <c r="D171" s="225" t="s">
        <v>159</v>
      </c>
      <c r="E171" s="40"/>
      <c r="F171" s="226" t="s">
        <v>2696</v>
      </c>
      <c r="G171" s="40"/>
      <c r="H171" s="40"/>
      <c r="I171" s="227"/>
      <c r="J171" s="40"/>
      <c r="K171" s="40"/>
      <c r="L171" s="44"/>
      <c r="M171" s="228"/>
      <c r="N171" s="229"/>
      <c r="O171" s="84"/>
      <c r="P171" s="84"/>
      <c r="Q171" s="84"/>
      <c r="R171" s="84"/>
      <c r="S171" s="84"/>
      <c r="T171" s="85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159</v>
      </c>
      <c r="AU171" s="17" t="s">
        <v>73</v>
      </c>
    </row>
    <row r="172" s="2" customFormat="1" ht="16.5" customHeight="1">
      <c r="A172" s="38"/>
      <c r="B172" s="39"/>
      <c r="C172" s="243" t="s">
        <v>423</v>
      </c>
      <c r="D172" s="243" t="s">
        <v>229</v>
      </c>
      <c r="E172" s="244" t="s">
        <v>2697</v>
      </c>
      <c r="F172" s="245" t="s">
        <v>2698</v>
      </c>
      <c r="G172" s="246" t="s">
        <v>2064</v>
      </c>
      <c r="H172" s="247">
        <v>25</v>
      </c>
      <c r="I172" s="248"/>
      <c r="J172" s="249">
        <f>ROUND(I172*H172,2)</f>
        <v>0</v>
      </c>
      <c r="K172" s="245" t="s">
        <v>19</v>
      </c>
      <c r="L172" s="250"/>
      <c r="M172" s="251" t="s">
        <v>19</v>
      </c>
      <c r="N172" s="252" t="s">
        <v>44</v>
      </c>
      <c r="O172" s="84"/>
      <c r="P172" s="221">
        <f>O172*H172</f>
        <v>0</v>
      </c>
      <c r="Q172" s="221">
        <v>0</v>
      </c>
      <c r="R172" s="221">
        <f>Q172*H172</f>
        <v>0</v>
      </c>
      <c r="S172" s="221">
        <v>0</v>
      </c>
      <c r="T172" s="222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23" t="s">
        <v>204</v>
      </c>
      <c r="AT172" s="223" t="s">
        <v>229</v>
      </c>
      <c r="AU172" s="223" t="s">
        <v>73</v>
      </c>
      <c r="AY172" s="17" t="s">
        <v>150</v>
      </c>
      <c r="BE172" s="224">
        <f>IF(N172="základní",J172,0)</f>
        <v>0</v>
      </c>
      <c r="BF172" s="224">
        <f>IF(N172="snížená",J172,0)</f>
        <v>0</v>
      </c>
      <c r="BG172" s="224">
        <f>IF(N172="zákl. přenesená",J172,0)</f>
        <v>0</v>
      </c>
      <c r="BH172" s="224">
        <f>IF(N172="sníž. přenesená",J172,0)</f>
        <v>0</v>
      </c>
      <c r="BI172" s="224">
        <f>IF(N172="nulová",J172,0)</f>
        <v>0</v>
      </c>
      <c r="BJ172" s="17" t="s">
        <v>81</v>
      </c>
      <c r="BK172" s="224">
        <f>ROUND(I172*H172,2)</f>
        <v>0</v>
      </c>
      <c r="BL172" s="17" t="s">
        <v>179</v>
      </c>
      <c r="BM172" s="223" t="s">
        <v>881</v>
      </c>
    </row>
    <row r="173" s="2" customFormat="1">
      <c r="A173" s="38"/>
      <c r="B173" s="39"/>
      <c r="C173" s="40"/>
      <c r="D173" s="225" t="s">
        <v>159</v>
      </c>
      <c r="E173" s="40"/>
      <c r="F173" s="226" t="s">
        <v>2698</v>
      </c>
      <c r="G173" s="40"/>
      <c r="H173" s="40"/>
      <c r="I173" s="227"/>
      <c r="J173" s="40"/>
      <c r="K173" s="40"/>
      <c r="L173" s="44"/>
      <c r="M173" s="228"/>
      <c r="N173" s="229"/>
      <c r="O173" s="84"/>
      <c r="P173" s="84"/>
      <c r="Q173" s="84"/>
      <c r="R173" s="84"/>
      <c r="S173" s="84"/>
      <c r="T173" s="85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159</v>
      </c>
      <c r="AU173" s="17" t="s">
        <v>73</v>
      </c>
    </row>
    <row r="174" s="2" customFormat="1" ht="16.5" customHeight="1">
      <c r="A174" s="38"/>
      <c r="B174" s="39"/>
      <c r="C174" s="243" t="s">
        <v>427</v>
      </c>
      <c r="D174" s="243" t="s">
        <v>229</v>
      </c>
      <c r="E174" s="244" t="s">
        <v>2699</v>
      </c>
      <c r="F174" s="245" t="s">
        <v>2700</v>
      </c>
      <c r="G174" s="246" t="s">
        <v>2064</v>
      </c>
      <c r="H174" s="247">
        <v>20</v>
      </c>
      <c r="I174" s="248"/>
      <c r="J174" s="249">
        <f>ROUND(I174*H174,2)</f>
        <v>0</v>
      </c>
      <c r="K174" s="245" t="s">
        <v>19</v>
      </c>
      <c r="L174" s="250"/>
      <c r="M174" s="251" t="s">
        <v>19</v>
      </c>
      <c r="N174" s="252" t="s">
        <v>44</v>
      </c>
      <c r="O174" s="84"/>
      <c r="P174" s="221">
        <f>O174*H174</f>
        <v>0</v>
      </c>
      <c r="Q174" s="221">
        <v>0</v>
      </c>
      <c r="R174" s="221">
        <f>Q174*H174</f>
        <v>0</v>
      </c>
      <c r="S174" s="221">
        <v>0</v>
      </c>
      <c r="T174" s="222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23" t="s">
        <v>204</v>
      </c>
      <c r="AT174" s="223" t="s">
        <v>229</v>
      </c>
      <c r="AU174" s="223" t="s">
        <v>73</v>
      </c>
      <c r="AY174" s="17" t="s">
        <v>150</v>
      </c>
      <c r="BE174" s="224">
        <f>IF(N174="základní",J174,0)</f>
        <v>0</v>
      </c>
      <c r="BF174" s="224">
        <f>IF(N174="snížená",J174,0)</f>
        <v>0</v>
      </c>
      <c r="BG174" s="224">
        <f>IF(N174="zákl. přenesená",J174,0)</f>
        <v>0</v>
      </c>
      <c r="BH174" s="224">
        <f>IF(N174="sníž. přenesená",J174,0)</f>
        <v>0</v>
      </c>
      <c r="BI174" s="224">
        <f>IF(N174="nulová",J174,0)</f>
        <v>0</v>
      </c>
      <c r="BJ174" s="17" t="s">
        <v>81</v>
      </c>
      <c r="BK174" s="224">
        <f>ROUND(I174*H174,2)</f>
        <v>0</v>
      </c>
      <c r="BL174" s="17" t="s">
        <v>179</v>
      </c>
      <c r="BM174" s="223" t="s">
        <v>891</v>
      </c>
    </row>
    <row r="175" s="2" customFormat="1">
      <c r="A175" s="38"/>
      <c r="B175" s="39"/>
      <c r="C175" s="40"/>
      <c r="D175" s="225" t="s">
        <v>159</v>
      </c>
      <c r="E175" s="40"/>
      <c r="F175" s="226" t="s">
        <v>2700</v>
      </c>
      <c r="G175" s="40"/>
      <c r="H175" s="40"/>
      <c r="I175" s="227"/>
      <c r="J175" s="40"/>
      <c r="K175" s="40"/>
      <c r="L175" s="44"/>
      <c r="M175" s="228"/>
      <c r="N175" s="229"/>
      <c r="O175" s="84"/>
      <c r="P175" s="84"/>
      <c r="Q175" s="84"/>
      <c r="R175" s="84"/>
      <c r="S175" s="84"/>
      <c r="T175" s="85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159</v>
      </c>
      <c r="AU175" s="17" t="s">
        <v>73</v>
      </c>
    </row>
    <row r="176" s="2" customFormat="1" ht="16.5" customHeight="1">
      <c r="A176" s="38"/>
      <c r="B176" s="39"/>
      <c r="C176" s="243" t="s">
        <v>433</v>
      </c>
      <c r="D176" s="243" t="s">
        <v>229</v>
      </c>
      <c r="E176" s="244" t="s">
        <v>2701</v>
      </c>
      <c r="F176" s="245" t="s">
        <v>2702</v>
      </c>
      <c r="G176" s="246" t="s">
        <v>2064</v>
      </c>
      <c r="H176" s="247">
        <v>15</v>
      </c>
      <c r="I176" s="248"/>
      <c r="J176" s="249">
        <f>ROUND(I176*H176,2)</f>
        <v>0</v>
      </c>
      <c r="K176" s="245" t="s">
        <v>19</v>
      </c>
      <c r="L176" s="250"/>
      <c r="M176" s="251" t="s">
        <v>19</v>
      </c>
      <c r="N176" s="252" t="s">
        <v>44</v>
      </c>
      <c r="O176" s="84"/>
      <c r="P176" s="221">
        <f>O176*H176</f>
        <v>0</v>
      </c>
      <c r="Q176" s="221">
        <v>0</v>
      </c>
      <c r="R176" s="221">
        <f>Q176*H176</f>
        <v>0</v>
      </c>
      <c r="S176" s="221">
        <v>0</v>
      </c>
      <c r="T176" s="222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23" t="s">
        <v>204</v>
      </c>
      <c r="AT176" s="223" t="s">
        <v>229</v>
      </c>
      <c r="AU176" s="223" t="s">
        <v>73</v>
      </c>
      <c r="AY176" s="17" t="s">
        <v>150</v>
      </c>
      <c r="BE176" s="224">
        <f>IF(N176="základní",J176,0)</f>
        <v>0</v>
      </c>
      <c r="BF176" s="224">
        <f>IF(N176="snížená",J176,0)</f>
        <v>0</v>
      </c>
      <c r="BG176" s="224">
        <f>IF(N176="zákl. přenesená",J176,0)</f>
        <v>0</v>
      </c>
      <c r="BH176" s="224">
        <f>IF(N176="sníž. přenesená",J176,0)</f>
        <v>0</v>
      </c>
      <c r="BI176" s="224">
        <f>IF(N176="nulová",J176,0)</f>
        <v>0</v>
      </c>
      <c r="BJ176" s="17" t="s">
        <v>81</v>
      </c>
      <c r="BK176" s="224">
        <f>ROUND(I176*H176,2)</f>
        <v>0</v>
      </c>
      <c r="BL176" s="17" t="s">
        <v>179</v>
      </c>
      <c r="BM176" s="223" t="s">
        <v>899</v>
      </c>
    </row>
    <row r="177" s="2" customFormat="1">
      <c r="A177" s="38"/>
      <c r="B177" s="39"/>
      <c r="C177" s="40"/>
      <c r="D177" s="225" t="s">
        <v>159</v>
      </c>
      <c r="E177" s="40"/>
      <c r="F177" s="226" t="s">
        <v>2702</v>
      </c>
      <c r="G177" s="40"/>
      <c r="H177" s="40"/>
      <c r="I177" s="227"/>
      <c r="J177" s="40"/>
      <c r="K177" s="40"/>
      <c r="L177" s="44"/>
      <c r="M177" s="228"/>
      <c r="N177" s="229"/>
      <c r="O177" s="84"/>
      <c r="P177" s="84"/>
      <c r="Q177" s="84"/>
      <c r="R177" s="84"/>
      <c r="S177" s="84"/>
      <c r="T177" s="85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159</v>
      </c>
      <c r="AU177" s="17" t="s">
        <v>73</v>
      </c>
    </row>
    <row r="178" s="2" customFormat="1" ht="16.5" customHeight="1">
      <c r="A178" s="38"/>
      <c r="B178" s="39"/>
      <c r="C178" s="243" t="s">
        <v>438</v>
      </c>
      <c r="D178" s="243" t="s">
        <v>229</v>
      </c>
      <c r="E178" s="244" t="s">
        <v>2703</v>
      </c>
      <c r="F178" s="245" t="s">
        <v>2704</v>
      </c>
      <c r="G178" s="246" t="s">
        <v>2064</v>
      </c>
      <c r="H178" s="247">
        <v>15</v>
      </c>
      <c r="I178" s="248"/>
      <c r="J178" s="249">
        <f>ROUND(I178*H178,2)</f>
        <v>0</v>
      </c>
      <c r="K178" s="245" t="s">
        <v>19</v>
      </c>
      <c r="L178" s="250"/>
      <c r="M178" s="251" t="s">
        <v>19</v>
      </c>
      <c r="N178" s="252" t="s">
        <v>44</v>
      </c>
      <c r="O178" s="84"/>
      <c r="P178" s="221">
        <f>O178*H178</f>
        <v>0</v>
      </c>
      <c r="Q178" s="221">
        <v>0</v>
      </c>
      <c r="R178" s="221">
        <f>Q178*H178</f>
        <v>0</v>
      </c>
      <c r="S178" s="221">
        <v>0</v>
      </c>
      <c r="T178" s="222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23" t="s">
        <v>204</v>
      </c>
      <c r="AT178" s="223" t="s">
        <v>229</v>
      </c>
      <c r="AU178" s="223" t="s">
        <v>73</v>
      </c>
      <c r="AY178" s="17" t="s">
        <v>150</v>
      </c>
      <c r="BE178" s="224">
        <f>IF(N178="základní",J178,0)</f>
        <v>0</v>
      </c>
      <c r="BF178" s="224">
        <f>IF(N178="snížená",J178,0)</f>
        <v>0</v>
      </c>
      <c r="BG178" s="224">
        <f>IF(N178="zákl. přenesená",J178,0)</f>
        <v>0</v>
      </c>
      <c r="BH178" s="224">
        <f>IF(N178="sníž. přenesená",J178,0)</f>
        <v>0</v>
      </c>
      <c r="BI178" s="224">
        <f>IF(N178="nulová",J178,0)</f>
        <v>0</v>
      </c>
      <c r="BJ178" s="17" t="s">
        <v>81</v>
      </c>
      <c r="BK178" s="224">
        <f>ROUND(I178*H178,2)</f>
        <v>0</v>
      </c>
      <c r="BL178" s="17" t="s">
        <v>179</v>
      </c>
      <c r="BM178" s="223" t="s">
        <v>909</v>
      </c>
    </row>
    <row r="179" s="2" customFormat="1">
      <c r="A179" s="38"/>
      <c r="B179" s="39"/>
      <c r="C179" s="40"/>
      <c r="D179" s="225" t="s">
        <v>159</v>
      </c>
      <c r="E179" s="40"/>
      <c r="F179" s="226" t="s">
        <v>2704</v>
      </c>
      <c r="G179" s="40"/>
      <c r="H179" s="40"/>
      <c r="I179" s="227"/>
      <c r="J179" s="40"/>
      <c r="K179" s="40"/>
      <c r="L179" s="44"/>
      <c r="M179" s="228"/>
      <c r="N179" s="229"/>
      <c r="O179" s="84"/>
      <c r="P179" s="84"/>
      <c r="Q179" s="84"/>
      <c r="R179" s="84"/>
      <c r="S179" s="84"/>
      <c r="T179" s="85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159</v>
      </c>
      <c r="AU179" s="17" t="s">
        <v>73</v>
      </c>
    </row>
    <row r="180" s="2" customFormat="1" ht="16.5" customHeight="1">
      <c r="A180" s="38"/>
      <c r="B180" s="39"/>
      <c r="C180" s="243" t="s">
        <v>444</v>
      </c>
      <c r="D180" s="243" t="s">
        <v>229</v>
      </c>
      <c r="E180" s="244" t="s">
        <v>2705</v>
      </c>
      <c r="F180" s="245" t="s">
        <v>2706</v>
      </c>
      <c r="G180" s="246" t="s">
        <v>2064</v>
      </c>
      <c r="H180" s="247">
        <v>10</v>
      </c>
      <c r="I180" s="248"/>
      <c r="J180" s="249">
        <f>ROUND(I180*H180,2)</f>
        <v>0</v>
      </c>
      <c r="K180" s="245" t="s">
        <v>19</v>
      </c>
      <c r="L180" s="250"/>
      <c r="M180" s="251" t="s">
        <v>19</v>
      </c>
      <c r="N180" s="252" t="s">
        <v>44</v>
      </c>
      <c r="O180" s="84"/>
      <c r="P180" s="221">
        <f>O180*H180</f>
        <v>0</v>
      </c>
      <c r="Q180" s="221">
        <v>0</v>
      </c>
      <c r="R180" s="221">
        <f>Q180*H180</f>
        <v>0</v>
      </c>
      <c r="S180" s="221">
        <v>0</v>
      </c>
      <c r="T180" s="222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23" t="s">
        <v>204</v>
      </c>
      <c r="AT180" s="223" t="s">
        <v>229</v>
      </c>
      <c r="AU180" s="223" t="s">
        <v>73</v>
      </c>
      <c r="AY180" s="17" t="s">
        <v>150</v>
      </c>
      <c r="BE180" s="224">
        <f>IF(N180="základní",J180,0)</f>
        <v>0</v>
      </c>
      <c r="BF180" s="224">
        <f>IF(N180="snížená",J180,0)</f>
        <v>0</v>
      </c>
      <c r="BG180" s="224">
        <f>IF(N180="zákl. přenesená",J180,0)</f>
        <v>0</v>
      </c>
      <c r="BH180" s="224">
        <f>IF(N180="sníž. přenesená",J180,0)</f>
        <v>0</v>
      </c>
      <c r="BI180" s="224">
        <f>IF(N180="nulová",J180,0)</f>
        <v>0</v>
      </c>
      <c r="BJ180" s="17" t="s">
        <v>81</v>
      </c>
      <c r="BK180" s="224">
        <f>ROUND(I180*H180,2)</f>
        <v>0</v>
      </c>
      <c r="BL180" s="17" t="s">
        <v>179</v>
      </c>
      <c r="BM180" s="223" t="s">
        <v>917</v>
      </c>
    </row>
    <row r="181" s="2" customFormat="1">
      <c r="A181" s="38"/>
      <c r="B181" s="39"/>
      <c r="C181" s="40"/>
      <c r="D181" s="225" t="s">
        <v>159</v>
      </c>
      <c r="E181" s="40"/>
      <c r="F181" s="226" t="s">
        <v>2706</v>
      </c>
      <c r="G181" s="40"/>
      <c r="H181" s="40"/>
      <c r="I181" s="227"/>
      <c r="J181" s="40"/>
      <c r="K181" s="40"/>
      <c r="L181" s="44"/>
      <c r="M181" s="228"/>
      <c r="N181" s="229"/>
      <c r="O181" s="84"/>
      <c r="P181" s="84"/>
      <c r="Q181" s="84"/>
      <c r="R181" s="84"/>
      <c r="S181" s="84"/>
      <c r="T181" s="85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159</v>
      </c>
      <c r="AU181" s="17" t="s">
        <v>73</v>
      </c>
    </row>
    <row r="182" s="2" customFormat="1" ht="16.5" customHeight="1">
      <c r="A182" s="38"/>
      <c r="B182" s="39"/>
      <c r="C182" s="243" t="s">
        <v>448</v>
      </c>
      <c r="D182" s="243" t="s">
        <v>229</v>
      </c>
      <c r="E182" s="244" t="s">
        <v>2707</v>
      </c>
      <c r="F182" s="245" t="s">
        <v>2708</v>
      </c>
      <c r="G182" s="246" t="s">
        <v>2064</v>
      </c>
      <c r="H182" s="247">
        <v>5</v>
      </c>
      <c r="I182" s="248"/>
      <c r="J182" s="249">
        <f>ROUND(I182*H182,2)</f>
        <v>0</v>
      </c>
      <c r="K182" s="245" t="s">
        <v>19</v>
      </c>
      <c r="L182" s="250"/>
      <c r="M182" s="251" t="s">
        <v>19</v>
      </c>
      <c r="N182" s="252" t="s">
        <v>44</v>
      </c>
      <c r="O182" s="84"/>
      <c r="P182" s="221">
        <f>O182*H182</f>
        <v>0</v>
      </c>
      <c r="Q182" s="221">
        <v>0</v>
      </c>
      <c r="R182" s="221">
        <f>Q182*H182</f>
        <v>0</v>
      </c>
      <c r="S182" s="221">
        <v>0</v>
      </c>
      <c r="T182" s="222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23" t="s">
        <v>204</v>
      </c>
      <c r="AT182" s="223" t="s">
        <v>229</v>
      </c>
      <c r="AU182" s="223" t="s">
        <v>73</v>
      </c>
      <c r="AY182" s="17" t="s">
        <v>150</v>
      </c>
      <c r="BE182" s="224">
        <f>IF(N182="základní",J182,0)</f>
        <v>0</v>
      </c>
      <c r="BF182" s="224">
        <f>IF(N182="snížená",J182,0)</f>
        <v>0</v>
      </c>
      <c r="BG182" s="224">
        <f>IF(N182="zákl. přenesená",J182,0)</f>
        <v>0</v>
      </c>
      <c r="BH182" s="224">
        <f>IF(N182="sníž. přenesená",J182,0)</f>
        <v>0</v>
      </c>
      <c r="BI182" s="224">
        <f>IF(N182="nulová",J182,0)</f>
        <v>0</v>
      </c>
      <c r="BJ182" s="17" t="s">
        <v>81</v>
      </c>
      <c r="BK182" s="224">
        <f>ROUND(I182*H182,2)</f>
        <v>0</v>
      </c>
      <c r="BL182" s="17" t="s">
        <v>179</v>
      </c>
      <c r="BM182" s="223" t="s">
        <v>927</v>
      </c>
    </row>
    <row r="183" s="2" customFormat="1">
      <c r="A183" s="38"/>
      <c r="B183" s="39"/>
      <c r="C183" s="40"/>
      <c r="D183" s="225" t="s">
        <v>159</v>
      </c>
      <c r="E183" s="40"/>
      <c r="F183" s="226" t="s">
        <v>2708</v>
      </c>
      <c r="G183" s="40"/>
      <c r="H183" s="40"/>
      <c r="I183" s="227"/>
      <c r="J183" s="40"/>
      <c r="K183" s="40"/>
      <c r="L183" s="44"/>
      <c r="M183" s="228"/>
      <c r="N183" s="229"/>
      <c r="O183" s="84"/>
      <c r="P183" s="84"/>
      <c r="Q183" s="84"/>
      <c r="R183" s="84"/>
      <c r="S183" s="84"/>
      <c r="T183" s="85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159</v>
      </c>
      <c r="AU183" s="17" t="s">
        <v>73</v>
      </c>
    </row>
    <row r="184" s="2" customFormat="1" ht="16.5" customHeight="1">
      <c r="A184" s="38"/>
      <c r="B184" s="39"/>
      <c r="C184" s="243" t="s">
        <v>454</v>
      </c>
      <c r="D184" s="243" t="s">
        <v>229</v>
      </c>
      <c r="E184" s="244" t="s">
        <v>2709</v>
      </c>
      <c r="F184" s="245" t="s">
        <v>2710</v>
      </c>
      <c r="G184" s="246" t="s">
        <v>2064</v>
      </c>
      <c r="H184" s="247">
        <v>1</v>
      </c>
      <c r="I184" s="248"/>
      <c r="J184" s="249">
        <f>ROUND(I184*H184,2)</f>
        <v>0</v>
      </c>
      <c r="K184" s="245" t="s">
        <v>19</v>
      </c>
      <c r="L184" s="250"/>
      <c r="M184" s="251" t="s">
        <v>19</v>
      </c>
      <c r="N184" s="252" t="s">
        <v>44</v>
      </c>
      <c r="O184" s="84"/>
      <c r="P184" s="221">
        <f>O184*H184</f>
        <v>0</v>
      </c>
      <c r="Q184" s="221">
        <v>0</v>
      </c>
      <c r="R184" s="221">
        <f>Q184*H184</f>
        <v>0</v>
      </c>
      <c r="S184" s="221">
        <v>0</v>
      </c>
      <c r="T184" s="222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23" t="s">
        <v>204</v>
      </c>
      <c r="AT184" s="223" t="s">
        <v>229</v>
      </c>
      <c r="AU184" s="223" t="s">
        <v>73</v>
      </c>
      <c r="AY184" s="17" t="s">
        <v>150</v>
      </c>
      <c r="BE184" s="224">
        <f>IF(N184="základní",J184,0)</f>
        <v>0</v>
      </c>
      <c r="BF184" s="224">
        <f>IF(N184="snížená",J184,0)</f>
        <v>0</v>
      </c>
      <c r="BG184" s="224">
        <f>IF(N184="zákl. přenesená",J184,0)</f>
        <v>0</v>
      </c>
      <c r="BH184" s="224">
        <f>IF(N184="sníž. přenesená",J184,0)</f>
        <v>0</v>
      </c>
      <c r="BI184" s="224">
        <f>IF(N184="nulová",J184,0)</f>
        <v>0</v>
      </c>
      <c r="BJ184" s="17" t="s">
        <v>81</v>
      </c>
      <c r="BK184" s="224">
        <f>ROUND(I184*H184,2)</f>
        <v>0</v>
      </c>
      <c r="BL184" s="17" t="s">
        <v>179</v>
      </c>
      <c r="BM184" s="223" t="s">
        <v>933</v>
      </c>
    </row>
    <row r="185" s="2" customFormat="1">
      <c r="A185" s="38"/>
      <c r="B185" s="39"/>
      <c r="C185" s="40"/>
      <c r="D185" s="225" t="s">
        <v>159</v>
      </c>
      <c r="E185" s="40"/>
      <c r="F185" s="226" t="s">
        <v>2710</v>
      </c>
      <c r="G185" s="40"/>
      <c r="H185" s="40"/>
      <c r="I185" s="227"/>
      <c r="J185" s="40"/>
      <c r="K185" s="40"/>
      <c r="L185" s="44"/>
      <c r="M185" s="228"/>
      <c r="N185" s="229"/>
      <c r="O185" s="84"/>
      <c r="P185" s="84"/>
      <c r="Q185" s="84"/>
      <c r="R185" s="84"/>
      <c r="S185" s="84"/>
      <c r="T185" s="85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7" t="s">
        <v>159</v>
      </c>
      <c r="AU185" s="17" t="s">
        <v>73</v>
      </c>
    </row>
    <row r="186" s="2" customFormat="1" ht="16.5" customHeight="1">
      <c r="A186" s="38"/>
      <c r="B186" s="39"/>
      <c r="C186" s="243" t="s">
        <v>458</v>
      </c>
      <c r="D186" s="243" t="s">
        <v>229</v>
      </c>
      <c r="E186" s="244" t="s">
        <v>2711</v>
      </c>
      <c r="F186" s="245" t="s">
        <v>2712</v>
      </c>
      <c r="G186" s="246" t="s">
        <v>2064</v>
      </c>
      <c r="H186" s="247">
        <v>1</v>
      </c>
      <c r="I186" s="248"/>
      <c r="J186" s="249">
        <f>ROUND(I186*H186,2)</f>
        <v>0</v>
      </c>
      <c r="K186" s="245" t="s">
        <v>19</v>
      </c>
      <c r="L186" s="250"/>
      <c r="M186" s="251" t="s">
        <v>19</v>
      </c>
      <c r="N186" s="252" t="s">
        <v>44</v>
      </c>
      <c r="O186" s="84"/>
      <c r="P186" s="221">
        <f>O186*H186</f>
        <v>0</v>
      </c>
      <c r="Q186" s="221">
        <v>0</v>
      </c>
      <c r="R186" s="221">
        <f>Q186*H186</f>
        <v>0</v>
      </c>
      <c r="S186" s="221">
        <v>0</v>
      </c>
      <c r="T186" s="222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23" t="s">
        <v>204</v>
      </c>
      <c r="AT186" s="223" t="s">
        <v>229</v>
      </c>
      <c r="AU186" s="223" t="s">
        <v>73</v>
      </c>
      <c r="AY186" s="17" t="s">
        <v>150</v>
      </c>
      <c r="BE186" s="224">
        <f>IF(N186="základní",J186,0)</f>
        <v>0</v>
      </c>
      <c r="BF186" s="224">
        <f>IF(N186="snížená",J186,0)</f>
        <v>0</v>
      </c>
      <c r="BG186" s="224">
        <f>IF(N186="zákl. přenesená",J186,0)</f>
        <v>0</v>
      </c>
      <c r="BH186" s="224">
        <f>IF(N186="sníž. přenesená",J186,0)</f>
        <v>0</v>
      </c>
      <c r="BI186" s="224">
        <f>IF(N186="nulová",J186,0)</f>
        <v>0</v>
      </c>
      <c r="BJ186" s="17" t="s">
        <v>81</v>
      </c>
      <c r="BK186" s="224">
        <f>ROUND(I186*H186,2)</f>
        <v>0</v>
      </c>
      <c r="BL186" s="17" t="s">
        <v>179</v>
      </c>
      <c r="BM186" s="223" t="s">
        <v>943</v>
      </c>
    </row>
    <row r="187" s="2" customFormat="1">
      <c r="A187" s="38"/>
      <c r="B187" s="39"/>
      <c r="C187" s="40"/>
      <c r="D187" s="225" t="s">
        <v>159</v>
      </c>
      <c r="E187" s="40"/>
      <c r="F187" s="226" t="s">
        <v>2712</v>
      </c>
      <c r="G187" s="40"/>
      <c r="H187" s="40"/>
      <c r="I187" s="227"/>
      <c r="J187" s="40"/>
      <c r="K187" s="40"/>
      <c r="L187" s="44"/>
      <c r="M187" s="228"/>
      <c r="N187" s="229"/>
      <c r="O187" s="84"/>
      <c r="P187" s="84"/>
      <c r="Q187" s="84"/>
      <c r="R187" s="84"/>
      <c r="S187" s="84"/>
      <c r="T187" s="85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159</v>
      </c>
      <c r="AU187" s="17" t="s">
        <v>73</v>
      </c>
    </row>
    <row r="188" s="2" customFormat="1" ht="16.5" customHeight="1">
      <c r="A188" s="38"/>
      <c r="B188" s="39"/>
      <c r="C188" s="243" t="s">
        <v>464</v>
      </c>
      <c r="D188" s="243" t="s">
        <v>229</v>
      </c>
      <c r="E188" s="244" t="s">
        <v>2713</v>
      </c>
      <c r="F188" s="245" t="s">
        <v>2714</v>
      </c>
      <c r="G188" s="246" t="s">
        <v>2064</v>
      </c>
      <c r="H188" s="247">
        <v>1</v>
      </c>
      <c r="I188" s="248"/>
      <c r="J188" s="249">
        <f>ROUND(I188*H188,2)</f>
        <v>0</v>
      </c>
      <c r="K188" s="245" t="s">
        <v>19</v>
      </c>
      <c r="L188" s="250"/>
      <c r="M188" s="251" t="s">
        <v>19</v>
      </c>
      <c r="N188" s="252" t="s">
        <v>44</v>
      </c>
      <c r="O188" s="84"/>
      <c r="P188" s="221">
        <f>O188*H188</f>
        <v>0</v>
      </c>
      <c r="Q188" s="221">
        <v>0</v>
      </c>
      <c r="R188" s="221">
        <f>Q188*H188</f>
        <v>0</v>
      </c>
      <c r="S188" s="221">
        <v>0</v>
      </c>
      <c r="T188" s="222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23" t="s">
        <v>204</v>
      </c>
      <c r="AT188" s="223" t="s">
        <v>229</v>
      </c>
      <c r="AU188" s="223" t="s">
        <v>73</v>
      </c>
      <c r="AY188" s="17" t="s">
        <v>150</v>
      </c>
      <c r="BE188" s="224">
        <f>IF(N188="základní",J188,0)</f>
        <v>0</v>
      </c>
      <c r="BF188" s="224">
        <f>IF(N188="snížená",J188,0)</f>
        <v>0</v>
      </c>
      <c r="BG188" s="224">
        <f>IF(N188="zákl. přenesená",J188,0)</f>
        <v>0</v>
      </c>
      <c r="BH188" s="224">
        <f>IF(N188="sníž. přenesená",J188,0)</f>
        <v>0</v>
      </c>
      <c r="BI188" s="224">
        <f>IF(N188="nulová",J188,0)</f>
        <v>0</v>
      </c>
      <c r="BJ188" s="17" t="s">
        <v>81</v>
      </c>
      <c r="BK188" s="224">
        <f>ROUND(I188*H188,2)</f>
        <v>0</v>
      </c>
      <c r="BL188" s="17" t="s">
        <v>179</v>
      </c>
      <c r="BM188" s="223" t="s">
        <v>951</v>
      </c>
    </row>
    <row r="189" s="2" customFormat="1">
      <c r="A189" s="38"/>
      <c r="B189" s="39"/>
      <c r="C189" s="40"/>
      <c r="D189" s="225" t="s">
        <v>159</v>
      </c>
      <c r="E189" s="40"/>
      <c r="F189" s="226" t="s">
        <v>2714</v>
      </c>
      <c r="G189" s="40"/>
      <c r="H189" s="40"/>
      <c r="I189" s="227"/>
      <c r="J189" s="40"/>
      <c r="K189" s="40"/>
      <c r="L189" s="44"/>
      <c r="M189" s="228"/>
      <c r="N189" s="229"/>
      <c r="O189" s="84"/>
      <c r="P189" s="84"/>
      <c r="Q189" s="84"/>
      <c r="R189" s="84"/>
      <c r="S189" s="84"/>
      <c r="T189" s="85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7" t="s">
        <v>159</v>
      </c>
      <c r="AU189" s="17" t="s">
        <v>73</v>
      </c>
    </row>
    <row r="190" s="2" customFormat="1" ht="16.5" customHeight="1">
      <c r="A190" s="38"/>
      <c r="B190" s="39"/>
      <c r="C190" s="243" t="s">
        <v>468</v>
      </c>
      <c r="D190" s="243" t="s">
        <v>229</v>
      </c>
      <c r="E190" s="244" t="s">
        <v>2715</v>
      </c>
      <c r="F190" s="245" t="s">
        <v>2716</v>
      </c>
      <c r="G190" s="246" t="s">
        <v>2064</v>
      </c>
      <c r="H190" s="247">
        <v>1</v>
      </c>
      <c r="I190" s="248"/>
      <c r="J190" s="249">
        <f>ROUND(I190*H190,2)</f>
        <v>0</v>
      </c>
      <c r="K190" s="245" t="s">
        <v>19</v>
      </c>
      <c r="L190" s="250"/>
      <c r="M190" s="251" t="s">
        <v>19</v>
      </c>
      <c r="N190" s="252" t="s">
        <v>44</v>
      </c>
      <c r="O190" s="84"/>
      <c r="P190" s="221">
        <f>O190*H190</f>
        <v>0</v>
      </c>
      <c r="Q190" s="221">
        <v>0</v>
      </c>
      <c r="R190" s="221">
        <f>Q190*H190</f>
        <v>0</v>
      </c>
      <c r="S190" s="221">
        <v>0</v>
      </c>
      <c r="T190" s="222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23" t="s">
        <v>204</v>
      </c>
      <c r="AT190" s="223" t="s">
        <v>229</v>
      </c>
      <c r="AU190" s="223" t="s">
        <v>73</v>
      </c>
      <c r="AY190" s="17" t="s">
        <v>150</v>
      </c>
      <c r="BE190" s="224">
        <f>IF(N190="základní",J190,0)</f>
        <v>0</v>
      </c>
      <c r="BF190" s="224">
        <f>IF(N190="snížená",J190,0)</f>
        <v>0</v>
      </c>
      <c r="BG190" s="224">
        <f>IF(N190="zákl. přenesená",J190,0)</f>
        <v>0</v>
      </c>
      <c r="BH190" s="224">
        <f>IF(N190="sníž. přenesená",J190,0)</f>
        <v>0</v>
      </c>
      <c r="BI190" s="224">
        <f>IF(N190="nulová",J190,0)</f>
        <v>0</v>
      </c>
      <c r="BJ190" s="17" t="s">
        <v>81</v>
      </c>
      <c r="BK190" s="224">
        <f>ROUND(I190*H190,2)</f>
        <v>0</v>
      </c>
      <c r="BL190" s="17" t="s">
        <v>179</v>
      </c>
      <c r="BM190" s="223" t="s">
        <v>959</v>
      </c>
    </row>
    <row r="191" s="2" customFormat="1">
      <c r="A191" s="38"/>
      <c r="B191" s="39"/>
      <c r="C191" s="40"/>
      <c r="D191" s="225" t="s">
        <v>159</v>
      </c>
      <c r="E191" s="40"/>
      <c r="F191" s="226" t="s">
        <v>2716</v>
      </c>
      <c r="G191" s="40"/>
      <c r="H191" s="40"/>
      <c r="I191" s="227"/>
      <c r="J191" s="40"/>
      <c r="K191" s="40"/>
      <c r="L191" s="44"/>
      <c r="M191" s="228"/>
      <c r="N191" s="229"/>
      <c r="O191" s="84"/>
      <c r="P191" s="84"/>
      <c r="Q191" s="84"/>
      <c r="R191" s="84"/>
      <c r="S191" s="84"/>
      <c r="T191" s="85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159</v>
      </c>
      <c r="AU191" s="17" t="s">
        <v>73</v>
      </c>
    </row>
    <row r="192" s="2" customFormat="1" ht="16.5" customHeight="1">
      <c r="A192" s="38"/>
      <c r="B192" s="39"/>
      <c r="C192" s="243" t="s">
        <v>474</v>
      </c>
      <c r="D192" s="243" t="s">
        <v>229</v>
      </c>
      <c r="E192" s="244" t="s">
        <v>2717</v>
      </c>
      <c r="F192" s="245" t="s">
        <v>2718</v>
      </c>
      <c r="G192" s="246" t="s">
        <v>2719</v>
      </c>
      <c r="H192" s="247">
        <v>1</v>
      </c>
      <c r="I192" s="248"/>
      <c r="J192" s="249">
        <f>ROUND(I192*H192,2)</f>
        <v>0</v>
      </c>
      <c r="K192" s="245" t="s">
        <v>19</v>
      </c>
      <c r="L192" s="250"/>
      <c r="M192" s="251" t="s">
        <v>19</v>
      </c>
      <c r="N192" s="252" t="s">
        <v>44</v>
      </c>
      <c r="O192" s="84"/>
      <c r="P192" s="221">
        <f>O192*H192</f>
        <v>0</v>
      </c>
      <c r="Q192" s="221">
        <v>0</v>
      </c>
      <c r="R192" s="221">
        <f>Q192*H192</f>
        <v>0</v>
      </c>
      <c r="S192" s="221">
        <v>0</v>
      </c>
      <c r="T192" s="222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23" t="s">
        <v>204</v>
      </c>
      <c r="AT192" s="223" t="s">
        <v>229</v>
      </c>
      <c r="AU192" s="223" t="s">
        <v>73</v>
      </c>
      <c r="AY192" s="17" t="s">
        <v>150</v>
      </c>
      <c r="BE192" s="224">
        <f>IF(N192="základní",J192,0)</f>
        <v>0</v>
      </c>
      <c r="BF192" s="224">
        <f>IF(N192="snížená",J192,0)</f>
        <v>0</v>
      </c>
      <c r="BG192" s="224">
        <f>IF(N192="zákl. přenesená",J192,0)</f>
        <v>0</v>
      </c>
      <c r="BH192" s="224">
        <f>IF(N192="sníž. přenesená",J192,0)</f>
        <v>0</v>
      </c>
      <c r="BI192" s="224">
        <f>IF(N192="nulová",J192,0)</f>
        <v>0</v>
      </c>
      <c r="BJ192" s="17" t="s">
        <v>81</v>
      </c>
      <c r="BK192" s="224">
        <f>ROUND(I192*H192,2)</f>
        <v>0</v>
      </c>
      <c r="BL192" s="17" t="s">
        <v>179</v>
      </c>
      <c r="BM192" s="223" t="s">
        <v>968</v>
      </c>
    </row>
    <row r="193" s="2" customFormat="1">
      <c r="A193" s="38"/>
      <c r="B193" s="39"/>
      <c r="C193" s="40"/>
      <c r="D193" s="225" t="s">
        <v>159</v>
      </c>
      <c r="E193" s="40"/>
      <c r="F193" s="226" t="s">
        <v>2718</v>
      </c>
      <c r="G193" s="40"/>
      <c r="H193" s="40"/>
      <c r="I193" s="227"/>
      <c r="J193" s="40"/>
      <c r="K193" s="40"/>
      <c r="L193" s="44"/>
      <c r="M193" s="228"/>
      <c r="N193" s="229"/>
      <c r="O193" s="84"/>
      <c r="P193" s="84"/>
      <c r="Q193" s="84"/>
      <c r="R193" s="84"/>
      <c r="S193" s="84"/>
      <c r="T193" s="85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159</v>
      </c>
      <c r="AU193" s="17" t="s">
        <v>73</v>
      </c>
    </row>
    <row r="194" s="2" customFormat="1" ht="16.5" customHeight="1">
      <c r="A194" s="38"/>
      <c r="B194" s="39"/>
      <c r="C194" s="243" t="s">
        <v>479</v>
      </c>
      <c r="D194" s="243" t="s">
        <v>229</v>
      </c>
      <c r="E194" s="244" t="s">
        <v>2720</v>
      </c>
      <c r="F194" s="245" t="s">
        <v>2721</v>
      </c>
      <c r="G194" s="246" t="s">
        <v>2064</v>
      </c>
      <c r="H194" s="247">
        <v>1</v>
      </c>
      <c r="I194" s="248"/>
      <c r="J194" s="249">
        <f>ROUND(I194*H194,2)</f>
        <v>0</v>
      </c>
      <c r="K194" s="245" t="s">
        <v>19</v>
      </c>
      <c r="L194" s="250"/>
      <c r="M194" s="251" t="s">
        <v>19</v>
      </c>
      <c r="N194" s="252" t="s">
        <v>44</v>
      </c>
      <c r="O194" s="84"/>
      <c r="P194" s="221">
        <f>O194*H194</f>
        <v>0</v>
      </c>
      <c r="Q194" s="221">
        <v>0</v>
      </c>
      <c r="R194" s="221">
        <f>Q194*H194</f>
        <v>0</v>
      </c>
      <c r="S194" s="221">
        <v>0</v>
      </c>
      <c r="T194" s="222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23" t="s">
        <v>204</v>
      </c>
      <c r="AT194" s="223" t="s">
        <v>229</v>
      </c>
      <c r="AU194" s="223" t="s">
        <v>73</v>
      </c>
      <c r="AY194" s="17" t="s">
        <v>150</v>
      </c>
      <c r="BE194" s="224">
        <f>IF(N194="základní",J194,0)</f>
        <v>0</v>
      </c>
      <c r="BF194" s="224">
        <f>IF(N194="snížená",J194,0)</f>
        <v>0</v>
      </c>
      <c r="BG194" s="224">
        <f>IF(N194="zákl. přenesená",J194,0)</f>
        <v>0</v>
      </c>
      <c r="BH194" s="224">
        <f>IF(N194="sníž. přenesená",J194,0)</f>
        <v>0</v>
      </c>
      <c r="BI194" s="224">
        <f>IF(N194="nulová",J194,0)</f>
        <v>0</v>
      </c>
      <c r="BJ194" s="17" t="s">
        <v>81</v>
      </c>
      <c r="BK194" s="224">
        <f>ROUND(I194*H194,2)</f>
        <v>0</v>
      </c>
      <c r="BL194" s="17" t="s">
        <v>179</v>
      </c>
      <c r="BM194" s="223" t="s">
        <v>980</v>
      </c>
    </row>
    <row r="195" s="2" customFormat="1">
      <c r="A195" s="38"/>
      <c r="B195" s="39"/>
      <c r="C195" s="40"/>
      <c r="D195" s="225" t="s">
        <v>159</v>
      </c>
      <c r="E195" s="40"/>
      <c r="F195" s="226" t="s">
        <v>2721</v>
      </c>
      <c r="G195" s="40"/>
      <c r="H195" s="40"/>
      <c r="I195" s="227"/>
      <c r="J195" s="40"/>
      <c r="K195" s="40"/>
      <c r="L195" s="44"/>
      <c r="M195" s="228"/>
      <c r="N195" s="229"/>
      <c r="O195" s="84"/>
      <c r="P195" s="84"/>
      <c r="Q195" s="84"/>
      <c r="R195" s="84"/>
      <c r="S195" s="84"/>
      <c r="T195" s="85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7" t="s">
        <v>159</v>
      </c>
      <c r="AU195" s="17" t="s">
        <v>73</v>
      </c>
    </row>
    <row r="196" s="2" customFormat="1" ht="16.5" customHeight="1">
      <c r="A196" s="38"/>
      <c r="B196" s="39"/>
      <c r="C196" s="243" t="s">
        <v>725</v>
      </c>
      <c r="D196" s="243" t="s">
        <v>229</v>
      </c>
      <c r="E196" s="244" t="s">
        <v>2722</v>
      </c>
      <c r="F196" s="245" t="s">
        <v>2723</v>
      </c>
      <c r="G196" s="246" t="s">
        <v>2064</v>
      </c>
      <c r="H196" s="247">
        <v>1</v>
      </c>
      <c r="I196" s="248"/>
      <c r="J196" s="249">
        <f>ROUND(I196*H196,2)</f>
        <v>0</v>
      </c>
      <c r="K196" s="245" t="s">
        <v>19</v>
      </c>
      <c r="L196" s="250"/>
      <c r="M196" s="251" t="s">
        <v>19</v>
      </c>
      <c r="N196" s="252" t="s">
        <v>44</v>
      </c>
      <c r="O196" s="84"/>
      <c r="P196" s="221">
        <f>O196*H196</f>
        <v>0</v>
      </c>
      <c r="Q196" s="221">
        <v>0</v>
      </c>
      <c r="R196" s="221">
        <f>Q196*H196</f>
        <v>0</v>
      </c>
      <c r="S196" s="221">
        <v>0</v>
      </c>
      <c r="T196" s="222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23" t="s">
        <v>204</v>
      </c>
      <c r="AT196" s="223" t="s">
        <v>229</v>
      </c>
      <c r="AU196" s="223" t="s">
        <v>73</v>
      </c>
      <c r="AY196" s="17" t="s">
        <v>150</v>
      </c>
      <c r="BE196" s="224">
        <f>IF(N196="základní",J196,0)</f>
        <v>0</v>
      </c>
      <c r="BF196" s="224">
        <f>IF(N196="snížená",J196,0)</f>
        <v>0</v>
      </c>
      <c r="BG196" s="224">
        <f>IF(N196="zákl. přenesená",J196,0)</f>
        <v>0</v>
      </c>
      <c r="BH196" s="224">
        <f>IF(N196="sníž. přenesená",J196,0)</f>
        <v>0</v>
      </c>
      <c r="BI196" s="224">
        <f>IF(N196="nulová",J196,0)</f>
        <v>0</v>
      </c>
      <c r="BJ196" s="17" t="s">
        <v>81</v>
      </c>
      <c r="BK196" s="224">
        <f>ROUND(I196*H196,2)</f>
        <v>0</v>
      </c>
      <c r="BL196" s="17" t="s">
        <v>179</v>
      </c>
      <c r="BM196" s="223" t="s">
        <v>990</v>
      </c>
    </row>
    <row r="197" s="2" customFormat="1">
      <c r="A197" s="38"/>
      <c r="B197" s="39"/>
      <c r="C197" s="40"/>
      <c r="D197" s="225" t="s">
        <v>159</v>
      </c>
      <c r="E197" s="40"/>
      <c r="F197" s="226" t="s">
        <v>2723</v>
      </c>
      <c r="G197" s="40"/>
      <c r="H197" s="40"/>
      <c r="I197" s="227"/>
      <c r="J197" s="40"/>
      <c r="K197" s="40"/>
      <c r="L197" s="44"/>
      <c r="M197" s="228"/>
      <c r="N197" s="229"/>
      <c r="O197" s="84"/>
      <c r="P197" s="84"/>
      <c r="Q197" s="84"/>
      <c r="R197" s="84"/>
      <c r="S197" s="84"/>
      <c r="T197" s="85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159</v>
      </c>
      <c r="AU197" s="17" t="s">
        <v>73</v>
      </c>
    </row>
    <row r="198" s="2" customFormat="1" ht="16.5" customHeight="1">
      <c r="A198" s="38"/>
      <c r="B198" s="39"/>
      <c r="C198" s="243" t="s">
        <v>730</v>
      </c>
      <c r="D198" s="243" t="s">
        <v>229</v>
      </c>
      <c r="E198" s="244" t="s">
        <v>2724</v>
      </c>
      <c r="F198" s="245" t="s">
        <v>2725</v>
      </c>
      <c r="G198" s="246" t="s">
        <v>2064</v>
      </c>
      <c r="H198" s="247">
        <v>1</v>
      </c>
      <c r="I198" s="248"/>
      <c r="J198" s="249">
        <f>ROUND(I198*H198,2)</f>
        <v>0</v>
      </c>
      <c r="K198" s="245" t="s">
        <v>19</v>
      </c>
      <c r="L198" s="250"/>
      <c r="M198" s="251" t="s">
        <v>19</v>
      </c>
      <c r="N198" s="252" t="s">
        <v>44</v>
      </c>
      <c r="O198" s="84"/>
      <c r="P198" s="221">
        <f>O198*H198</f>
        <v>0</v>
      </c>
      <c r="Q198" s="221">
        <v>0</v>
      </c>
      <c r="R198" s="221">
        <f>Q198*H198</f>
        <v>0</v>
      </c>
      <c r="S198" s="221">
        <v>0</v>
      </c>
      <c r="T198" s="222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23" t="s">
        <v>204</v>
      </c>
      <c r="AT198" s="223" t="s">
        <v>229</v>
      </c>
      <c r="AU198" s="223" t="s">
        <v>73</v>
      </c>
      <c r="AY198" s="17" t="s">
        <v>150</v>
      </c>
      <c r="BE198" s="224">
        <f>IF(N198="základní",J198,0)</f>
        <v>0</v>
      </c>
      <c r="BF198" s="224">
        <f>IF(N198="snížená",J198,0)</f>
        <v>0</v>
      </c>
      <c r="BG198" s="224">
        <f>IF(N198="zákl. přenesená",J198,0)</f>
        <v>0</v>
      </c>
      <c r="BH198" s="224">
        <f>IF(N198="sníž. přenesená",J198,0)</f>
        <v>0</v>
      </c>
      <c r="BI198" s="224">
        <f>IF(N198="nulová",J198,0)</f>
        <v>0</v>
      </c>
      <c r="BJ198" s="17" t="s">
        <v>81</v>
      </c>
      <c r="BK198" s="224">
        <f>ROUND(I198*H198,2)</f>
        <v>0</v>
      </c>
      <c r="BL198" s="17" t="s">
        <v>179</v>
      </c>
      <c r="BM198" s="223" t="s">
        <v>1000</v>
      </c>
    </row>
    <row r="199" s="2" customFormat="1">
      <c r="A199" s="38"/>
      <c r="B199" s="39"/>
      <c r="C199" s="40"/>
      <c r="D199" s="225" t="s">
        <v>159</v>
      </c>
      <c r="E199" s="40"/>
      <c r="F199" s="226" t="s">
        <v>2725</v>
      </c>
      <c r="G199" s="40"/>
      <c r="H199" s="40"/>
      <c r="I199" s="227"/>
      <c r="J199" s="40"/>
      <c r="K199" s="40"/>
      <c r="L199" s="44"/>
      <c r="M199" s="228"/>
      <c r="N199" s="229"/>
      <c r="O199" s="84"/>
      <c r="P199" s="84"/>
      <c r="Q199" s="84"/>
      <c r="R199" s="84"/>
      <c r="S199" s="84"/>
      <c r="T199" s="85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159</v>
      </c>
      <c r="AU199" s="17" t="s">
        <v>73</v>
      </c>
    </row>
    <row r="200" s="2" customFormat="1" ht="16.5" customHeight="1">
      <c r="A200" s="38"/>
      <c r="B200" s="39"/>
      <c r="C200" s="243" t="s">
        <v>735</v>
      </c>
      <c r="D200" s="243" t="s">
        <v>229</v>
      </c>
      <c r="E200" s="244" t="s">
        <v>2726</v>
      </c>
      <c r="F200" s="245" t="s">
        <v>2727</v>
      </c>
      <c r="G200" s="246" t="s">
        <v>2064</v>
      </c>
      <c r="H200" s="247">
        <v>1</v>
      </c>
      <c r="I200" s="248"/>
      <c r="J200" s="249">
        <f>ROUND(I200*H200,2)</f>
        <v>0</v>
      </c>
      <c r="K200" s="245" t="s">
        <v>19</v>
      </c>
      <c r="L200" s="250"/>
      <c r="M200" s="251" t="s">
        <v>19</v>
      </c>
      <c r="N200" s="252" t="s">
        <v>44</v>
      </c>
      <c r="O200" s="84"/>
      <c r="P200" s="221">
        <f>O200*H200</f>
        <v>0</v>
      </c>
      <c r="Q200" s="221">
        <v>0</v>
      </c>
      <c r="R200" s="221">
        <f>Q200*H200</f>
        <v>0</v>
      </c>
      <c r="S200" s="221">
        <v>0</v>
      </c>
      <c r="T200" s="222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23" t="s">
        <v>204</v>
      </c>
      <c r="AT200" s="223" t="s">
        <v>229</v>
      </c>
      <c r="AU200" s="223" t="s">
        <v>73</v>
      </c>
      <c r="AY200" s="17" t="s">
        <v>150</v>
      </c>
      <c r="BE200" s="224">
        <f>IF(N200="základní",J200,0)</f>
        <v>0</v>
      </c>
      <c r="BF200" s="224">
        <f>IF(N200="snížená",J200,0)</f>
        <v>0</v>
      </c>
      <c r="BG200" s="224">
        <f>IF(N200="zákl. přenesená",J200,0)</f>
        <v>0</v>
      </c>
      <c r="BH200" s="224">
        <f>IF(N200="sníž. přenesená",J200,0)</f>
        <v>0</v>
      </c>
      <c r="BI200" s="224">
        <f>IF(N200="nulová",J200,0)</f>
        <v>0</v>
      </c>
      <c r="BJ200" s="17" t="s">
        <v>81</v>
      </c>
      <c r="BK200" s="224">
        <f>ROUND(I200*H200,2)</f>
        <v>0</v>
      </c>
      <c r="BL200" s="17" t="s">
        <v>179</v>
      </c>
      <c r="BM200" s="223" t="s">
        <v>1012</v>
      </c>
    </row>
    <row r="201" s="2" customFormat="1">
      <c r="A201" s="38"/>
      <c r="B201" s="39"/>
      <c r="C201" s="40"/>
      <c r="D201" s="225" t="s">
        <v>159</v>
      </c>
      <c r="E201" s="40"/>
      <c r="F201" s="226" t="s">
        <v>2727</v>
      </c>
      <c r="G201" s="40"/>
      <c r="H201" s="40"/>
      <c r="I201" s="227"/>
      <c r="J201" s="40"/>
      <c r="K201" s="40"/>
      <c r="L201" s="44"/>
      <c r="M201" s="228"/>
      <c r="N201" s="229"/>
      <c r="O201" s="84"/>
      <c r="P201" s="84"/>
      <c r="Q201" s="84"/>
      <c r="R201" s="84"/>
      <c r="S201" s="84"/>
      <c r="T201" s="85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7" t="s">
        <v>159</v>
      </c>
      <c r="AU201" s="17" t="s">
        <v>73</v>
      </c>
    </row>
    <row r="202" s="2" customFormat="1" ht="16.5" customHeight="1">
      <c r="A202" s="38"/>
      <c r="B202" s="39"/>
      <c r="C202" s="243" t="s">
        <v>739</v>
      </c>
      <c r="D202" s="243" t="s">
        <v>229</v>
      </c>
      <c r="E202" s="244" t="s">
        <v>2728</v>
      </c>
      <c r="F202" s="245" t="s">
        <v>2729</v>
      </c>
      <c r="G202" s="246" t="s">
        <v>2064</v>
      </c>
      <c r="H202" s="247">
        <v>1</v>
      </c>
      <c r="I202" s="248"/>
      <c r="J202" s="249">
        <f>ROUND(I202*H202,2)</f>
        <v>0</v>
      </c>
      <c r="K202" s="245" t="s">
        <v>19</v>
      </c>
      <c r="L202" s="250"/>
      <c r="M202" s="251" t="s">
        <v>19</v>
      </c>
      <c r="N202" s="252" t="s">
        <v>44</v>
      </c>
      <c r="O202" s="84"/>
      <c r="P202" s="221">
        <f>O202*H202</f>
        <v>0</v>
      </c>
      <c r="Q202" s="221">
        <v>0</v>
      </c>
      <c r="R202" s="221">
        <f>Q202*H202</f>
        <v>0</v>
      </c>
      <c r="S202" s="221">
        <v>0</v>
      </c>
      <c r="T202" s="222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23" t="s">
        <v>204</v>
      </c>
      <c r="AT202" s="223" t="s">
        <v>229</v>
      </c>
      <c r="AU202" s="223" t="s">
        <v>73</v>
      </c>
      <c r="AY202" s="17" t="s">
        <v>150</v>
      </c>
      <c r="BE202" s="224">
        <f>IF(N202="základní",J202,0)</f>
        <v>0</v>
      </c>
      <c r="BF202" s="224">
        <f>IF(N202="snížená",J202,0)</f>
        <v>0</v>
      </c>
      <c r="BG202" s="224">
        <f>IF(N202="zákl. přenesená",J202,0)</f>
        <v>0</v>
      </c>
      <c r="BH202" s="224">
        <f>IF(N202="sníž. přenesená",J202,0)</f>
        <v>0</v>
      </c>
      <c r="BI202" s="224">
        <f>IF(N202="nulová",J202,0)</f>
        <v>0</v>
      </c>
      <c r="BJ202" s="17" t="s">
        <v>81</v>
      </c>
      <c r="BK202" s="224">
        <f>ROUND(I202*H202,2)</f>
        <v>0</v>
      </c>
      <c r="BL202" s="17" t="s">
        <v>179</v>
      </c>
      <c r="BM202" s="223" t="s">
        <v>1024</v>
      </c>
    </row>
    <row r="203" s="2" customFormat="1">
      <c r="A203" s="38"/>
      <c r="B203" s="39"/>
      <c r="C203" s="40"/>
      <c r="D203" s="225" t="s">
        <v>159</v>
      </c>
      <c r="E203" s="40"/>
      <c r="F203" s="226" t="s">
        <v>2729</v>
      </c>
      <c r="G203" s="40"/>
      <c r="H203" s="40"/>
      <c r="I203" s="227"/>
      <c r="J203" s="40"/>
      <c r="K203" s="40"/>
      <c r="L203" s="44"/>
      <c r="M203" s="228"/>
      <c r="N203" s="229"/>
      <c r="O203" s="84"/>
      <c r="P203" s="84"/>
      <c r="Q203" s="84"/>
      <c r="R203" s="84"/>
      <c r="S203" s="84"/>
      <c r="T203" s="85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7" t="s">
        <v>159</v>
      </c>
      <c r="AU203" s="17" t="s">
        <v>73</v>
      </c>
    </row>
    <row r="204" s="2" customFormat="1">
      <c r="A204" s="38"/>
      <c r="B204" s="39"/>
      <c r="C204" s="40"/>
      <c r="D204" s="225" t="s">
        <v>260</v>
      </c>
      <c r="E204" s="40"/>
      <c r="F204" s="253" t="s">
        <v>2730</v>
      </c>
      <c r="G204" s="40"/>
      <c r="H204" s="40"/>
      <c r="I204" s="227"/>
      <c r="J204" s="40"/>
      <c r="K204" s="40"/>
      <c r="L204" s="44"/>
      <c r="M204" s="228"/>
      <c r="N204" s="229"/>
      <c r="O204" s="84"/>
      <c r="P204" s="84"/>
      <c r="Q204" s="84"/>
      <c r="R204" s="84"/>
      <c r="S204" s="84"/>
      <c r="T204" s="85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T204" s="17" t="s">
        <v>260</v>
      </c>
      <c r="AU204" s="17" t="s">
        <v>73</v>
      </c>
    </row>
    <row r="205" s="2" customFormat="1" ht="16.5" customHeight="1">
      <c r="A205" s="38"/>
      <c r="B205" s="39"/>
      <c r="C205" s="243" t="s">
        <v>744</v>
      </c>
      <c r="D205" s="243" t="s">
        <v>229</v>
      </c>
      <c r="E205" s="244" t="s">
        <v>2731</v>
      </c>
      <c r="F205" s="245" t="s">
        <v>2732</v>
      </c>
      <c r="G205" s="246" t="s">
        <v>2064</v>
      </c>
      <c r="H205" s="247">
        <v>1</v>
      </c>
      <c r="I205" s="248"/>
      <c r="J205" s="249">
        <f>ROUND(I205*H205,2)</f>
        <v>0</v>
      </c>
      <c r="K205" s="245" t="s">
        <v>19</v>
      </c>
      <c r="L205" s="250"/>
      <c r="M205" s="251" t="s">
        <v>19</v>
      </c>
      <c r="N205" s="252" t="s">
        <v>44</v>
      </c>
      <c r="O205" s="84"/>
      <c r="P205" s="221">
        <f>O205*H205</f>
        <v>0</v>
      </c>
      <c r="Q205" s="221">
        <v>0</v>
      </c>
      <c r="R205" s="221">
        <f>Q205*H205</f>
        <v>0</v>
      </c>
      <c r="S205" s="221">
        <v>0</v>
      </c>
      <c r="T205" s="222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23" t="s">
        <v>204</v>
      </c>
      <c r="AT205" s="223" t="s">
        <v>229</v>
      </c>
      <c r="AU205" s="223" t="s">
        <v>73</v>
      </c>
      <c r="AY205" s="17" t="s">
        <v>150</v>
      </c>
      <c r="BE205" s="224">
        <f>IF(N205="základní",J205,0)</f>
        <v>0</v>
      </c>
      <c r="BF205" s="224">
        <f>IF(N205="snížená",J205,0)</f>
        <v>0</v>
      </c>
      <c r="BG205" s="224">
        <f>IF(N205="zákl. přenesená",J205,0)</f>
        <v>0</v>
      </c>
      <c r="BH205" s="224">
        <f>IF(N205="sníž. přenesená",J205,0)</f>
        <v>0</v>
      </c>
      <c r="BI205" s="224">
        <f>IF(N205="nulová",J205,0)</f>
        <v>0</v>
      </c>
      <c r="BJ205" s="17" t="s">
        <v>81</v>
      </c>
      <c r="BK205" s="224">
        <f>ROUND(I205*H205,2)</f>
        <v>0</v>
      </c>
      <c r="BL205" s="17" t="s">
        <v>179</v>
      </c>
      <c r="BM205" s="223" t="s">
        <v>1037</v>
      </c>
    </row>
    <row r="206" s="2" customFormat="1">
      <c r="A206" s="38"/>
      <c r="B206" s="39"/>
      <c r="C206" s="40"/>
      <c r="D206" s="225" t="s">
        <v>159</v>
      </c>
      <c r="E206" s="40"/>
      <c r="F206" s="226" t="s">
        <v>2732</v>
      </c>
      <c r="G206" s="40"/>
      <c r="H206" s="40"/>
      <c r="I206" s="227"/>
      <c r="J206" s="40"/>
      <c r="K206" s="40"/>
      <c r="L206" s="44"/>
      <c r="M206" s="228"/>
      <c r="N206" s="229"/>
      <c r="O206" s="84"/>
      <c r="P206" s="84"/>
      <c r="Q206" s="84"/>
      <c r="R206" s="84"/>
      <c r="S206" s="84"/>
      <c r="T206" s="85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T206" s="17" t="s">
        <v>159</v>
      </c>
      <c r="AU206" s="17" t="s">
        <v>73</v>
      </c>
    </row>
    <row r="207" s="2" customFormat="1" ht="16.5" customHeight="1">
      <c r="A207" s="38"/>
      <c r="B207" s="39"/>
      <c r="C207" s="243" t="s">
        <v>749</v>
      </c>
      <c r="D207" s="243" t="s">
        <v>229</v>
      </c>
      <c r="E207" s="244" t="s">
        <v>2733</v>
      </c>
      <c r="F207" s="245" t="s">
        <v>2734</v>
      </c>
      <c r="G207" s="246" t="s">
        <v>2064</v>
      </c>
      <c r="H207" s="247">
        <v>1</v>
      </c>
      <c r="I207" s="248"/>
      <c r="J207" s="249">
        <f>ROUND(I207*H207,2)</f>
        <v>0</v>
      </c>
      <c r="K207" s="245" t="s">
        <v>19</v>
      </c>
      <c r="L207" s="250"/>
      <c r="M207" s="251" t="s">
        <v>19</v>
      </c>
      <c r="N207" s="252" t="s">
        <v>44</v>
      </c>
      <c r="O207" s="84"/>
      <c r="P207" s="221">
        <f>O207*H207</f>
        <v>0</v>
      </c>
      <c r="Q207" s="221">
        <v>0</v>
      </c>
      <c r="R207" s="221">
        <f>Q207*H207</f>
        <v>0</v>
      </c>
      <c r="S207" s="221">
        <v>0</v>
      </c>
      <c r="T207" s="222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23" t="s">
        <v>204</v>
      </c>
      <c r="AT207" s="223" t="s">
        <v>229</v>
      </c>
      <c r="AU207" s="223" t="s">
        <v>73</v>
      </c>
      <c r="AY207" s="17" t="s">
        <v>150</v>
      </c>
      <c r="BE207" s="224">
        <f>IF(N207="základní",J207,0)</f>
        <v>0</v>
      </c>
      <c r="BF207" s="224">
        <f>IF(N207="snížená",J207,0)</f>
        <v>0</v>
      </c>
      <c r="BG207" s="224">
        <f>IF(N207="zákl. přenesená",J207,0)</f>
        <v>0</v>
      </c>
      <c r="BH207" s="224">
        <f>IF(N207="sníž. přenesená",J207,0)</f>
        <v>0</v>
      </c>
      <c r="BI207" s="224">
        <f>IF(N207="nulová",J207,0)</f>
        <v>0</v>
      </c>
      <c r="BJ207" s="17" t="s">
        <v>81</v>
      </c>
      <c r="BK207" s="224">
        <f>ROUND(I207*H207,2)</f>
        <v>0</v>
      </c>
      <c r="BL207" s="17" t="s">
        <v>179</v>
      </c>
      <c r="BM207" s="223" t="s">
        <v>1048</v>
      </c>
    </row>
    <row r="208" s="2" customFormat="1">
      <c r="A208" s="38"/>
      <c r="B208" s="39"/>
      <c r="C208" s="40"/>
      <c r="D208" s="225" t="s">
        <v>159</v>
      </c>
      <c r="E208" s="40"/>
      <c r="F208" s="226" t="s">
        <v>2734</v>
      </c>
      <c r="G208" s="40"/>
      <c r="H208" s="40"/>
      <c r="I208" s="227"/>
      <c r="J208" s="40"/>
      <c r="K208" s="40"/>
      <c r="L208" s="44"/>
      <c r="M208" s="228"/>
      <c r="N208" s="229"/>
      <c r="O208" s="84"/>
      <c r="P208" s="84"/>
      <c r="Q208" s="84"/>
      <c r="R208" s="84"/>
      <c r="S208" s="84"/>
      <c r="T208" s="85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7" t="s">
        <v>159</v>
      </c>
      <c r="AU208" s="17" t="s">
        <v>73</v>
      </c>
    </row>
    <row r="209" s="2" customFormat="1" ht="16.5" customHeight="1">
      <c r="A209" s="38"/>
      <c r="B209" s="39"/>
      <c r="C209" s="243" t="s">
        <v>755</v>
      </c>
      <c r="D209" s="243" t="s">
        <v>229</v>
      </c>
      <c r="E209" s="244" t="s">
        <v>2735</v>
      </c>
      <c r="F209" s="245" t="s">
        <v>2736</v>
      </c>
      <c r="G209" s="246" t="s">
        <v>2064</v>
      </c>
      <c r="H209" s="247">
        <v>3</v>
      </c>
      <c r="I209" s="248"/>
      <c r="J209" s="249">
        <f>ROUND(I209*H209,2)</f>
        <v>0</v>
      </c>
      <c r="K209" s="245" t="s">
        <v>19</v>
      </c>
      <c r="L209" s="250"/>
      <c r="M209" s="251" t="s">
        <v>19</v>
      </c>
      <c r="N209" s="252" t="s">
        <v>44</v>
      </c>
      <c r="O209" s="84"/>
      <c r="P209" s="221">
        <f>O209*H209</f>
        <v>0</v>
      </c>
      <c r="Q209" s="221">
        <v>0</v>
      </c>
      <c r="R209" s="221">
        <f>Q209*H209</f>
        <v>0</v>
      </c>
      <c r="S209" s="221">
        <v>0</v>
      </c>
      <c r="T209" s="222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23" t="s">
        <v>204</v>
      </c>
      <c r="AT209" s="223" t="s">
        <v>229</v>
      </c>
      <c r="AU209" s="223" t="s">
        <v>73</v>
      </c>
      <c r="AY209" s="17" t="s">
        <v>150</v>
      </c>
      <c r="BE209" s="224">
        <f>IF(N209="základní",J209,0)</f>
        <v>0</v>
      </c>
      <c r="BF209" s="224">
        <f>IF(N209="snížená",J209,0)</f>
        <v>0</v>
      </c>
      <c r="BG209" s="224">
        <f>IF(N209="zákl. přenesená",J209,0)</f>
        <v>0</v>
      </c>
      <c r="BH209" s="224">
        <f>IF(N209="sníž. přenesená",J209,0)</f>
        <v>0</v>
      </c>
      <c r="BI209" s="224">
        <f>IF(N209="nulová",J209,0)</f>
        <v>0</v>
      </c>
      <c r="BJ209" s="17" t="s">
        <v>81</v>
      </c>
      <c r="BK209" s="224">
        <f>ROUND(I209*H209,2)</f>
        <v>0</v>
      </c>
      <c r="BL209" s="17" t="s">
        <v>179</v>
      </c>
      <c r="BM209" s="223" t="s">
        <v>1056</v>
      </c>
    </row>
    <row r="210" s="2" customFormat="1">
      <c r="A210" s="38"/>
      <c r="B210" s="39"/>
      <c r="C210" s="40"/>
      <c r="D210" s="225" t="s">
        <v>159</v>
      </c>
      <c r="E210" s="40"/>
      <c r="F210" s="226" t="s">
        <v>2736</v>
      </c>
      <c r="G210" s="40"/>
      <c r="H210" s="40"/>
      <c r="I210" s="227"/>
      <c r="J210" s="40"/>
      <c r="K210" s="40"/>
      <c r="L210" s="44"/>
      <c r="M210" s="228"/>
      <c r="N210" s="229"/>
      <c r="O210" s="84"/>
      <c r="P210" s="84"/>
      <c r="Q210" s="84"/>
      <c r="R210" s="84"/>
      <c r="S210" s="84"/>
      <c r="T210" s="85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T210" s="17" t="s">
        <v>159</v>
      </c>
      <c r="AU210" s="17" t="s">
        <v>73</v>
      </c>
    </row>
    <row r="211" s="2" customFormat="1" ht="16.5" customHeight="1">
      <c r="A211" s="38"/>
      <c r="B211" s="39"/>
      <c r="C211" s="243" t="s">
        <v>760</v>
      </c>
      <c r="D211" s="243" t="s">
        <v>229</v>
      </c>
      <c r="E211" s="244" t="s">
        <v>2737</v>
      </c>
      <c r="F211" s="245" t="s">
        <v>2738</v>
      </c>
      <c r="G211" s="246" t="s">
        <v>2064</v>
      </c>
      <c r="H211" s="247">
        <v>2</v>
      </c>
      <c r="I211" s="248"/>
      <c r="J211" s="249">
        <f>ROUND(I211*H211,2)</f>
        <v>0</v>
      </c>
      <c r="K211" s="245" t="s">
        <v>19</v>
      </c>
      <c r="L211" s="250"/>
      <c r="M211" s="251" t="s">
        <v>19</v>
      </c>
      <c r="N211" s="252" t="s">
        <v>44</v>
      </c>
      <c r="O211" s="84"/>
      <c r="P211" s="221">
        <f>O211*H211</f>
        <v>0</v>
      </c>
      <c r="Q211" s="221">
        <v>0</v>
      </c>
      <c r="R211" s="221">
        <f>Q211*H211</f>
        <v>0</v>
      </c>
      <c r="S211" s="221">
        <v>0</v>
      </c>
      <c r="T211" s="222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23" t="s">
        <v>204</v>
      </c>
      <c r="AT211" s="223" t="s">
        <v>229</v>
      </c>
      <c r="AU211" s="223" t="s">
        <v>73</v>
      </c>
      <c r="AY211" s="17" t="s">
        <v>150</v>
      </c>
      <c r="BE211" s="224">
        <f>IF(N211="základní",J211,0)</f>
        <v>0</v>
      </c>
      <c r="BF211" s="224">
        <f>IF(N211="snížená",J211,0)</f>
        <v>0</v>
      </c>
      <c r="BG211" s="224">
        <f>IF(N211="zákl. přenesená",J211,0)</f>
        <v>0</v>
      </c>
      <c r="BH211" s="224">
        <f>IF(N211="sníž. přenesená",J211,0)</f>
        <v>0</v>
      </c>
      <c r="BI211" s="224">
        <f>IF(N211="nulová",J211,0)</f>
        <v>0</v>
      </c>
      <c r="BJ211" s="17" t="s">
        <v>81</v>
      </c>
      <c r="BK211" s="224">
        <f>ROUND(I211*H211,2)</f>
        <v>0</v>
      </c>
      <c r="BL211" s="17" t="s">
        <v>179</v>
      </c>
      <c r="BM211" s="223" t="s">
        <v>1069</v>
      </c>
    </row>
    <row r="212" s="2" customFormat="1">
      <c r="A212" s="38"/>
      <c r="B212" s="39"/>
      <c r="C212" s="40"/>
      <c r="D212" s="225" t="s">
        <v>159</v>
      </c>
      <c r="E212" s="40"/>
      <c r="F212" s="226" t="s">
        <v>2738</v>
      </c>
      <c r="G212" s="40"/>
      <c r="H212" s="40"/>
      <c r="I212" s="227"/>
      <c r="J212" s="40"/>
      <c r="K212" s="40"/>
      <c r="L212" s="44"/>
      <c r="M212" s="228"/>
      <c r="N212" s="229"/>
      <c r="O212" s="84"/>
      <c r="P212" s="84"/>
      <c r="Q212" s="84"/>
      <c r="R212" s="84"/>
      <c r="S212" s="84"/>
      <c r="T212" s="85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T212" s="17" t="s">
        <v>159</v>
      </c>
      <c r="AU212" s="17" t="s">
        <v>73</v>
      </c>
    </row>
    <row r="213" s="2" customFormat="1" ht="16.5" customHeight="1">
      <c r="A213" s="38"/>
      <c r="B213" s="39"/>
      <c r="C213" s="243" t="s">
        <v>383</v>
      </c>
      <c r="D213" s="243" t="s">
        <v>229</v>
      </c>
      <c r="E213" s="244" t="s">
        <v>2739</v>
      </c>
      <c r="F213" s="245" t="s">
        <v>2740</v>
      </c>
      <c r="G213" s="246" t="s">
        <v>2064</v>
      </c>
      <c r="H213" s="247">
        <v>1</v>
      </c>
      <c r="I213" s="248"/>
      <c r="J213" s="249">
        <f>ROUND(I213*H213,2)</f>
        <v>0</v>
      </c>
      <c r="K213" s="245" t="s">
        <v>19</v>
      </c>
      <c r="L213" s="250"/>
      <c r="M213" s="251" t="s">
        <v>19</v>
      </c>
      <c r="N213" s="252" t="s">
        <v>44</v>
      </c>
      <c r="O213" s="84"/>
      <c r="P213" s="221">
        <f>O213*H213</f>
        <v>0</v>
      </c>
      <c r="Q213" s="221">
        <v>0</v>
      </c>
      <c r="R213" s="221">
        <f>Q213*H213</f>
        <v>0</v>
      </c>
      <c r="S213" s="221">
        <v>0</v>
      </c>
      <c r="T213" s="222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23" t="s">
        <v>204</v>
      </c>
      <c r="AT213" s="223" t="s">
        <v>229</v>
      </c>
      <c r="AU213" s="223" t="s">
        <v>73</v>
      </c>
      <c r="AY213" s="17" t="s">
        <v>150</v>
      </c>
      <c r="BE213" s="224">
        <f>IF(N213="základní",J213,0)</f>
        <v>0</v>
      </c>
      <c r="BF213" s="224">
        <f>IF(N213="snížená",J213,0)</f>
        <v>0</v>
      </c>
      <c r="BG213" s="224">
        <f>IF(N213="zákl. přenesená",J213,0)</f>
        <v>0</v>
      </c>
      <c r="BH213" s="224">
        <f>IF(N213="sníž. přenesená",J213,0)</f>
        <v>0</v>
      </c>
      <c r="BI213" s="224">
        <f>IF(N213="nulová",J213,0)</f>
        <v>0</v>
      </c>
      <c r="BJ213" s="17" t="s">
        <v>81</v>
      </c>
      <c r="BK213" s="224">
        <f>ROUND(I213*H213,2)</f>
        <v>0</v>
      </c>
      <c r="BL213" s="17" t="s">
        <v>179</v>
      </c>
      <c r="BM213" s="223" t="s">
        <v>390</v>
      </c>
    </row>
    <row r="214" s="2" customFormat="1">
      <c r="A214" s="38"/>
      <c r="B214" s="39"/>
      <c r="C214" s="40"/>
      <c r="D214" s="225" t="s">
        <v>159</v>
      </c>
      <c r="E214" s="40"/>
      <c r="F214" s="226" t="s">
        <v>2740</v>
      </c>
      <c r="G214" s="40"/>
      <c r="H214" s="40"/>
      <c r="I214" s="227"/>
      <c r="J214" s="40"/>
      <c r="K214" s="40"/>
      <c r="L214" s="44"/>
      <c r="M214" s="228"/>
      <c r="N214" s="229"/>
      <c r="O214" s="84"/>
      <c r="P214" s="84"/>
      <c r="Q214" s="84"/>
      <c r="R214" s="84"/>
      <c r="S214" s="84"/>
      <c r="T214" s="85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T214" s="17" t="s">
        <v>159</v>
      </c>
      <c r="AU214" s="17" t="s">
        <v>73</v>
      </c>
    </row>
    <row r="215" s="2" customFormat="1" ht="16.5" customHeight="1">
      <c r="A215" s="38"/>
      <c r="B215" s="39"/>
      <c r="C215" s="243" t="s">
        <v>769</v>
      </c>
      <c r="D215" s="243" t="s">
        <v>229</v>
      </c>
      <c r="E215" s="244" t="s">
        <v>2741</v>
      </c>
      <c r="F215" s="245" t="s">
        <v>2742</v>
      </c>
      <c r="G215" s="246" t="s">
        <v>2064</v>
      </c>
      <c r="H215" s="247">
        <v>1</v>
      </c>
      <c r="I215" s="248"/>
      <c r="J215" s="249">
        <f>ROUND(I215*H215,2)</f>
        <v>0</v>
      </c>
      <c r="K215" s="245" t="s">
        <v>19</v>
      </c>
      <c r="L215" s="250"/>
      <c r="M215" s="251" t="s">
        <v>19</v>
      </c>
      <c r="N215" s="252" t="s">
        <v>44</v>
      </c>
      <c r="O215" s="84"/>
      <c r="P215" s="221">
        <f>O215*H215</f>
        <v>0</v>
      </c>
      <c r="Q215" s="221">
        <v>0</v>
      </c>
      <c r="R215" s="221">
        <f>Q215*H215</f>
        <v>0</v>
      </c>
      <c r="S215" s="221">
        <v>0</v>
      </c>
      <c r="T215" s="222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23" t="s">
        <v>204</v>
      </c>
      <c r="AT215" s="223" t="s">
        <v>229</v>
      </c>
      <c r="AU215" s="223" t="s">
        <v>73</v>
      </c>
      <c r="AY215" s="17" t="s">
        <v>150</v>
      </c>
      <c r="BE215" s="224">
        <f>IF(N215="základní",J215,0)</f>
        <v>0</v>
      </c>
      <c r="BF215" s="224">
        <f>IF(N215="snížená",J215,0)</f>
        <v>0</v>
      </c>
      <c r="BG215" s="224">
        <f>IF(N215="zákl. přenesená",J215,0)</f>
        <v>0</v>
      </c>
      <c r="BH215" s="224">
        <f>IF(N215="sníž. přenesená",J215,0)</f>
        <v>0</v>
      </c>
      <c r="BI215" s="224">
        <f>IF(N215="nulová",J215,0)</f>
        <v>0</v>
      </c>
      <c r="BJ215" s="17" t="s">
        <v>81</v>
      </c>
      <c r="BK215" s="224">
        <f>ROUND(I215*H215,2)</f>
        <v>0</v>
      </c>
      <c r="BL215" s="17" t="s">
        <v>179</v>
      </c>
      <c r="BM215" s="223" t="s">
        <v>1094</v>
      </c>
    </row>
    <row r="216" s="2" customFormat="1">
      <c r="A216" s="38"/>
      <c r="B216" s="39"/>
      <c r="C216" s="40"/>
      <c r="D216" s="225" t="s">
        <v>159</v>
      </c>
      <c r="E216" s="40"/>
      <c r="F216" s="226" t="s">
        <v>2742</v>
      </c>
      <c r="G216" s="40"/>
      <c r="H216" s="40"/>
      <c r="I216" s="227"/>
      <c r="J216" s="40"/>
      <c r="K216" s="40"/>
      <c r="L216" s="44"/>
      <c r="M216" s="228"/>
      <c r="N216" s="229"/>
      <c r="O216" s="84"/>
      <c r="P216" s="84"/>
      <c r="Q216" s="84"/>
      <c r="R216" s="84"/>
      <c r="S216" s="84"/>
      <c r="T216" s="85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T216" s="17" t="s">
        <v>159</v>
      </c>
      <c r="AU216" s="17" t="s">
        <v>73</v>
      </c>
    </row>
    <row r="217" s="2" customFormat="1" ht="16.5" customHeight="1">
      <c r="A217" s="38"/>
      <c r="B217" s="39"/>
      <c r="C217" s="243" t="s">
        <v>774</v>
      </c>
      <c r="D217" s="243" t="s">
        <v>229</v>
      </c>
      <c r="E217" s="244" t="s">
        <v>2743</v>
      </c>
      <c r="F217" s="245" t="s">
        <v>2744</v>
      </c>
      <c r="G217" s="246" t="s">
        <v>2064</v>
      </c>
      <c r="H217" s="247">
        <v>1</v>
      </c>
      <c r="I217" s="248"/>
      <c r="J217" s="249">
        <f>ROUND(I217*H217,2)</f>
        <v>0</v>
      </c>
      <c r="K217" s="245" t="s">
        <v>19</v>
      </c>
      <c r="L217" s="250"/>
      <c r="M217" s="251" t="s">
        <v>19</v>
      </c>
      <c r="N217" s="252" t="s">
        <v>44</v>
      </c>
      <c r="O217" s="84"/>
      <c r="P217" s="221">
        <f>O217*H217</f>
        <v>0</v>
      </c>
      <c r="Q217" s="221">
        <v>0</v>
      </c>
      <c r="R217" s="221">
        <f>Q217*H217</f>
        <v>0</v>
      </c>
      <c r="S217" s="221">
        <v>0</v>
      </c>
      <c r="T217" s="222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23" t="s">
        <v>204</v>
      </c>
      <c r="AT217" s="223" t="s">
        <v>229</v>
      </c>
      <c r="AU217" s="223" t="s">
        <v>73</v>
      </c>
      <c r="AY217" s="17" t="s">
        <v>150</v>
      </c>
      <c r="BE217" s="224">
        <f>IF(N217="základní",J217,0)</f>
        <v>0</v>
      </c>
      <c r="BF217" s="224">
        <f>IF(N217="snížená",J217,0)</f>
        <v>0</v>
      </c>
      <c r="BG217" s="224">
        <f>IF(N217="zákl. přenesená",J217,0)</f>
        <v>0</v>
      </c>
      <c r="BH217" s="224">
        <f>IF(N217="sníž. přenesená",J217,0)</f>
        <v>0</v>
      </c>
      <c r="BI217" s="224">
        <f>IF(N217="nulová",J217,0)</f>
        <v>0</v>
      </c>
      <c r="BJ217" s="17" t="s">
        <v>81</v>
      </c>
      <c r="BK217" s="224">
        <f>ROUND(I217*H217,2)</f>
        <v>0</v>
      </c>
      <c r="BL217" s="17" t="s">
        <v>179</v>
      </c>
      <c r="BM217" s="223" t="s">
        <v>1105</v>
      </c>
    </row>
    <row r="218" s="2" customFormat="1">
      <c r="A218" s="38"/>
      <c r="B218" s="39"/>
      <c r="C218" s="40"/>
      <c r="D218" s="225" t="s">
        <v>159</v>
      </c>
      <c r="E218" s="40"/>
      <c r="F218" s="226" t="s">
        <v>2744</v>
      </c>
      <c r="G218" s="40"/>
      <c r="H218" s="40"/>
      <c r="I218" s="227"/>
      <c r="J218" s="40"/>
      <c r="K218" s="40"/>
      <c r="L218" s="44"/>
      <c r="M218" s="228"/>
      <c r="N218" s="229"/>
      <c r="O218" s="84"/>
      <c r="P218" s="84"/>
      <c r="Q218" s="84"/>
      <c r="R218" s="84"/>
      <c r="S218" s="84"/>
      <c r="T218" s="85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T218" s="17" t="s">
        <v>159</v>
      </c>
      <c r="AU218" s="17" t="s">
        <v>73</v>
      </c>
    </row>
    <row r="219" s="2" customFormat="1" ht="16.5" customHeight="1">
      <c r="A219" s="38"/>
      <c r="B219" s="39"/>
      <c r="C219" s="243" t="s">
        <v>780</v>
      </c>
      <c r="D219" s="243" t="s">
        <v>229</v>
      </c>
      <c r="E219" s="244" t="s">
        <v>2745</v>
      </c>
      <c r="F219" s="245" t="s">
        <v>2746</v>
      </c>
      <c r="G219" s="246" t="s">
        <v>2064</v>
      </c>
      <c r="H219" s="247">
        <v>2</v>
      </c>
      <c r="I219" s="248"/>
      <c r="J219" s="249">
        <f>ROUND(I219*H219,2)</f>
        <v>0</v>
      </c>
      <c r="K219" s="245" t="s">
        <v>19</v>
      </c>
      <c r="L219" s="250"/>
      <c r="M219" s="251" t="s">
        <v>19</v>
      </c>
      <c r="N219" s="252" t="s">
        <v>44</v>
      </c>
      <c r="O219" s="84"/>
      <c r="P219" s="221">
        <f>O219*H219</f>
        <v>0</v>
      </c>
      <c r="Q219" s="221">
        <v>0</v>
      </c>
      <c r="R219" s="221">
        <f>Q219*H219</f>
        <v>0</v>
      </c>
      <c r="S219" s="221">
        <v>0</v>
      </c>
      <c r="T219" s="222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23" t="s">
        <v>204</v>
      </c>
      <c r="AT219" s="223" t="s">
        <v>229</v>
      </c>
      <c r="AU219" s="223" t="s">
        <v>73</v>
      </c>
      <c r="AY219" s="17" t="s">
        <v>150</v>
      </c>
      <c r="BE219" s="224">
        <f>IF(N219="základní",J219,0)</f>
        <v>0</v>
      </c>
      <c r="BF219" s="224">
        <f>IF(N219="snížená",J219,0)</f>
        <v>0</v>
      </c>
      <c r="BG219" s="224">
        <f>IF(N219="zákl. přenesená",J219,0)</f>
        <v>0</v>
      </c>
      <c r="BH219" s="224">
        <f>IF(N219="sníž. přenesená",J219,0)</f>
        <v>0</v>
      </c>
      <c r="BI219" s="224">
        <f>IF(N219="nulová",J219,0)</f>
        <v>0</v>
      </c>
      <c r="BJ219" s="17" t="s">
        <v>81</v>
      </c>
      <c r="BK219" s="224">
        <f>ROUND(I219*H219,2)</f>
        <v>0</v>
      </c>
      <c r="BL219" s="17" t="s">
        <v>179</v>
      </c>
      <c r="BM219" s="223" t="s">
        <v>1114</v>
      </c>
    </row>
    <row r="220" s="2" customFormat="1">
      <c r="A220" s="38"/>
      <c r="B220" s="39"/>
      <c r="C220" s="40"/>
      <c r="D220" s="225" t="s">
        <v>159</v>
      </c>
      <c r="E220" s="40"/>
      <c r="F220" s="226" t="s">
        <v>2746</v>
      </c>
      <c r="G220" s="40"/>
      <c r="H220" s="40"/>
      <c r="I220" s="227"/>
      <c r="J220" s="40"/>
      <c r="K220" s="40"/>
      <c r="L220" s="44"/>
      <c r="M220" s="228"/>
      <c r="N220" s="229"/>
      <c r="O220" s="84"/>
      <c r="P220" s="84"/>
      <c r="Q220" s="84"/>
      <c r="R220" s="84"/>
      <c r="S220" s="84"/>
      <c r="T220" s="85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T220" s="17" t="s">
        <v>159</v>
      </c>
      <c r="AU220" s="17" t="s">
        <v>73</v>
      </c>
    </row>
    <row r="221" s="2" customFormat="1" ht="16.5" customHeight="1">
      <c r="A221" s="38"/>
      <c r="B221" s="39"/>
      <c r="C221" s="243" t="s">
        <v>785</v>
      </c>
      <c r="D221" s="243" t="s">
        <v>229</v>
      </c>
      <c r="E221" s="244" t="s">
        <v>2747</v>
      </c>
      <c r="F221" s="245" t="s">
        <v>2748</v>
      </c>
      <c r="G221" s="246" t="s">
        <v>2064</v>
      </c>
      <c r="H221" s="247">
        <v>1</v>
      </c>
      <c r="I221" s="248"/>
      <c r="J221" s="249">
        <f>ROUND(I221*H221,2)</f>
        <v>0</v>
      </c>
      <c r="K221" s="245" t="s">
        <v>19</v>
      </c>
      <c r="L221" s="250"/>
      <c r="M221" s="251" t="s">
        <v>19</v>
      </c>
      <c r="N221" s="252" t="s">
        <v>44</v>
      </c>
      <c r="O221" s="84"/>
      <c r="P221" s="221">
        <f>O221*H221</f>
        <v>0</v>
      </c>
      <c r="Q221" s="221">
        <v>0</v>
      </c>
      <c r="R221" s="221">
        <f>Q221*H221</f>
        <v>0</v>
      </c>
      <c r="S221" s="221">
        <v>0</v>
      </c>
      <c r="T221" s="222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23" t="s">
        <v>204</v>
      </c>
      <c r="AT221" s="223" t="s">
        <v>229</v>
      </c>
      <c r="AU221" s="223" t="s">
        <v>73</v>
      </c>
      <c r="AY221" s="17" t="s">
        <v>150</v>
      </c>
      <c r="BE221" s="224">
        <f>IF(N221="základní",J221,0)</f>
        <v>0</v>
      </c>
      <c r="BF221" s="224">
        <f>IF(N221="snížená",J221,0)</f>
        <v>0</v>
      </c>
      <c r="BG221" s="224">
        <f>IF(N221="zákl. přenesená",J221,0)</f>
        <v>0</v>
      </c>
      <c r="BH221" s="224">
        <f>IF(N221="sníž. přenesená",J221,0)</f>
        <v>0</v>
      </c>
      <c r="BI221" s="224">
        <f>IF(N221="nulová",J221,0)</f>
        <v>0</v>
      </c>
      <c r="BJ221" s="17" t="s">
        <v>81</v>
      </c>
      <c r="BK221" s="224">
        <f>ROUND(I221*H221,2)</f>
        <v>0</v>
      </c>
      <c r="BL221" s="17" t="s">
        <v>179</v>
      </c>
      <c r="BM221" s="223" t="s">
        <v>1126</v>
      </c>
    </row>
    <row r="222" s="2" customFormat="1">
      <c r="A222" s="38"/>
      <c r="B222" s="39"/>
      <c r="C222" s="40"/>
      <c r="D222" s="225" t="s">
        <v>159</v>
      </c>
      <c r="E222" s="40"/>
      <c r="F222" s="226" t="s">
        <v>2748</v>
      </c>
      <c r="G222" s="40"/>
      <c r="H222" s="40"/>
      <c r="I222" s="227"/>
      <c r="J222" s="40"/>
      <c r="K222" s="40"/>
      <c r="L222" s="44"/>
      <c r="M222" s="228"/>
      <c r="N222" s="229"/>
      <c r="O222" s="84"/>
      <c r="P222" s="84"/>
      <c r="Q222" s="84"/>
      <c r="R222" s="84"/>
      <c r="S222" s="84"/>
      <c r="T222" s="85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T222" s="17" t="s">
        <v>159</v>
      </c>
      <c r="AU222" s="17" t="s">
        <v>73</v>
      </c>
    </row>
    <row r="223" s="2" customFormat="1" ht="16.5" customHeight="1">
      <c r="A223" s="38"/>
      <c r="B223" s="39"/>
      <c r="C223" s="243" t="s">
        <v>789</v>
      </c>
      <c r="D223" s="243" t="s">
        <v>229</v>
      </c>
      <c r="E223" s="244" t="s">
        <v>2749</v>
      </c>
      <c r="F223" s="245" t="s">
        <v>2750</v>
      </c>
      <c r="G223" s="246" t="s">
        <v>2064</v>
      </c>
      <c r="H223" s="247">
        <v>4</v>
      </c>
      <c r="I223" s="248"/>
      <c r="J223" s="249">
        <f>ROUND(I223*H223,2)</f>
        <v>0</v>
      </c>
      <c r="K223" s="245" t="s">
        <v>19</v>
      </c>
      <c r="L223" s="250"/>
      <c r="M223" s="251" t="s">
        <v>19</v>
      </c>
      <c r="N223" s="252" t="s">
        <v>44</v>
      </c>
      <c r="O223" s="84"/>
      <c r="P223" s="221">
        <f>O223*H223</f>
        <v>0</v>
      </c>
      <c r="Q223" s="221">
        <v>0</v>
      </c>
      <c r="R223" s="221">
        <f>Q223*H223</f>
        <v>0</v>
      </c>
      <c r="S223" s="221">
        <v>0</v>
      </c>
      <c r="T223" s="222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23" t="s">
        <v>204</v>
      </c>
      <c r="AT223" s="223" t="s">
        <v>229</v>
      </c>
      <c r="AU223" s="223" t="s">
        <v>73</v>
      </c>
      <c r="AY223" s="17" t="s">
        <v>150</v>
      </c>
      <c r="BE223" s="224">
        <f>IF(N223="základní",J223,0)</f>
        <v>0</v>
      </c>
      <c r="BF223" s="224">
        <f>IF(N223="snížená",J223,0)</f>
        <v>0</v>
      </c>
      <c r="BG223" s="224">
        <f>IF(N223="zákl. přenesená",J223,0)</f>
        <v>0</v>
      </c>
      <c r="BH223" s="224">
        <f>IF(N223="sníž. přenesená",J223,0)</f>
        <v>0</v>
      </c>
      <c r="BI223" s="224">
        <f>IF(N223="nulová",J223,0)</f>
        <v>0</v>
      </c>
      <c r="BJ223" s="17" t="s">
        <v>81</v>
      </c>
      <c r="BK223" s="224">
        <f>ROUND(I223*H223,2)</f>
        <v>0</v>
      </c>
      <c r="BL223" s="17" t="s">
        <v>179</v>
      </c>
      <c r="BM223" s="223" t="s">
        <v>1138</v>
      </c>
    </row>
    <row r="224" s="2" customFormat="1">
      <c r="A224" s="38"/>
      <c r="B224" s="39"/>
      <c r="C224" s="40"/>
      <c r="D224" s="225" t="s">
        <v>159</v>
      </c>
      <c r="E224" s="40"/>
      <c r="F224" s="226" t="s">
        <v>2750</v>
      </c>
      <c r="G224" s="40"/>
      <c r="H224" s="40"/>
      <c r="I224" s="227"/>
      <c r="J224" s="40"/>
      <c r="K224" s="40"/>
      <c r="L224" s="44"/>
      <c r="M224" s="228"/>
      <c r="N224" s="229"/>
      <c r="O224" s="84"/>
      <c r="P224" s="84"/>
      <c r="Q224" s="84"/>
      <c r="R224" s="84"/>
      <c r="S224" s="84"/>
      <c r="T224" s="85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T224" s="17" t="s">
        <v>159</v>
      </c>
      <c r="AU224" s="17" t="s">
        <v>73</v>
      </c>
    </row>
    <row r="225" s="2" customFormat="1" ht="16.5" customHeight="1">
      <c r="A225" s="38"/>
      <c r="B225" s="39"/>
      <c r="C225" s="243" t="s">
        <v>794</v>
      </c>
      <c r="D225" s="243" t="s">
        <v>229</v>
      </c>
      <c r="E225" s="244" t="s">
        <v>2751</v>
      </c>
      <c r="F225" s="245" t="s">
        <v>2752</v>
      </c>
      <c r="G225" s="246" t="s">
        <v>2064</v>
      </c>
      <c r="H225" s="247">
        <v>1</v>
      </c>
      <c r="I225" s="248"/>
      <c r="J225" s="249">
        <f>ROUND(I225*H225,2)</f>
        <v>0</v>
      </c>
      <c r="K225" s="245" t="s">
        <v>19</v>
      </c>
      <c r="L225" s="250"/>
      <c r="M225" s="251" t="s">
        <v>19</v>
      </c>
      <c r="N225" s="252" t="s">
        <v>44</v>
      </c>
      <c r="O225" s="84"/>
      <c r="P225" s="221">
        <f>O225*H225</f>
        <v>0</v>
      </c>
      <c r="Q225" s="221">
        <v>0</v>
      </c>
      <c r="R225" s="221">
        <f>Q225*H225</f>
        <v>0</v>
      </c>
      <c r="S225" s="221">
        <v>0</v>
      </c>
      <c r="T225" s="222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23" t="s">
        <v>204</v>
      </c>
      <c r="AT225" s="223" t="s">
        <v>229</v>
      </c>
      <c r="AU225" s="223" t="s">
        <v>73</v>
      </c>
      <c r="AY225" s="17" t="s">
        <v>150</v>
      </c>
      <c r="BE225" s="224">
        <f>IF(N225="základní",J225,0)</f>
        <v>0</v>
      </c>
      <c r="BF225" s="224">
        <f>IF(N225="snížená",J225,0)</f>
        <v>0</v>
      </c>
      <c r="BG225" s="224">
        <f>IF(N225="zákl. přenesená",J225,0)</f>
        <v>0</v>
      </c>
      <c r="BH225" s="224">
        <f>IF(N225="sníž. přenesená",J225,0)</f>
        <v>0</v>
      </c>
      <c r="BI225" s="224">
        <f>IF(N225="nulová",J225,0)</f>
        <v>0</v>
      </c>
      <c r="BJ225" s="17" t="s">
        <v>81</v>
      </c>
      <c r="BK225" s="224">
        <f>ROUND(I225*H225,2)</f>
        <v>0</v>
      </c>
      <c r="BL225" s="17" t="s">
        <v>179</v>
      </c>
      <c r="BM225" s="223" t="s">
        <v>1150</v>
      </c>
    </row>
    <row r="226" s="2" customFormat="1">
      <c r="A226" s="38"/>
      <c r="B226" s="39"/>
      <c r="C226" s="40"/>
      <c r="D226" s="225" t="s">
        <v>159</v>
      </c>
      <c r="E226" s="40"/>
      <c r="F226" s="226" t="s">
        <v>2752</v>
      </c>
      <c r="G226" s="40"/>
      <c r="H226" s="40"/>
      <c r="I226" s="227"/>
      <c r="J226" s="40"/>
      <c r="K226" s="40"/>
      <c r="L226" s="44"/>
      <c r="M226" s="228"/>
      <c r="N226" s="229"/>
      <c r="O226" s="84"/>
      <c r="P226" s="84"/>
      <c r="Q226" s="84"/>
      <c r="R226" s="84"/>
      <c r="S226" s="84"/>
      <c r="T226" s="85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T226" s="17" t="s">
        <v>159</v>
      </c>
      <c r="AU226" s="17" t="s">
        <v>73</v>
      </c>
    </row>
    <row r="227" s="2" customFormat="1" ht="21.75" customHeight="1">
      <c r="A227" s="38"/>
      <c r="B227" s="39"/>
      <c r="C227" s="243" t="s">
        <v>798</v>
      </c>
      <c r="D227" s="243" t="s">
        <v>229</v>
      </c>
      <c r="E227" s="244" t="s">
        <v>2753</v>
      </c>
      <c r="F227" s="245" t="s">
        <v>2754</v>
      </c>
      <c r="G227" s="246" t="s">
        <v>2064</v>
      </c>
      <c r="H227" s="247">
        <v>0</v>
      </c>
      <c r="I227" s="248"/>
      <c r="J227" s="249">
        <f>ROUND(I227*H227,2)</f>
        <v>0</v>
      </c>
      <c r="K227" s="245" t="s">
        <v>19</v>
      </c>
      <c r="L227" s="250"/>
      <c r="M227" s="251" t="s">
        <v>19</v>
      </c>
      <c r="N227" s="252" t="s">
        <v>44</v>
      </c>
      <c r="O227" s="84"/>
      <c r="P227" s="221">
        <f>O227*H227</f>
        <v>0</v>
      </c>
      <c r="Q227" s="221">
        <v>0</v>
      </c>
      <c r="R227" s="221">
        <f>Q227*H227</f>
        <v>0</v>
      </c>
      <c r="S227" s="221">
        <v>0</v>
      </c>
      <c r="T227" s="222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23" t="s">
        <v>204</v>
      </c>
      <c r="AT227" s="223" t="s">
        <v>229</v>
      </c>
      <c r="AU227" s="223" t="s">
        <v>73</v>
      </c>
      <c r="AY227" s="17" t="s">
        <v>150</v>
      </c>
      <c r="BE227" s="224">
        <f>IF(N227="základní",J227,0)</f>
        <v>0</v>
      </c>
      <c r="BF227" s="224">
        <f>IF(N227="snížená",J227,0)</f>
        <v>0</v>
      </c>
      <c r="BG227" s="224">
        <f>IF(N227="zákl. přenesená",J227,0)</f>
        <v>0</v>
      </c>
      <c r="BH227" s="224">
        <f>IF(N227="sníž. přenesená",J227,0)</f>
        <v>0</v>
      </c>
      <c r="BI227" s="224">
        <f>IF(N227="nulová",J227,0)</f>
        <v>0</v>
      </c>
      <c r="BJ227" s="17" t="s">
        <v>81</v>
      </c>
      <c r="BK227" s="224">
        <f>ROUND(I227*H227,2)</f>
        <v>0</v>
      </c>
      <c r="BL227" s="17" t="s">
        <v>179</v>
      </c>
      <c r="BM227" s="223" t="s">
        <v>1162</v>
      </c>
    </row>
    <row r="228" s="2" customFormat="1">
      <c r="A228" s="38"/>
      <c r="B228" s="39"/>
      <c r="C228" s="40"/>
      <c r="D228" s="225" t="s">
        <v>159</v>
      </c>
      <c r="E228" s="40"/>
      <c r="F228" s="226" t="s">
        <v>2754</v>
      </c>
      <c r="G228" s="40"/>
      <c r="H228" s="40"/>
      <c r="I228" s="227"/>
      <c r="J228" s="40"/>
      <c r="K228" s="40"/>
      <c r="L228" s="44"/>
      <c r="M228" s="228"/>
      <c r="N228" s="229"/>
      <c r="O228" s="84"/>
      <c r="P228" s="84"/>
      <c r="Q228" s="84"/>
      <c r="R228" s="84"/>
      <c r="S228" s="84"/>
      <c r="T228" s="85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T228" s="17" t="s">
        <v>159</v>
      </c>
      <c r="AU228" s="17" t="s">
        <v>73</v>
      </c>
    </row>
    <row r="229" s="2" customFormat="1" ht="16.5" customHeight="1">
      <c r="A229" s="38"/>
      <c r="B229" s="39"/>
      <c r="C229" s="243" t="s">
        <v>802</v>
      </c>
      <c r="D229" s="243" t="s">
        <v>229</v>
      </c>
      <c r="E229" s="244" t="s">
        <v>2755</v>
      </c>
      <c r="F229" s="245" t="s">
        <v>2756</v>
      </c>
      <c r="G229" s="246" t="s">
        <v>2064</v>
      </c>
      <c r="H229" s="247">
        <v>0</v>
      </c>
      <c r="I229" s="248"/>
      <c r="J229" s="249">
        <f>ROUND(I229*H229,2)</f>
        <v>0</v>
      </c>
      <c r="K229" s="245" t="s">
        <v>19</v>
      </c>
      <c r="L229" s="250"/>
      <c r="M229" s="251" t="s">
        <v>19</v>
      </c>
      <c r="N229" s="252" t="s">
        <v>44</v>
      </c>
      <c r="O229" s="84"/>
      <c r="P229" s="221">
        <f>O229*H229</f>
        <v>0</v>
      </c>
      <c r="Q229" s="221">
        <v>0</v>
      </c>
      <c r="R229" s="221">
        <f>Q229*H229</f>
        <v>0</v>
      </c>
      <c r="S229" s="221">
        <v>0</v>
      </c>
      <c r="T229" s="222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23" t="s">
        <v>204</v>
      </c>
      <c r="AT229" s="223" t="s">
        <v>229</v>
      </c>
      <c r="AU229" s="223" t="s">
        <v>73</v>
      </c>
      <c r="AY229" s="17" t="s">
        <v>150</v>
      </c>
      <c r="BE229" s="224">
        <f>IF(N229="základní",J229,0)</f>
        <v>0</v>
      </c>
      <c r="BF229" s="224">
        <f>IF(N229="snížená",J229,0)</f>
        <v>0</v>
      </c>
      <c r="BG229" s="224">
        <f>IF(N229="zákl. přenesená",J229,0)</f>
        <v>0</v>
      </c>
      <c r="BH229" s="224">
        <f>IF(N229="sníž. přenesená",J229,0)</f>
        <v>0</v>
      </c>
      <c r="BI229" s="224">
        <f>IF(N229="nulová",J229,0)</f>
        <v>0</v>
      </c>
      <c r="BJ229" s="17" t="s">
        <v>81</v>
      </c>
      <c r="BK229" s="224">
        <f>ROUND(I229*H229,2)</f>
        <v>0</v>
      </c>
      <c r="BL229" s="17" t="s">
        <v>179</v>
      </c>
      <c r="BM229" s="223" t="s">
        <v>1174</v>
      </c>
    </row>
    <row r="230" s="2" customFormat="1">
      <c r="A230" s="38"/>
      <c r="B230" s="39"/>
      <c r="C230" s="40"/>
      <c r="D230" s="225" t="s">
        <v>159</v>
      </c>
      <c r="E230" s="40"/>
      <c r="F230" s="226" t="s">
        <v>2756</v>
      </c>
      <c r="G230" s="40"/>
      <c r="H230" s="40"/>
      <c r="I230" s="227"/>
      <c r="J230" s="40"/>
      <c r="K230" s="40"/>
      <c r="L230" s="44"/>
      <c r="M230" s="228"/>
      <c r="N230" s="229"/>
      <c r="O230" s="84"/>
      <c r="P230" s="84"/>
      <c r="Q230" s="84"/>
      <c r="R230" s="84"/>
      <c r="S230" s="84"/>
      <c r="T230" s="85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T230" s="17" t="s">
        <v>159</v>
      </c>
      <c r="AU230" s="17" t="s">
        <v>73</v>
      </c>
    </row>
    <row r="231" s="2" customFormat="1" ht="16.5" customHeight="1">
      <c r="A231" s="38"/>
      <c r="B231" s="39"/>
      <c r="C231" s="243" t="s">
        <v>809</v>
      </c>
      <c r="D231" s="243" t="s">
        <v>229</v>
      </c>
      <c r="E231" s="244" t="s">
        <v>2757</v>
      </c>
      <c r="F231" s="245" t="s">
        <v>2758</v>
      </c>
      <c r="G231" s="246" t="s">
        <v>2064</v>
      </c>
      <c r="H231" s="247">
        <v>1</v>
      </c>
      <c r="I231" s="248"/>
      <c r="J231" s="249">
        <f>ROUND(I231*H231,2)</f>
        <v>0</v>
      </c>
      <c r="K231" s="245" t="s">
        <v>19</v>
      </c>
      <c r="L231" s="250"/>
      <c r="M231" s="251" t="s">
        <v>19</v>
      </c>
      <c r="N231" s="252" t="s">
        <v>44</v>
      </c>
      <c r="O231" s="84"/>
      <c r="P231" s="221">
        <f>O231*H231</f>
        <v>0</v>
      </c>
      <c r="Q231" s="221">
        <v>0</v>
      </c>
      <c r="R231" s="221">
        <f>Q231*H231</f>
        <v>0</v>
      </c>
      <c r="S231" s="221">
        <v>0</v>
      </c>
      <c r="T231" s="222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23" t="s">
        <v>204</v>
      </c>
      <c r="AT231" s="223" t="s">
        <v>229</v>
      </c>
      <c r="AU231" s="223" t="s">
        <v>73</v>
      </c>
      <c r="AY231" s="17" t="s">
        <v>150</v>
      </c>
      <c r="BE231" s="224">
        <f>IF(N231="základní",J231,0)</f>
        <v>0</v>
      </c>
      <c r="BF231" s="224">
        <f>IF(N231="snížená",J231,0)</f>
        <v>0</v>
      </c>
      <c r="BG231" s="224">
        <f>IF(N231="zákl. přenesená",J231,0)</f>
        <v>0</v>
      </c>
      <c r="BH231" s="224">
        <f>IF(N231="sníž. přenesená",J231,0)</f>
        <v>0</v>
      </c>
      <c r="BI231" s="224">
        <f>IF(N231="nulová",J231,0)</f>
        <v>0</v>
      </c>
      <c r="BJ231" s="17" t="s">
        <v>81</v>
      </c>
      <c r="BK231" s="224">
        <f>ROUND(I231*H231,2)</f>
        <v>0</v>
      </c>
      <c r="BL231" s="17" t="s">
        <v>179</v>
      </c>
      <c r="BM231" s="223" t="s">
        <v>1186</v>
      </c>
    </row>
    <row r="232" s="2" customFormat="1">
      <c r="A232" s="38"/>
      <c r="B232" s="39"/>
      <c r="C232" s="40"/>
      <c r="D232" s="225" t="s">
        <v>159</v>
      </c>
      <c r="E232" s="40"/>
      <c r="F232" s="226" t="s">
        <v>2758</v>
      </c>
      <c r="G232" s="40"/>
      <c r="H232" s="40"/>
      <c r="I232" s="227"/>
      <c r="J232" s="40"/>
      <c r="K232" s="40"/>
      <c r="L232" s="44"/>
      <c r="M232" s="228"/>
      <c r="N232" s="229"/>
      <c r="O232" s="84"/>
      <c r="P232" s="84"/>
      <c r="Q232" s="84"/>
      <c r="R232" s="84"/>
      <c r="S232" s="84"/>
      <c r="T232" s="85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T232" s="17" t="s">
        <v>159</v>
      </c>
      <c r="AU232" s="17" t="s">
        <v>73</v>
      </c>
    </row>
    <row r="233" s="2" customFormat="1" ht="16.5" customHeight="1">
      <c r="A233" s="38"/>
      <c r="B233" s="39"/>
      <c r="C233" s="243" t="s">
        <v>815</v>
      </c>
      <c r="D233" s="243" t="s">
        <v>229</v>
      </c>
      <c r="E233" s="244" t="s">
        <v>2759</v>
      </c>
      <c r="F233" s="245" t="s">
        <v>2760</v>
      </c>
      <c r="G233" s="246" t="s">
        <v>2064</v>
      </c>
      <c r="H233" s="247">
        <v>54</v>
      </c>
      <c r="I233" s="248"/>
      <c r="J233" s="249">
        <f>ROUND(I233*H233,2)</f>
        <v>0</v>
      </c>
      <c r="K233" s="245" t="s">
        <v>19</v>
      </c>
      <c r="L233" s="250"/>
      <c r="M233" s="251" t="s">
        <v>19</v>
      </c>
      <c r="N233" s="252" t="s">
        <v>44</v>
      </c>
      <c r="O233" s="84"/>
      <c r="P233" s="221">
        <f>O233*H233</f>
        <v>0</v>
      </c>
      <c r="Q233" s="221">
        <v>0</v>
      </c>
      <c r="R233" s="221">
        <f>Q233*H233</f>
        <v>0</v>
      </c>
      <c r="S233" s="221">
        <v>0</v>
      </c>
      <c r="T233" s="222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23" t="s">
        <v>204</v>
      </c>
      <c r="AT233" s="223" t="s">
        <v>229</v>
      </c>
      <c r="AU233" s="223" t="s">
        <v>73</v>
      </c>
      <c r="AY233" s="17" t="s">
        <v>150</v>
      </c>
      <c r="BE233" s="224">
        <f>IF(N233="základní",J233,0)</f>
        <v>0</v>
      </c>
      <c r="BF233" s="224">
        <f>IF(N233="snížená",J233,0)</f>
        <v>0</v>
      </c>
      <c r="BG233" s="224">
        <f>IF(N233="zákl. přenesená",J233,0)</f>
        <v>0</v>
      </c>
      <c r="BH233" s="224">
        <f>IF(N233="sníž. přenesená",J233,0)</f>
        <v>0</v>
      </c>
      <c r="BI233" s="224">
        <f>IF(N233="nulová",J233,0)</f>
        <v>0</v>
      </c>
      <c r="BJ233" s="17" t="s">
        <v>81</v>
      </c>
      <c r="BK233" s="224">
        <f>ROUND(I233*H233,2)</f>
        <v>0</v>
      </c>
      <c r="BL233" s="17" t="s">
        <v>179</v>
      </c>
      <c r="BM233" s="223" t="s">
        <v>1194</v>
      </c>
    </row>
    <row r="234" s="2" customFormat="1">
      <c r="A234" s="38"/>
      <c r="B234" s="39"/>
      <c r="C234" s="40"/>
      <c r="D234" s="225" t="s">
        <v>159</v>
      </c>
      <c r="E234" s="40"/>
      <c r="F234" s="226" t="s">
        <v>2760</v>
      </c>
      <c r="G234" s="40"/>
      <c r="H234" s="40"/>
      <c r="I234" s="227"/>
      <c r="J234" s="40"/>
      <c r="K234" s="40"/>
      <c r="L234" s="44"/>
      <c r="M234" s="228"/>
      <c r="N234" s="229"/>
      <c r="O234" s="84"/>
      <c r="P234" s="84"/>
      <c r="Q234" s="84"/>
      <c r="R234" s="84"/>
      <c r="S234" s="84"/>
      <c r="T234" s="85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T234" s="17" t="s">
        <v>159</v>
      </c>
      <c r="AU234" s="17" t="s">
        <v>73</v>
      </c>
    </row>
    <row r="235" s="2" customFormat="1" ht="16.5" customHeight="1">
      <c r="A235" s="38"/>
      <c r="B235" s="39"/>
      <c r="C235" s="243" t="s">
        <v>819</v>
      </c>
      <c r="D235" s="243" t="s">
        <v>229</v>
      </c>
      <c r="E235" s="244" t="s">
        <v>2761</v>
      </c>
      <c r="F235" s="245" t="s">
        <v>2762</v>
      </c>
      <c r="G235" s="246" t="s">
        <v>2064</v>
      </c>
      <c r="H235" s="247">
        <v>54</v>
      </c>
      <c r="I235" s="248"/>
      <c r="J235" s="249">
        <f>ROUND(I235*H235,2)</f>
        <v>0</v>
      </c>
      <c r="K235" s="245" t="s">
        <v>19</v>
      </c>
      <c r="L235" s="250"/>
      <c r="M235" s="251" t="s">
        <v>19</v>
      </c>
      <c r="N235" s="252" t="s">
        <v>44</v>
      </c>
      <c r="O235" s="84"/>
      <c r="P235" s="221">
        <f>O235*H235</f>
        <v>0</v>
      </c>
      <c r="Q235" s="221">
        <v>0</v>
      </c>
      <c r="R235" s="221">
        <f>Q235*H235</f>
        <v>0</v>
      </c>
      <c r="S235" s="221">
        <v>0</v>
      </c>
      <c r="T235" s="222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23" t="s">
        <v>204</v>
      </c>
      <c r="AT235" s="223" t="s">
        <v>229</v>
      </c>
      <c r="AU235" s="223" t="s">
        <v>73</v>
      </c>
      <c r="AY235" s="17" t="s">
        <v>150</v>
      </c>
      <c r="BE235" s="224">
        <f>IF(N235="základní",J235,0)</f>
        <v>0</v>
      </c>
      <c r="BF235" s="224">
        <f>IF(N235="snížená",J235,0)</f>
        <v>0</v>
      </c>
      <c r="BG235" s="224">
        <f>IF(N235="zákl. přenesená",J235,0)</f>
        <v>0</v>
      </c>
      <c r="BH235" s="224">
        <f>IF(N235="sníž. přenesená",J235,0)</f>
        <v>0</v>
      </c>
      <c r="BI235" s="224">
        <f>IF(N235="nulová",J235,0)</f>
        <v>0</v>
      </c>
      <c r="BJ235" s="17" t="s">
        <v>81</v>
      </c>
      <c r="BK235" s="224">
        <f>ROUND(I235*H235,2)</f>
        <v>0</v>
      </c>
      <c r="BL235" s="17" t="s">
        <v>179</v>
      </c>
      <c r="BM235" s="223" t="s">
        <v>1204</v>
      </c>
    </row>
    <row r="236" s="2" customFormat="1">
      <c r="A236" s="38"/>
      <c r="B236" s="39"/>
      <c r="C236" s="40"/>
      <c r="D236" s="225" t="s">
        <v>159</v>
      </c>
      <c r="E236" s="40"/>
      <c r="F236" s="226" t="s">
        <v>2762</v>
      </c>
      <c r="G236" s="40"/>
      <c r="H236" s="40"/>
      <c r="I236" s="227"/>
      <c r="J236" s="40"/>
      <c r="K236" s="40"/>
      <c r="L236" s="44"/>
      <c r="M236" s="228"/>
      <c r="N236" s="229"/>
      <c r="O236" s="84"/>
      <c r="P236" s="84"/>
      <c r="Q236" s="84"/>
      <c r="R236" s="84"/>
      <c r="S236" s="84"/>
      <c r="T236" s="85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T236" s="17" t="s">
        <v>159</v>
      </c>
      <c r="AU236" s="17" t="s">
        <v>73</v>
      </c>
    </row>
    <row r="237" s="2" customFormat="1" ht="16.5" customHeight="1">
      <c r="A237" s="38"/>
      <c r="B237" s="39"/>
      <c r="C237" s="243" t="s">
        <v>825</v>
      </c>
      <c r="D237" s="243" t="s">
        <v>229</v>
      </c>
      <c r="E237" s="244" t="s">
        <v>2763</v>
      </c>
      <c r="F237" s="245" t="s">
        <v>2764</v>
      </c>
      <c r="G237" s="246" t="s">
        <v>216</v>
      </c>
      <c r="H237" s="247">
        <v>20</v>
      </c>
      <c r="I237" s="248"/>
      <c r="J237" s="249">
        <f>ROUND(I237*H237,2)</f>
        <v>0</v>
      </c>
      <c r="K237" s="245" t="s">
        <v>19</v>
      </c>
      <c r="L237" s="250"/>
      <c r="M237" s="251" t="s">
        <v>19</v>
      </c>
      <c r="N237" s="252" t="s">
        <v>44</v>
      </c>
      <c r="O237" s="84"/>
      <c r="P237" s="221">
        <f>O237*H237</f>
        <v>0</v>
      </c>
      <c r="Q237" s="221">
        <v>0</v>
      </c>
      <c r="R237" s="221">
        <f>Q237*H237</f>
        <v>0</v>
      </c>
      <c r="S237" s="221">
        <v>0</v>
      </c>
      <c r="T237" s="222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23" t="s">
        <v>204</v>
      </c>
      <c r="AT237" s="223" t="s">
        <v>229</v>
      </c>
      <c r="AU237" s="223" t="s">
        <v>73</v>
      </c>
      <c r="AY237" s="17" t="s">
        <v>150</v>
      </c>
      <c r="BE237" s="224">
        <f>IF(N237="základní",J237,0)</f>
        <v>0</v>
      </c>
      <c r="BF237" s="224">
        <f>IF(N237="snížená",J237,0)</f>
        <v>0</v>
      </c>
      <c r="BG237" s="224">
        <f>IF(N237="zákl. přenesená",J237,0)</f>
        <v>0</v>
      </c>
      <c r="BH237" s="224">
        <f>IF(N237="sníž. přenesená",J237,0)</f>
        <v>0</v>
      </c>
      <c r="BI237" s="224">
        <f>IF(N237="nulová",J237,0)</f>
        <v>0</v>
      </c>
      <c r="BJ237" s="17" t="s">
        <v>81</v>
      </c>
      <c r="BK237" s="224">
        <f>ROUND(I237*H237,2)</f>
        <v>0</v>
      </c>
      <c r="BL237" s="17" t="s">
        <v>179</v>
      </c>
      <c r="BM237" s="223" t="s">
        <v>1212</v>
      </c>
    </row>
    <row r="238" s="2" customFormat="1">
      <c r="A238" s="38"/>
      <c r="B238" s="39"/>
      <c r="C238" s="40"/>
      <c r="D238" s="225" t="s">
        <v>159</v>
      </c>
      <c r="E238" s="40"/>
      <c r="F238" s="226" t="s">
        <v>2764</v>
      </c>
      <c r="G238" s="40"/>
      <c r="H238" s="40"/>
      <c r="I238" s="227"/>
      <c r="J238" s="40"/>
      <c r="K238" s="40"/>
      <c r="L238" s="44"/>
      <c r="M238" s="228"/>
      <c r="N238" s="229"/>
      <c r="O238" s="84"/>
      <c r="P238" s="84"/>
      <c r="Q238" s="84"/>
      <c r="R238" s="84"/>
      <c r="S238" s="84"/>
      <c r="T238" s="85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T238" s="17" t="s">
        <v>159</v>
      </c>
      <c r="AU238" s="17" t="s">
        <v>73</v>
      </c>
    </row>
    <row r="239" s="2" customFormat="1" ht="16.5" customHeight="1">
      <c r="A239" s="38"/>
      <c r="B239" s="39"/>
      <c r="C239" s="243" t="s">
        <v>829</v>
      </c>
      <c r="D239" s="243" t="s">
        <v>229</v>
      </c>
      <c r="E239" s="244" t="s">
        <v>2765</v>
      </c>
      <c r="F239" s="245" t="s">
        <v>2766</v>
      </c>
      <c r="G239" s="246" t="s">
        <v>216</v>
      </c>
      <c r="H239" s="247">
        <v>15</v>
      </c>
      <c r="I239" s="248"/>
      <c r="J239" s="249">
        <f>ROUND(I239*H239,2)</f>
        <v>0</v>
      </c>
      <c r="K239" s="245" t="s">
        <v>19</v>
      </c>
      <c r="L239" s="250"/>
      <c r="M239" s="251" t="s">
        <v>19</v>
      </c>
      <c r="N239" s="252" t="s">
        <v>44</v>
      </c>
      <c r="O239" s="84"/>
      <c r="P239" s="221">
        <f>O239*H239</f>
        <v>0</v>
      </c>
      <c r="Q239" s="221">
        <v>0</v>
      </c>
      <c r="R239" s="221">
        <f>Q239*H239</f>
        <v>0</v>
      </c>
      <c r="S239" s="221">
        <v>0</v>
      </c>
      <c r="T239" s="222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23" t="s">
        <v>204</v>
      </c>
      <c r="AT239" s="223" t="s">
        <v>229</v>
      </c>
      <c r="AU239" s="223" t="s">
        <v>73</v>
      </c>
      <c r="AY239" s="17" t="s">
        <v>150</v>
      </c>
      <c r="BE239" s="224">
        <f>IF(N239="základní",J239,0)</f>
        <v>0</v>
      </c>
      <c r="BF239" s="224">
        <f>IF(N239="snížená",J239,0)</f>
        <v>0</v>
      </c>
      <c r="BG239" s="224">
        <f>IF(N239="zákl. přenesená",J239,0)</f>
        <v>0</v>
      </c>
      <c r="BH239" s="224">
        <f>IF(N239="sníž. přenesená",J239,0)</f>
        <v>0</v>
      </c>
      <c r="BI239" s="224">
        <f>IF(N239="nulová",J239,0)</f>
        <v>0</v>
      </c>
      <c r="BJ239" s="17" t="s">
        <v>81</v>
      </c>
      <c r="BK239" s="224">
        <f>ROUND(I239*H239,2)</f>
        <v>0</v>
      </c>
      <c r="BL239" s="17" t="s">
        <v>179</v>
      </c>
      <c r="BM239" s="223" t="s">
        <v>1222</v>
      </c>
    </row>
    <row r="240" s="2" customFormat="1">
      <c r="A240" s="38"/>
      <c r="B240" s="39"/>
      <c r="C240" s="40"/>
      <c r="D240" s="225" t="s">
        <v>159</v>
      </c>
      <c r="E240" s="40"/>
      <c r="F240" s="226" t="s">
        <v>2766</v>
      </c>
      <c r="G240" s="40"/>
      <c r="H240" s="40"/>
      <c r="I240" s="227"/>
      <c r="J240" s="40"/>
      <c r="K240" s="40"/>
      <c r="L240" s="44"/>
      <c r="M240" s="228"/>
      <c r="N240" s="229"/>
      <c r="O240" s="84"/>
      <c r="P240" s="84"/>
      <c r="Q240" s="84"/>
      <c r="R240" s="84"/>
      <c r="S240" s="84"/>
      <c r="T240" s="85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T240" s="17" t="s">
        <v>159</v>
      </c>
      <c r="AU240" s="17" t="s">
        <v>73</v>
      </c>
    </row>
    <row r="241" s="2" customFormat="1" ht="16.5" customHeight="1">
      <c r="A241" s="38"/>
      <c r="B241" s="39"/>
      <c r="C241" s="243" t="s">
        <v>835</v>
      </c>
      <c r="D241" s="243" t="s">
        <v>229</v>
      </c>
      <c r="E241" s="244" t="s">
        <v>2767</v>
      </c>
      <c r="F241" s="245" t="s">
        <v>2768</v>
      </c>
      <c r="G241" s="246" t="s">
        <v>216</v>
      </c>
      <c r="H241" s="247">
        <v>10</v>
      </c>
      <c r="I241" s="248"/>
      <c r="J241" s="249">
        <f>ROUND(I241*H241,2)</f>
        <v>0</v>
      </c>
      <c r="K241" s="245" t="s">
        <v>19</v>
      </c>
      <c r="L241" s="250"/>
      <c r="M241" s="251" t="s">
        <v>19</v>
      </c>
      <c r="N241" s="252" t="s">
        <v>44</v>
      </c>
      <c r="O241" s="84"/>
      <c r="P241" s="221">
        <f>O241*H241</f>
        <v>0</v>
      </c>
      <c r="Q241" s="221">
        <v>0</v>
      </c>
      <c r="R241" s="221">
        <f>Q241*H241</f>
        <v>0</v>
      </c>
      <c r="S241" s="221">
        <v>0</v>
      </c>
      <c r="T241" s="222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23" t="s">
        <v>204</v>
      </c>
      <c r="AT241" s="223" t="s">
        <v>229</v>
      </c>
      <c r="AU241" s="223" t="s">
        <v>73</v>
      </c>
      <c r="AY241" s="17" t="s">
        <v>150</v>
      </c>
      <c r="BE241" s="224">
        <f>IF(N241="základní",J241,0)</f>
        <v>0</v>
      </c>
      <c r="BF241" s="224">
        <f>IF(N241="snížená",J241,0)</f>
        <v>0</v>
      </c>
      <c r="BG241" s="224">
        <f>IF(N241="zákl. přenesená",J241,0)</f>
        <v>0</v>
      </c>
      <c r="BH241" s="224">
        <f>IF(N241="sníž. přenesená",J241,0)</f>
        <v>0</v>
      </c>
      <c r="BI241" s="224">
        <f>IF(N241="nulová",J241,0)</f>
        <v>0</v>
      </c>
      <c r="BJ241" s="17" t="s">
        <v>81</v>
      </c>
      <c r="BK241" s="224">
        <f>ROUND(I241*H241,2)</f>
        <v>0</v>
      </c>
      <c r="BL241" s="17" t="s">
        <v>179</v>
      </c>
      <c r="BM241" s="223" t="s">
        <v>1232</v>
      </c>
    </row>
    <row r="242" s="2" customFormat="1">
      <c r="A242" s="38"/>
      <c r="B242" s="39"/>
      <c r="C242" s="40"/>
      <c r="D242" s="225" t="s">
        <v>159</v>
      </c>
      <c r="E242" s="40"/>
      <c r="F242" s="226" t="s">
        <v>2768</v>
      </c>
      <c r="G242" s="40"/>
      <c r="H242" s="40"/>
      <c r="I242" s="227"/>
      <c r="J242" s="40"/>
      <c r="K242" s="40"/>
      <c r="L242" s="44"/>
      <c r="M242" s="228"/>
      <c r="N242" s="229"/>
      <c r="O242" s="84"/>
      <c r="P242" s="84"/>
      <c r="Q242" s="84"/>
      <c r="R242" s="84"/>
      <c r="S242" s="84"/>
      <c r="T242" s="85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T242" s="17" t="s">
        <v>159</v>
      </c>
      <c r="AU242" s="17" t="s">
        <v>73</v>
      </c>
    </row>
    <row r="243" s="2" customFormat="1" ht="16.5" customHeight="1">
      <c r="A243" s="38"/>
      <c r="B243" s="39"/>
      <c r="C243" s="243" t="s">
        <v>839</v>
      </c>
      <c r="D243" s="243" t="s">
        <v>229</v>
      </c>
      <c r="E243" s="244" t="s">
        <v>2769</v>
      </c>
      <c r="F243" s="245" t="s">
        <v>2770</v>
      </c>
      <c r="G243" s="246" t="s">
        <v>216</v>
      </c>
      <c r="H243" s="247">
        <v>15</v>
      </c>
      <c r="I243" s="248"/>
      <c r="J243" s="249">
        <f>ROUND(I243*H243,2)</f>
        <v>0</v>
      </c>
      <c r="K243" s="245" t="s">
        <v>19</v>
      </c>
      <c r="L243" s="250"/>
      <c r="M243" s="251" t="s">
        <v>19</v>
      </c>
      <c r="N243" s="252" t="s">
        <v>44</v>
      </c>
      <c r="O243" s="84"/>
      <c r="P243" s="221">
        <f>O243*H243</f>
        <v>0</v>
      </c>
      <c r="Q243" s="221">
        <v>0</v>
      </c>
      <c r="R243" s="221">
        <f>Q243*H243</f>
        <v>0</v>
      </c>
      <c r="S243" s="221">
        <v>0</v>
      </c>
      <c r="T243" s="222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23" t="s">
        <v>204</v>
      </c>
      <c r="AT243" s="223" t="s">
        <v>229</v>
      </c>
      <c r="AU243" s="223" t="s">
        <v>73</v>
      </c>
      <c r="AY243" s="17" t="s">
        <v>150</v>
      </c>
      <c r="BE243" s="224">
        <f>IF(N243="základní",J243,0)</f>
        <v>0</v>
      </c>
      <c r="BF243" s="224">
        <f>IF(N243="snížená",J243,0)</f>
        <v>0</v>
      </c>
      <c r="BG243" s="224">
        <f>IF(N243="zákl. přenesená",J243,0)</f>
        <v>0</v>
      </c>
      <c r="BH243" s="224">
        <f>IF(N243="sníž. přenesená",J243,0)</f>
        <v>0</v>
      </c>
      <c r="BI243" s="224">
        <f>IF(N243="nulová",J243,0)</f>
        <v>0</v>
      </c>
      <c r="BJ243" s="17" t="s">
        <v>81</v>
      </c>
      <c r="BK243" s="224">
        <f>ROUND(I243*H243,2)</f>
        <v>0</v>
      </c>
      <c r="BL243" s="17" t="s">
        <v>179</v>
      </c>
      <c r="BM243" s="223" t="s">
        <v>1240</v>
      </c>
    </row>
    <row r="244" s="2" customFormat="1">
      <c r="A244" s="38"/>
      <c r="B244" s="39"/>
      <c r="C244" s="40"/>
      <c r="D244" s="225" t="s">
        <v>159</v>
      </c>
      <c r="E244" s="40"/>
      <c r="F244" s="226" t="s">
        <v>2770</v>
      </c>
      <c r="G244" s="40"/>
      <c r="H244" s="40"/>
      <c r="I244" s="227"/>
      <c r="J244" s="40"/>
      <c r="K244" s="40"/>
      <c r="L244" s="44"/>
      <c r="M244" s="228"/>
      <c r="N244" s="229"/>
      <c r="O244" s="84"/>
      <c r="P244" s="84"/>
      <c r="Q244" s="84"/>
      <c r="R244" s="84"/>
      <c r="S244" s="84"/>
      <c r="T244" s="85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T244" s="17" t="s">
        <v>159</v>
      </c>
      <c r="AU244" s="17" t="s">
        <v>73</v>
      </c>
    </row>
    <row r="245" s="2" customFormat="1" ht="16.5" customHeight="1">
      <c r="A245" s="38"/>
      <c r="B245" s="39"/>
      <c r="C245" s="243" t="s">
        <v>843</v>
      </c>
      <c r="D245" s="243" t="s">
        <v>229</v>
      </c>
      <c r="E245" s="244" t="s">
        <v>2771</v>
      </c>
      <c r="F245" s="245" t="s">
        <v>2772</v>
      </c>
      <c r="G245" s="246" t="s">
        <v>216</v>
      </c>
      <c r="H245" s="247">
        <v>5</v>
      </c>
      <c r="I245" s="248"/>
      <c r="J245" s="249">
        <f>ROUND(I245*H245,2)</f>
        <v>0</v>
      </c>
      <c r="K245" s="245" t="s">
        <v>19</v>
      </c>
      <c r="L245" s="250"/>
      <c r="M245" s="251" t="s">
        <v>19</v>
      </c>
      <c r="N245" s="252" t="s">
        <v>44</v>
      </c>
      <c r="O245" s="84"/>
      <c r="P245" s="221">
        <f>O245*H245</f>
        <v>0</v>
      </c>
      <c r="Q245" s="221">
        <v>0</v>
      </c>
      <c r="R245" s="221">
        <f>Q245*H245</f>
        <v>0</v>
      </c>
      <c r="S245" s="221">
        <v>0</v>
      </c>
      <c r="T245" s="222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23" t="s">
        <v>204</v>
      </c>
      <c r="AT245" s="223" t="s">
        <v>229</v>
      </c>
      <c r="AU245" s="223" t="s">
        <v>73</v>
      </c>
      <c r="AY245" s="17" t="s">
        <v>150</v>
      </c>
      <c r="BE245" s="224">
        <f>IF(N245="základní",J245,0)</f>
        <v>0</v>
      </c>
      <c r="BF245" s="224">
        <f>IF(N245="snížená",J245,0)</f>
        <v>0</v>
      </c>
      <c r="BG245" s="224">
        <f>IF(N245="zákl. přenesená",J245,0)</f>
        <v>0</v>
      </c>
      <c r="BH245" s="224">
        <f>IF(N245="sníž. přenesená",J245,0)</f>
        <v>0</v>
      </c>
      <c r="BI245" s="224">
        <f>IF(N245="nulová",J245,0)</f>
        <v>0</v>
      </c>
      <c r="BJ245" s="17" t="s">
        <v>81</v>
      </c>
      <c r="BK245" s="224">
        <f>ROUND(I245*H245,2)</f>
        <v>0</v>
      </c>
      <c r="BL245" s="17" t="s">
        <v>179</v>
      </c>
      <c r="BM245" s="223" t="s">
        <v>1250</v>
      </c>
    </row>
    <row r="246" s="2" customFormat="1">
      <c r="A246" s="38"/>
      <c r="B246" s="39"/>
      <c r="C246" s="40"/>
      <c r="D246" s="225" t="s">
        <v>159</v>
      </c>
      <c r="E246" s="40"/>
      <c r="F246" s="226" t="s">
        <v>2772</v>
      </c>
      <c r="G246" s="40"/>
      <c r="H246" s="40"/>
      <c r="I246" s="227"/>
      <c r="J246" s="40"/>
      <c r="K246" s="40"/>
      <c r="L246" s="44"/>
      <c r="M246" s="228"/>
      <c r="N246" s="229"/>
      <c r="O246" s="84"/>
      <c r="P246" s="84"/>
      <c r="Q246" s="84"/>
      <c r="R246" s="84"/>
      <c r="S246" s="84"/>
      <c r="T246" s="85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T246" s="17" t="s">
        <v>159</v>
      </c>
      <c r="AU246" s="17" t="s">
        <v>73</v>
      </c>
    </row>
    <row r="247" s="2" customFormat="1" ht="16.5" customHeight="1">
      <c r="A247" s="38"/>
      <c r="B247" s="39"/>
      <c r="C247" s="243" t="s">
        <v>849</v>
      </c>
      <c r="D247" s="243" t="s">
        <v>229</v>
      </c>
      <c r="E247" s="244" t="s">
        <v>2773</v>
      </c>
      <c r="F247" s="245" t="s">
        <v>2774</v>
      </c>
      <c r="G247" s="246" t="s">
        <v>216</v>
      </c>
      <c r="H247" s="247">
        <v>10</v>
      </c>
      <c r="I247" s="248"/>
      <c r="J247" s="249">
        <f>ROUND(I247*H247,2)</f>
        <v>0</v>
      </c>
      <c r="K247" s="245" t="s">
        <v>19</v>
      </c>
      <c r="L247" s="250"/>
      <c r="M247" s="251" t="s">
        <v>19</v>
      </c>
      <c r="N247" s="252" t="s">
        <v>44</v>
      </c>
      <c r="O247" s="84"/>
      <c r="P247" s="221">
        <f>O247*H247</f>
        <v>0</v>
      </c>
      <c r="Q247" s="221">
        <v>0</v>
      </c>
      <c r="R247" s="221">
        <f>Q247*H247</f>
        <v>0</v>
      </c>
      <c r="S247" s="221">
        <v>0</v>
      </c>
      <c r="T247" s="222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23" t="s">
        <v>204</v>
      </c>
      <c r="AT247" s="223" t="s">
        <v>229</v>
      </c>
      <c r="AU247" s="223" t="s">
        <v>73</v>
      </c>
      <c r="AY247" s="17" t="s">
        <v>150</v>
      </c>
      <c r="BE247" s="224">
        <f>IF(N247="základní",J247,0)</f>
        <v>0</v>
      </c>
      <c r="BF247" s="224">
        <f>IF(N247="snížená",J247,0)</f>
        <v>0</v>
      </c>
      <c r="BG247" s="224">
        <f>IF(N247="zákl. přenesená",J247,0)</f>
        <v>0</v>
      </c>
      <c r="BH247" s="224">
        <f>IF(N247="sníž. přenesená",J247,0)</f>
        <v>0</v>
      </c>
      <c r="BI247" s="224">
        <f>IF(N247="nulová",J247,0)</f>
        <v>0</v>
      </c>
      <c r="BJ247" s="17" t="s">
        <v>81</v>
      </c>
      <c r="BK247" s="224">
        <f>ROUND(I247*H247,2)</f>
        <v>0</v>
      </c>
      <c r="BL247" s="17" t="s">
        <v>179</v>
      </c>
      <c r="BM247" s="223" t="s">
        <v>1260</v>
      </c>
    </row>
    <row r="248" s="2" customFormat="1">
      <c r="A248" s="38"/>
      <c r="B248" s="39"/>
      <c r="C248" s="40"/>
      <c r="D248" s="225" t="s">
        <v>159</v>
      </c>
      <c r="E248" s="40"/>
      <c r="F248" s="226" t="s">
        <v>2774</v>
      </c>
      <c r="G248" s="40"/>
      <c r="H248" s="40"/>
      <c r="I248" s="227"/>
      <c r="J248" s="40"/>
      <c r="K248" s="40"/>
      <c r="L248" s="44"/>
      <c r="M248" s="228"/>
      <c r="N248" s="229"/>
      <c r="O248" s="84"/>
      <c r="P248" s="84"/>
      <c r="Q248" s="84"/>
      <c r="R248" s="84"/>
      <c r="S248" s="84"/>
      <c r="T248" s="85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T248" s="17" t="s">
        <v>159</v>
      </c>
      <c r="AU248" s="17" t="s">
        <v>73</v>
      </c>
    </row>
    <row r="249" s="2" customFormat="1" ht="16.5" customHeight="1">
      <c r="A249" s="38"/>
      <c r="B249" s="39"/>
      <c r="C249" s="243" t="s">
        <v>853</v>
      </c>
      <c r="D249" s="243" t="s">
        <v>229</v>
      </c>
      <c r="E249" s="244" t="s">
        <v>2775</v>
      </c>
      <c r="F249" s="245" t="s">
        <v>2776</v>
      </c>
      <c r="G249" s="246" t="s">
        <v>216</v>
      </c>
      <c r="H249" s="247">
        <v>15</v>
      </c>
      <c r="I249" s="248"/>
      <c r="J249" s="249">
        <f>ROUND(I249*H249,2)</f>
        <v>0</v>
      </c>
      <c r="K249" s="245" t="s">
        <v>19</v>
      </c>
      <c r="L249" s="250"/>
      <c r="M249" s="251" t="s">
        <v>19</v>
      </c>
      <c r="N249" s="252" t="s">
        <v>44</v>
      </c>
      <c r="O249" s="84"/>
      <c r="P249" s="221">
        <f>O249*H249</f>
        <v>0</v>
      </c>
      <c r="Q249" s="221">
        <v>0</v>
      </c>
      <c r="R249" s="221">
        <f>Q249*H249</f>
        <v>0</v>
      </c>
      <c r="S249" s="221">
        <v>0</v>
      </c>
      <c r="T249" s="222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23" t="s">
        <v>204</v>
      </c>
      <c r="AT249" s="223" t="s">
        <v>229</v>
      </c>
      <c r="AU249" s="223" t="s">
        <v>73</v>
      </c>
      <c r="AY249" s="17" t="s">
        <v>150</v>
      </c>
      <c r="BE249" s="224">
        <f>IF(N249="základní",J249,0)</f>
        <v>0</v>
      </c>
      <c r="BF249" s="224">
        <f>IF(N249="snížená",J249,0)</f>
        <v>0</v>
      </c>
      <c r="BG249" s="224">
        <f>IF(N249="zákl. přenesená",J249,0)</f>
        <v>0</v>
      </c>
      <c r="BH249" s="224">
        <f>IF(N249="sníž. přenesená",J249,0)</f>
        <v>0</v>
      </c>
      <c r="BI249" s="224">
        <f>IF(N249="nulová",J249,0)</f>
        <v>0</v>
      </c>
      <c r="BJ249" s="17" t="s">
        <v>81</v>
      </c>
      <c r="BK249" s="224">
        <f>ROUND(I249*H249,2)</f>
        <v>0</v>
      </c>
      <c r="BL249" s="17" t="s">
        <v>179</v>
      </c>
      <c r="BM249" s="223" t="s">
        <v>1268</v>
      </c>
    </row>
    <row r="250" s="2" customFormat="1">
      <c r="A250" s="38"/>
      <c r="B250" s="39"/>
      <c r="C250" s="40"/>
      <c r="D250" s="225" t="s">
        <v>159</v>
      </c>
      <c r="E250" s="40"/>
      <c r="F250" s="226" t="s">
        <v>2776</v>
      </c>
      <c r="G250" s="40"/>
      <c r="H250" s="40"/>
      <c r="I250" s="227"/>
      <c r="J250" s="40"/>
      <c r="K250" s="40"/>
      <c r="L250" s="44"/>
      <c r="M250" s="228"/>
      <c r="N250" s="229"/>
      <c r="O250" s="84"/>
      <c r="P250" s="84"/>
      <c r="Q250" s="84"/>
      <c r="R250" s="84"/>
      <c r="S250" s="84"/>
      <c r="T250" s="85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T250" s="17" t="s">
        <v>159</v>
      </c>
      <c r="AU250" s="17" t="s">
        <v>73</v>
      </c>
    </row>
    <row r="251" s="2" customFormat="1" ht="16.5" customHeight="1">
      <c r="A251" s="38"/>
      <c r="B251" s="39"/>
      <c r="C251" s="243" t="s">
        <v>859</v>
      </c>
      <c r="D251" s="243" t="s">
        <v>229</v>
      </c>
      <c r="E251" s="244" t="s">
        <v>2777</v>
      </c>
      <c r="F251" s="245" t="s">
        <v>2778</v>
      </c>
      <c r="G251" s="246" t="s">
        <v>216</v>
      </c>
      <c r="H251" s="247">
        <v>5</v>
      </c>
      <c r="I251" s="248"/>
      <c r="J251" s="249">
        <f>ROUND(I251*H251,2)</f>
        <v>0</v>
      </c>
      <c r="K251" s="245" t="s">
        <v>19</v>
      </c>
      <c r="L251" s="250"/>
      <c r="M251" s="251" t="s">
        <v>19</v>
      </c>
      <c r="N251" s="252" t="s">
        <v>44</v>
      </c>
      <c r="O251" s="84"/>
      <c r="P251" s="221">
        <f>O251*H251</f>
        <v>0</v>
      </c>
      <c r="Q251" s="221">
        <v>0</v>
      </c>
      <c r="R251" s="221">
        <f>Q251*H251</f>
        <v>0</v>
      </c>
      <c r="S251" s="221">
        <v>0</v>
      </c>
      <c r="T251" s="222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23" t="s">
        <v>204</v>
      </c>
      <c r="AT251" s="223" t="s">
        <v>229</v>
      </c>
      <c r="AU251" s="223" t="s">
        <v>73</v>
      </c>
      <c r="AY251" s="17" t="s">
        <v>150</v>
      </c>
      <c r="BE251" s="224">
        <f>IF(N251="základní",J251,0)</f>
        <v>0</v>
      </c>
      <c r="BF251" s="224">
        <f>IF(N251="snížená",J251,0)</f>
        <v>0</v>
      </c>
      <c r="BG251" s="224">
        <f>IF(N251="zákl. přenesená",J251,0)</f>
        <v>0</v>
      </c>
      <c r="BH251" s="224">
        <f>IF(N251="sníž. přenesená",J251,0)</f>
        <v>0</v>
      </c>
      <c r="BI251" s="224">
        <f>IF(N251="nulová",J251,0)</f>
        <v>0</v>
      </c>
      <c r="BJ251" s="17" t="s">
        <v>81</v>
      </c>
      <c r="BK251" s="224">
        <f>ROUND(I251*H251,2)</f>
        <v>0</v>
      </c>
      <c r="BL251" s="17" t="s">
        <v>179</v>
      </c>
      <c r="BM251" s="223" t="s">
        <v>1279</v>
      </c>
    </row>
    <row r="252" s="2" customFormat="1">
      <c r="A252" s="38"/>
      <c r="B252" s="39"/>
      <c r="C252" s="40"/>
      <c r="D252" s="225" t="s">
        <v>159</v>
      </c>
      <c r="E252" s="40"/>
      <c r="F252" s="226" t="s">
        <v>2778</v>
      </c>
      <c r="G252" s="40"/>
      <c r="H252" s="40"/>
      <c r="I252" s="227"/>
      <c r="J252" s="40"/>
      <c r="K252" s="40"/>
      <c r="L252" s="44"/>
      <c r="M252" s="228"/>
      <c r="N252" s="229"/>
      <c r="O252" s="84"/>
      <c r="P252" s="84"/>
      <c r="Q252" s="84"/>
      <c r="R252" s="84"/>
      <c r="S252" s="84"/>
      <c r="T252" s="85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T252" s="17" t="s">
        <v>159</v>
      </c>
      <c r="AU252" s="17" t="s">
        <v>73</v>
      </c>
    </row>
    <row r="253" s="2" customFormat="1" ht="16.5" customHeight="1">
      <c r="A253" s="38"/>
      <c r="B253" s="39"/>
      <c r="C253" s="243" t="s">
        <v>863</v>
      </c>
      <c r="D253" s="243" t="s">
        <v>229</v>
      </c>
      <c r="E253" s="244" t="s">
        <v>2779</v>
      </c>
      <c r="F253" s="245" t="s">
        <v>2780</v>
      </c>
      <c r="G253" s="246" t="s">
        <v>216</v>
      </c>
      <c r="H253" s="247">
        <v>20</v>
      </c>
      <c r="I253" s="248"/>
      <c r="J253" s="249">
        <f>ROUND(I253*H253,2)</f>
        <v>0</v>
      </c>
      <c r="K253" s="245" t="s">
        <v>19</v>
      </c>
      <c r="L253" s="250"/>
      <c r="M253" s="251" t="s">
        <v>19</v>
      </c>
      <c r="N253" s="252" t="s">
        <v>44</v>
      </c>
      <c r="O253" s="84"/>
      <c r="P253" s="221">
        <f>O253*H253</f>
        <v>0</v>
      </c>
      <c r="Q253" s="221">
        <v>0</v>
      </c>
      <c r="R253" s="221">
        <f>Q253*H253</f>
        <v>0</v>
      </c>
      <c r="S253" s="221">
        <v>0</v>
      </c>
      <c r="T253" s="222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23" t="s">
        <v>204</v>
      </c>
      <c r="AT253" s="223" t="s">
        <v>229</v>
      </c>
      <c r="AU253" s="223" t="s">
        <v>73</v>
      </c>
      <c r="AY253" s="17" t="s">
        <v>150</v>
      </c>
      <c r="BE253" s="224">
        <f>IF(N253="základní",J253,0)</f>
        <v>0</v>
      </c>
      <c r="BF253" s="224">
        <f>IF(N253="snížená",J253,0)</f>
        <v>0</v>
      </c>
      <c r="BG253" s="224">
        <f>IF(N253="zákl. přenesená",J253,0)</f>
        <v>0</v>
      </c>
      <c r="BH253" s="224">
        <f>IF(N253="sníž. přenesená",J253,0)</f>
        <v>0</v>
      </c>
      <c r="BI253" s="224">
        <f>IF(N253="nulová",J253,0)</f>
        <v>0</v>
      </c>
      <c r="BJ253" s="17" t="s">
        <v>81</v>
      </c>
      <c r="BK253" s="224">
        <f>ROUND(I253*H253,2)</f>
        <v>0</v>
      </c>
      <c r="BL253" s="17" t="s">
        <v>179</v>
      </c>
      <c r="BM253" s="223" t="s">
        <v>1289</v>
      </c>
    </row>
    <row r="254" s="2" customFormat="1">
      <c r="A254" s="38"/>
      <c r="B254" s="39"/>
      <c r="C254" s="40"/>
      <c r="D254" s="225" t="s">
        <v>159</v>
      </c>
      <c r="E254" s="40"/>
      <c r="F254" s="226" t="s">
        <v>2780</v>
      </c>
      <c r="G254" s="40"/>
      <c r="H254" s="40"/>
      <c r="I254" s="227"/>
      <c r="J254" s="40"/>
      <c r="K254" s="40"/>
      <c r="L254" s="44"/>
      <c r="M254" s="228"/>
      <c r="N254" s="229"/>
      <c r="O254" s="84"/>
      <c r="P254" s="84"/>
      <c r="Q254" s="84"/>
      <c r="R254" s="84"/>
      <c r="S254" s="84"/>
      <c r="T254" s="85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T254" s="17" t="s">
        <v>159</v>
      </c>
      <c r="AU254" s="17" t="s">
        <v>73</v>
      </c>
    </row>
    <row r="255" s="2" customFormat="1" ht="16.5" customHeight="1">
      <c r="A255" s="38"/>
      <c r="B255" s="39"/>
      <c r="C255" s="243" t="s">
        <v>869</v>
      </c>
      <c r="D255" s="243" t="s">
        <v>229</v>
      </c>
      <c r="E255" s="244" t="s">
        <v>2781</v>
      </c>
      <c r="F255" s="245" t="s">
        <v>2782</v>
      </c>
      <c r="G255" s="246" t="s">
        <v>216</v>
      </c>
      <c r="H255" s="247">
        <v>10</v>
      </c>
      <c r="I255" s="248"/>
      <c r="J255" s="249">
        <f>ROUND(I255*H255,2)</f>
        <v>0</v>
      </c>
      <c r="K255" s="245" t="s">
        <v>19</v>
      </c>
      <c r="L255" s="250"/>
      <c r="M255" s="251" t="s">
        <v>19</v>
      </c>
      <c r="N255" s="252" t="s">
        <v>44</v>
      </c>
      <c r="O255" s="84"/>
      <c r="P255" s="221">
        <f>O255*H255</f>
        <v>0</v>
      </c>
      <c r="Q255" s="221">
        <v>0</v>
      </c>
      <c r="R255" s="221">
        <f>Q255*H255</f>
        <v>0</v>
      </c>
      <c r="S255" s="221">
        <v>0</v>
      </c>
      <c r="T255" s="222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23" t="s">
        <v>204</v>
      </c>
      <c r="AT255" s="223" t="s">
        <v>229</v>
      </c>
      <c r="AU255" s="223" t="s">
        <v>73</v>
      </c>
      <c r="AY255" s="17" t="s">
        <v>150</v>
      </c>
      <c r="BE255" s="224">
        <f>IF(N255="základní",J255,0)</f>
        <v>0</v>
      </c>
      <c r="BF255" s="224">
        <f>IF(N255="snížená",J255,0)</f>
        <v>0</v>
      </c>
      <c r="BG255" s="224">
        <f>IF(N255="zákl. přenesená",J255,0)</f>
        <v>0</v>
      </c>
      <c r="BH255" s="224">
        <f>IF(N255="sníž. přenesená",J255,0)</f>
        <v>0</v>
      </c>
      <c r="BI255" s="224">
        <f>IF(N255="nulová",J255,0)</f>
        <v>0</v>
      </c>
      <c r="BJ255" s="17" t="s">
        <v>81</v>
      </c>
      <c r="BK255" s="224">
        <f>ROUND(I255*H255,2)</f>
        <v>0</v>
      </c>
      <c r="BL255" s="17" t="s">
        <v>179</v>
      </c>
      <c r="BM255" s="223" t="s">
        <v>1299</v>
      </c>
    </row>
    <row r="256" s="2" customFormat="1">
      <c r="A256" s="38"/>
      <c r="B256" s="39"/>
      <c r="C256" s="40"/>
      <c r="D256" s="225" t="s">
        <v>159</v>
      </c>
      <c r="E256" s="40"/>
      <c r="F256" s="226" t="s">
        <v>2782</v>
      </c>
      <c r="G256" s="40"/>
      <c r="H256" s="40"/>
      <c r="I256" s="227"/>
      <c r="J256" s="40"/>
      <c r="K256" s="40"/>
      <c r="L256" s="44"/>
      <c r="M256" s="228"/>
      <c r="N256" s="229"/>
      <c r="O256" s="84"/>
      <c r="P256" s="84"/>
      <c r="Q256" s="84"/>
      <c r="R256" s="84"/>
      <c r="S256" s="84"/>
      <c r="T256" s="85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T256" s="17" t="s">
        <v>159</v>
      </c>
      <c r="AU256" s="17" t="s">
        <v>73</v>
      </c>
    </row>
    <row r="257" s="2" customFormat="1" ht="16.5" customHeight="1">
      <c r="A257" s="38"/>
      <c r="B257" s="39"/>
      <c r="C257" s="243" t="s">
        <v>873</v>
      </c>
      <c r="D257" s="243" t="s">
        <v>229</v>
      </c>
      <c r="E257" s="244" t="s">
        <v>2783</v>
      </c>
      <c r="F257" s="245" t="s">
        <v>2784</v>
      </c>
      <c r="G257" s="246" t="s">
        <v>216</v>
      </c>
      <c r="H257" s="247">
        <v>5</v>
      </c>
      <c r="I257" s="248"/>
      <c r="J257" s="249">
        <f>ROUND(I257*H257,2)</f>
        <v>0</v>
      </c>
      <c r="K257" s="245" t="s">
        <v>19</v>
      </c>
      <c r="L257" s="250"/>
      <c r="M257" s="251" t="s">
        <v>19</v>
      </c>
      <c r="N257" s="252" t="s">
        <v>44</v>
      </c>
      <c r="O257" s="84"/>
      <c r="P257" s="221">
        <f>O257*H257</f>
        <v>0</v>
      </c>
      <c r="Q257" s="221">
        <v>0</v>
      </c>
      <c r="R257" s="221">
        <f>Q257*H257</f>
        <v>0</v>
      </c>
      <c r="S257" s="221">
        <v>0</v>
      </c>
      <c r="T257" s="222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23" t="s">
        <v>204</v>
      </c>
      <c r="AT257" s="223" t="s">
        <v>229</v>
      </c>
      <c r="AU257" s="223" t="s">
        <v>73</v>
      </c>
      <c r="AY257" s="17" t="s">
        <v>150</v>
      </c>
      <c r="BE257" s="224">
        <f>IF(N257="základní",J257,0)</f>
        <v>0</v>
      </c>
      <c r="BF257" s="224">
        <f>IF(N257="snížená",J257,0)</f>
        <v>0</v>
      </c>
      <c r="BG257" s="224">
        <f>IF(N257="zákl. přenesená",J257,0)</f>
        <v>0</v>
      </c>
      <c r="BH257" s="224">
        <f>IF(N257="sníž. přenesená",J257,0)</f>
        <v>0</v>
      </c>
      <c r="BI257" s="224">
        <f>IF(N257="nulová",J257,0)</f>
        <v>0</v>
      </c>
      <c r="BJ257" s="17" t="s">
        <v>81</v>
      </c>
      <c r="BK257" s="224">
        <f>ROUND(I257*H257,2)</f>
        <v>0</v>
      </c>
      <c r="BL257" s="17" t="s">
        <v>179</v>
      </c>
      <c r="BM257" s="223" t="s">
        <v>1307</v>
      </c>
    </row>
    <row r="258" s="2" customFormat="1">
      <c r="A258" s="38"/>
      <c r="B258" s="39"/>
      <c r="C258" s="40"/>
      <c r="D258" s="225" t="s">
        <v>159</v>
      </c>
      <c r="E258" s="40"/>
      <c r="F258" s="226" t="s">
        <v>2784</v>
      </c>
      <c r="G258" s="40"/>
      <c r="H258" s="40"/>
      <c r="I258" s="227"/>
      <c r="J258" s="40"/>
      <c r="K258" s="40"/>
      <c r="L258" s="44"/>
      <c r="M258" s="228"/>
      <c r="N258" s="229"/>
      <c r="O258" s="84"/>
      <c r="P258" s="84"/>
      <c r="Q258" s="84"/>
      <c r="R258" s="84"/>
      <c r="S258" s="84"/>
      <c r="T258" s="85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T258" s="17" t="s">
        <v>159</v>
      </c>
      <c r="AU258" s="17" t="s">
        <v>73</v>
      </c>
    </row>
    <row r="259" s="2" customFormat="1" ht="16.5" customHeight="1">
      <c r="A259" s="38"/>
      <c r="B259" s="39"/>
      <c r="C259" s="243" t="s">
        <v>877</v>
      </c>
      <c r="D259" s="243" t="s">
        <v>229</v>
      </c>
      <c r="E259" s="244" t="s">
        <v>2785</v>
      </c>
      <c r="F259" s="245" t="s">
        <v>2786</v>
      </c>
      <c r="G259" s="246" t="s">
        <v>216</v>
      </c>
      <c r="H259" s="247">
        <v>30</v>
      </c>
      <c r="I259" s="248"/>
      <c r="J259" s="249">
        <f>ROUND(I259*H259,2)</f>
        <v>0</v>
      </c>
      <c r="K259" s="245" t="s">
        <v>19</v>
      </c>
      <c r="L259" s="250"/>
      <c r="M259" s="251" t="s">
        <v>19</v>
      </c>
      <c r="N259" s="252" t="s">
        <v>44</v>
      </c>
      <c r="O259" s="84"/>
      <c r="P259" s="221">
        <f>O259*H259</f>
        <v>0</v>
      </c>
      <c r="Q259" s="221">
        <v>0</v>
      </c>
      <c r="R259" s="221">
        <f>Q259*H259</f>
        <v>0</v>
      </c>
      <c r="S259" s="221">
        <v>0</v>
      </c>
      <c r="T259" s="222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23" t="s">
        <v>204</v>
      </c>
      <c r="AT259" s="223" t="s">
        <v>229</v>
      </c>
      <c r="AU259" s="223" t="s">
        <v>73</v>
      </c>
      <c r="AY259" s="17" t="s">
        <v>150</v>
      </c>
      <c r="BE259" s="224">
        <f>IF(N259="základní",J259,0)</f>
        <v>0</v>
      </c>
      <c r="BF259" s="224">
        <f>IF(N259="snížená",J259,0)</f>
        <v>0</v>
      </c>
      <c r="BG259" s="224">
        <f>IF(N259="zákl. přenesená",J259,0)</f>
        <v>0</v>
      </c>
      <c r="BH259" s="224">
        <f>IF(N259="sníž. přenesená",J259,0)</f>
        <v>0</v>
      </c>
      <c r="BI259" s="224">
        <f>IF(N259="nulová",J259,0)</f>
        <v>0</v>
      </c>
      <c r="BJ259" s="17" t="s">
        <v>81</v>
      </c>
      <c r="BK259" s="224">
        <f>ROUND(I259*H259,2)</f>
        <v>0</v>
      </c>
      <c r="BL259" s="17" t="s">
        <v>179</v>
      </c>
      <c r="BM259" s="223" t="s">
        <v>1317</v>
      </c>
    </row>
    <row r="260" s="2" customFormat="1">
      <c r="A260" s="38"/>
      <c r="B260" s="39"/>
      <c r="C260" s="40"/>
      <c r="D260" s="225" t="s">
        <v>159</v>
      </c>
      <c r="E260" s="40"/>
      <c r="F260" s="226" t="s">
        <v>2786</v>
      </c>
      <c r="G260" s="40"/>
      <c r="H260" s="40"/>
      <c r="I260" s="227"/>
      <c r="J260" s="40"/>
      <c r="K260" s="40"/>
      <c r="L260" s="44"/>
      <c r="M260" s="228"/>
      <c r="N260" s="229"/>
      <c r="O260" s="84"/>
      <c r="P260" s="84"/>
      <c r="Q260" s="84"/>
      <c r="R260" s="84"/>
      <c r="S260" s="84"/>
      <c r="T260" s="85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T260" s="17" t="s">
        <v>159</v>
      </c>
      <c r="AU260" s="17" t="s">
        <v>73</v>
      </c>
    </row>
    <row r="261" s="2" customFormat="1" ht="16.5" customHeight="1">
      <c r="A261" s="38"/>
      <c r="B261" s="39"/>
      <c r="C261" s="243" t="s">
        <v>881</v>
      </c>
      <c r="D261" s="243" t="s">
        <v>229</v>
      </c>
      <c r="E261" s="244" t="s">
        <v>2787</v>
      </c>
      <c r="F261" s="245" t="s">
        <v>2788</v>
      </c>
      <c r="G261" s="246" t="s">
        <v>216</v>
      </c>
      <c r="H261" s="247">
        <v>30</v>
      </c>
      <c r="I261" s="248"/>
      <c r="J261" s="249">
        <f>ROUND(I261*H261,2)</f>
        <v>0</v>
      </c>
      <c r="K261" s="245" t="s">
        <v>19</v>
      </c>
      <c r="L261" s="250"/>
      <c r="M261" s="251" t="s">
        <v>19</v>
      </c>
      <c r="N261" s="252" t="s">
        <v>44</v>
      </c>
      <c r="O261" s="84"/>
      <c r="P261" s="221">
        <f>O261*H261</f>
        <v>0</v>
      </c>
      <c r="Q261" s="221">
        <v>0</v>
      </c>
      <c r="R261" s="221">
        <f>Q261*H261</f>
        <v>0</v>
      </c>
      <c r="S261" s="221">
        <v>0</v>
      </c>
      <c r="T261" s="222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23" t="s">
        <v>204</v>
      </c>
      <c r="AT261" s="223" t="s">
        <v>229</v>
      </c>
      <c r="AU261" s="223" t="s">
        <v>73</v>
      </c>
      <c r="AY261" s="17" t="s">
        <v>150</v>
      </c>
      <c r="BE261" s="224">
        <f>IF(N261="základní",J261,0)</f>
        <v>0</v>
      </c>
      <c r="BF261" s="224">
        <f>IF(N261="snížená",J261,0)</f>
        <v>0</v>
      </c>
      <c r="BG261" s="224">
        <f>IF(N261="zákl. přenesená",J261,0)</f>
        <v>0</v>
      </c>
      <c r="BH261" s="224">
        <f>IF(N261="sníž. přenesená",J261,0)</f>
        <v>0</v>
      </c>
      <c r="BI261" s="224">
        <f>IF(N261="nulová",J261,0)</f>
        <v>0</v>
      </c>
      <c r="BJ261" s="17" t="s">
        <v>81</v>
      </c>
      <c r="BK261" s="224">
        <f>ROUND(I261*H261,2)</f>
        <v>0</v>
      </c>
      <c r="BL261" s="17" t="s">
        <v>179</v>
      </c>
      <c r="BM261" s="223" t="s">
        <v>1325</v>
      </c>
    </row>
    <row r="262" s="2" customFormat="1">
      <c r="A262" s="38"/>
      <c r="B262" s="39"/>
      <c r="C262" s="40"/>
      <c r="D262" s="225" t="s">
        <v>159</v>
      </c>
      <c r="E262" s="40"/>
      <c r="F262" s="226" t="s">
        <v>2788</v>
      </c>
      <c r="G262" s="40"/>
      <c r="H262" s="40"/>
      <c r="I262" s="227"/>
      <c r="J262" s="40"/>
      <c r="K262" s="40"/>
      <c r="L262" s="44"/>
      <c r="M262" s="228"/>
      <c r="N262" s="229"/>
      <c r="O262" s="84"/>
      <c r="P262" s="84"/>
      <c r="Q262" s="84"/>
      <c r="R262" s="84"/>
      <c r="S262" s="84"/>
      <c r="T262" s="85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T262" s="17" t="s">
        <v>159</v>
      </c>
      <c r="AU262" s="17" t="s">
        <v>73</v>
      </c>
    </row>
    <row r="263" s="2" customFormat="1" ht="16.5" customHeight="1">
      <c r="A263" s="38"/>
      <c r="B263" s="39"/>
      <c r="C263" s="243" t="s">
        <v>885</v>
      </c>
      <c r="D263" s="243" t="s">
        <v>229</v>
      </c>
      <c r="E263" s="244" t="s">
        <v>2789</v>
      </c>
      <c r="F263" s="245" t="s">
        <v>2790</v>
      </c>
      <c r="G263" s="246" t="s">
        <v>216</v>
      </c>
      <c r="H263" s="247">
        <v>10</v>
      </c>
      <c r="I263" s="248"/>
      <c r="J263" s="249">
        <f>ROUND(I263*H263,2)</f>
        <v>0</v>
      </c>
      <c r="K263" s="245" t="s">
        <v>19</v>
      </c>
      <c r="L263" s="250"/>
      <c r="M263" s="251" t="s">
        <v>19</v>
      </c>
      <c r="N263" s="252" t="s">
        <v>44</v>
      </c>
      <c r="O263" s="84"/>
      <c r="P263" s="221">
        <f>O263*H263</f>
        <v>0</v>
      </c>
      <c r="Q263" s="221">
        <v>0</v>
      </c>
      <c r="R263" s="221">
        <f>Q263*H263</f>
        <v>0</v>
      </c>
      <c r="S263" s="221">
        <v>0</v>
      </c>
      <c r="T263" s="222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23" t="s">
        <v>204</v>
      </c>
      <c r="AT263" s="223" t="s">
        <v>229</v>
      </c>
      <c r="AU263" s="223" t="s">
        <v>73</v>
      </c>
      <c r="AY263" s="17" t="s">
        <v>150</v>
      </c>
      <c r="BE263" s="224">
        <f>IF(N263="základní",J263,0)</f>
        <v>0</v>
      </c>
      <c r="BF263" s="224">
        <f>IF(N263="snížená",J263,0)</f>
        <v>0</v>
      </c>
      <c r="BG263" s="224">
        <f>IF(N263="zákl. přenesená",J263,0)</f>
        <v>0</v>
      </c>
      <c r="BH263" s="224">
        <f>IF(N263="sníž. přenesená",J263,0)</f>
        <v>0</v>
      </c>
      <c r="BI263" s="224">
        <f>IF(N263="nulová",J263,0)</f>
        <v>0</v>
      </c>
      <c r="BJ263" s="17" t="s">
        <v>81</v>
      </c>
      <c r="BK263" s="224">
        <f>ROUND(I263*H263,2)</f>
        <v>0</v>
      </c>
      <c r="BL263" s="17" t="s">
        <v>179</v>
      </c>
      <c r="BM263" s="223" t="s">
        <v>1333</v>
      </c>
    </row>
    <row r="264" s="2" customFormat="1">
      <c r="A264" s="38"/>
      <c r="B264" s="39"/>
      <c r="C264" s="40"/>
      <c r="D264" s="225" t="s">
        <v>159</v>
      </c>
      <c r="E264" s="40"/>
      <c r="F264" s="226" t="s">
        <v>2790</v>
      </c>
      <c r="G264" s="40"/>
      <c r="H264" s="40"/>
      <c r="I264" s="227"/>
      <c r="J264" s="40"/>
      <c r="K264" s="40"/>
      <c r="L264" s="44"/>
      <c r="M264" s="228"/>
      <c r="N264" s="229"/>
      <c r="O264" s="84"/>
      <c r="P264" s="84"/>
      <c r="Q264" s="84"/>
      <c r="R264" s="84"/>
      <c r="S264" s="84"/>
      <c r="T264" s="85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T264" s="17" t="s">
        <v>159</v>
      </c>
      <c r="AU264" s="17" t="s">
        <v>73</v>
      </c>
    </row>
    <row r="265" s="2" customFormat="1" ht="16.5" customHeight="1">
      <c r="A265" s="38"/>
      <c r="B265" s="39"/>
      <c r="C265" s="243" t="s">
        <v>891</v>
      </c>
      <c r="D265" s="243" t="s">
        <v>229</v>
      </c>
      <c r="E265" s="244" t="s">
        <v>2791</v>
      </c>
      <c r="F265" s="245" t="s">
        <v>2792</v>
      </c>
      <c r="G265" s="246" t="s">
        <v>216</v>
      </c>
      <c r="H265" s="247">
        <v>20</v>
      </c>
      <c r="I265" s="248"/>
      <c r="J265" s="249">
        <f>ROUND(I265*H265,2)</f>
        <v>0</v>
      </c>
      <c r="K265" s="245" t="s">
        <v>19</v>
      </c>
      <c r="L265" s="250"/>
      <c r="M265" s="251" t="s">
        <v>19</v>
      </c>
      <c r="N265" s="252" t="s">
        <v>44</v>
      </c>
      <c r="O265" s="84"/>
      <c r="P265" s="221">
        <f>O265*H265</f>
        <v>0</v>
      </c>
      <c r="Q265" s="221">
        <v>0</v>
      </c>
      <c r="R265" s="221">
        <f>Q265*H265</f>
        <v>0</v>
      </c>
      <c r="S265" s="221">
        <v>0</v>
      </c>
      <c r="T265" s="222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23" t="s">
        <v>204</v>
      </c>
      <c r="AT265" s="223" t="s">
        <v>229</v>
      </c>
      <c r="AU265" s="223" t="s">
        <v>73</v>
      </c>
      <c r="AY265" s="17" t="s">
        <v>150</v>
      </c>
      <c r="BE265" s="224">
        <f>IF(N265="základní",J265,0)</f>
        <v>0</v>
      </c>
      <c r="BF265" s="224">
        <f>IF(N265="snížená",J265,0)</f>
        <v>0</v>
      </c>
      <c r="BG265" s="224">
        <f>IF(N265="zákl. přenesená",J265,0)</f>
        <v>0</v>
      </c>
      <c r="BH265" s="224">
        <f>IF(N265="sníž. přenesená",J265,0)</f>
        <v>0</v>
      </c>
      <c r="BI265" s="224">
        <f>IF(N265="nulová",J265,0)</f>
        <v>0</v>
      </c>
      <c r="BJ265" s="17" t="s">
        <v>81</v>
      </c>
      <c r="BK265" s="224">
        <f>ROUND(I265*H265,2)</f>
        <v>0</v>
      </c>
      <c r="BL265" s="17" t="s">
        <v>179</v>
      </c>
      <c r="BM265" s="223" t="s">
        <v>1343</v>
      </c>
    </row>
    <row r="266" s="2" customFormat="1">
      <c r="A266" s="38"/>
      <c r="B266" s="39"/>
      <c r="C266" s="40"/>
      <c r="D266" s="225" t="s">
        <v>159</v>
      </c>
      <c r="E266" s="40"/>
      <c r="F266" s="226" t="s">
        <v>2792</v>
      </c>
      <c r="G266" s="40"/>
      <c r="H266" s="40"/>
      <c r="I266" s="227"/>
      <c r="J266" s="40"/>
      <c r="K266" s="40"/>
      <c r="L266" s="44"/>
      <c r="M266" s="228"/>
      <c r="N266" s="229"/>
      <c r="O266" s="84"/>
      <c r="P266" s="84"/>
      <c r="Q266" s="84"/>
      <c r="R266" s="84"/>
      <c r="S266" s="84"/>
      <c r="T266" s="85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T266" s="17" t="s">
        <v>159</v>
      </c>
      <c r="AU266" s="17" t="s">
        <v>73</v>
      </c>
    </row>
    <row r="267" s="2" customFormat="1" ht="16.5" customHeight="1">
      <c r="A267" s="38"/>
      <c r="B267" s="39"/>
      <c r="C267" s="243" t="s">
        <v>895</v>
      </c>
      <c r="D267" s="243" t="s">
        <v>229</v>
      </c>
      <c r="E267" s="244" t="s">
        <v>2793</v>
      </c>
      <c r="F267" s="245" t="s">
        <v>2794</v>
      </c>
      <c r="G267" s="246" t="s">
        <v>216</v>
      </c>
      <c r="H267" s="247">
        <v>20</v>
      </c>
      <c r="I267" s="248"/>
      <c r="J267" s="249">
        <f>ROUND(I267*H267,2)</f>
        <v>0</v>
      </c>
      <c r="K267" s="245" t="s">
        <v>19</v>
      </c>
      <c r="L267" s="250"/>
      <c r="M267" s="251" t="s">
        <v>19</v>
      </c>
      <c r="N267" s="252" t="s">
        <v>44</v>
      </c>
      <c r="O267" s="84"/>
      <c r="P267" s="221">
        <f>O267*H267</f>
        <v>0</v>
      </c>
      <c r="Q267" s="221">
        <v>0</v>
      </c>
      <c r="R267" s="221">
        <f>Q267*H267</f>
        <v>0</v>
      </c>
      <c r="S267" s="221">
        <v>0</v>
      </c>
      <c r="T267" s="222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23" t="s">
        <v>204</v>
      </c>
      <c r="AT267" s="223" t="s">
        <v>229</v>
      </c>
      <c r="AU267" s="223" t="s">
        <v>73</v>
      </c>
      <c r="AY267" s="17" t="s">
        <v>150</v>
      </c>
      <c r="BE267" s="224">
        <f>IF(N267="základní",J267,0)</f>
        <v>0</v>
      </c>
      <c r="BF267" s="224">
        <f>IF(N267="snížená",J267,0)</f>
        <v>0</v>
      </c>
      <c r="BG267" s="224">
        <f>IF(N267="zákl. přenesená",J267,0)</f>
        <v>0</v>
      </c>
      <c r="BH267" s="224">
        <f>IF(N267="sníž. přenesená",J267,0)</f>
        <v>0</v>
      </c>
      <c r="BI267" s="224">
        <f>IF(N267="nulová",J267,0)</f>
        <v>0</v>
      </c>
      <c r="BJ267" s="17" t="s">
        <v>81</v>
      </c>
      <c r="BK267" s="224">
        <f>ROUND(I267*H267,2)</f>
        <v>0</v>
      </c>
      <c r="BL267" s="17" t="s">
        <v>179</v>
      </c>
      <c r="BM267" s="223" t="s">
        <v>1353</v>
      </c>
    </row>
    <row r="268" s="2" customFormat="1">
      <c r="A268" s="38"/>
      <c r="B268" s="39"/>
      <c r="C268" s="40"/>
      <c r="D268" s="225" t="s">
        <v>159</v>
      </c>
      <c r="E268" s="40"/>
      <c r="F268" s="226" t="s">
        <v>2794</v>
      </c>
      <c r="G268" s="40"/>
      <c r="H268" s="40"/>
      <c r="I268" s="227"/>
      <c r="J268" s="40"/>
      <c r="K268" s="40"/>
      <c r="L268" s="44"/>
      <c r="M268" s="228"/>
      <c r="N268" s="229"/>
      <c r="O268" s="84"/>
      <c r="P268" s="84"/>
      <c r="Q268" s="84"/>
      <c r="R268" s="84"/>
      <c r="S268" s="84"/>
      <c r="T268" s="85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T268" s="17" t="s">
        <v>159</v>
      </c>
      <c r="AU268" s="17" t="s">
        <v>73</v>
      </c>
    </row>
    <row r="269" s="2" customFormat="1" ht="16.5" customHeight="1">
      <c r="A269" s="38"/>
      <c r="B269" s="39"/>
      <c r="C269" s="243" t="s">
        <v>899</v>
      </c>
      <c r="D269" s="243" t="s">
        <v>229</v>
      </c>
      <c r="E269" s="244" t="s">
        <v>2795</v>
      </c>
      <c r="F269" s="245" t="s">
        <v>2796</v>
      </c>
      <c r="G269" s="246" t="s">
        <v>216</v>
      </c>
      <c r="H269" s="247">
        <v>20</v>
      </c>
      <c r="I269" s="248"/>
      <c r="J269" s="249">
        <f>ROUND(I269*H269,2)</f>
        <v>0</v>
      </c>
      <c r="K269" s="245" t="s">
        <v>19</v>
      </c>
      <c r="L269" s="250"/>
      <c r="M269" s="251" t="s">
        <v>19</v>
      </c>
      <c r="N269" s="252" t="s">
        <v>44</v>
      </c>
      <c r="O269" s="84"/>
      <c r="P269" s="221">
        <f>O269*H269</f>
        <v>0</v>
      </c>
      <c r="Q269" s="221">
        <v>0</v>
      </c>
      <c r="R269" s="221">
        <f>Q269*H269</f>
        <v>0</v>
      </c>
      <c r="S269" s="221">
        <v>0</v>
      </c>
      <c r="T269" s="222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23" t="s">
        <v>204</v>
      </c>
      <c r="AT269" s="223" t="s">
        <v>229</v>
      </c>
      <c r="AU269" s="223" t="s">
        <v>73</v>
      </c>
      <c r="AY269" s="17" t="s">
        <v>150</v>
      </c>
      <c r="BE269" s="224">
        <f>IF(N269="základní",J269,0)</f>
        <v>0</v>
      </c>
      <c r="BF269" s="224">
        <f>IF(N269="snížená",J269,0)</f>
        <v>0</v>
      </c>
      <c r="BG269" s="224">
        <f>IF(N269="zákl. přenesená",J269,0)</f>
        <v>0</v>
      </c>
      <c r="BH269" s="224">
        <f>IF(N269="sníž. přenesená",J269,0)</f>
        <v>0</v>
      </c>
      <c r="BI269" s="224">
        <f>IF(N269="nulová",J269,0)</f>
        <v>0</v>
      </c>
      <c r="BJ269" s="17" t="s">
        <v>81</v>
      </c>
      <c r="BK269" s="224">
        <f>ROUND(I269*H269,2)</f>
        <v>0</v>
      </c>
      <c r="BL269" s="17" t="s">
        <v>179</v>
      </c>
      <c r="BM269" s="223" t="s">
        <v>1363</v>
      </c>
    </row>
    <row r="270" s="2" customFormat="1">
      <c r="A270" s="38"/>
      <c r="B270" s="39"/>
      <c r="C270" s="40"/>
      <c r="D270" s="225" t="s">
        <v>159</v>
      </c>
      <c r="E270" s="40"/>
      <c r="F270" s="226" t="s">
        <v>2796</v>
      </c>
      <c r="G270" s="40"/>
      <c r="H270" s="40"/>
      <c r="I270" s="227"/>
      <c r="J270" s="40"/>
      <c r="K270" s="40"/>
      <c r="L270" s="44"/>
      <c r="M270" s="228"/>
      <c r="N270" s="229"/>
      <c r="O270" s="84"/>
      <c r="P270" s="84"/>
      <c r="Q270" s="84"/>
      <c r="R270" s="84"/>
      <c r="S270" s="84"/>
      <c r="T270" s="85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T270" s="17" t="s">
        <v>159</v>
      </c>
      <c r="AU270" s="17" t="s">
        <v>73</v>
      </c>
    </row>
    <row r="271" s="2" customFormat="1" ht="16.5" customHeight="1">
      <c r="A271" s="38"/>
      <c r="B271" s="39"/>
      <c r="C271" s="243" t="s">
        <v>903</v>
      </c>
      <c r="D271" s="243" t="s">
        <v>229</v>
      </c>
      <c r="E271" s="244" t="s">
        <v>2797</v>
      </c>
      <c r="F271" s="245" t="s">
        <v>2798</v>
      </c>
      <c r="G271" s="246" t="s">
        <v>216</v>
      </c>
      <c r="H271" s="247">
        <v>40</v>
      </c>
      <c r="I271" s="248"/>
      <c r="J271" s="249">
        <f>ROUND(I271*H271,2)</f>
        <v>0</v>
      </c>
      <c r="K271" s="245" t="s">
        <v>19</v>
      </c>
      <c r="L271" s="250"/>
      <c r="M271" s="251" t="s">
        <v>19</v>
      </c>
      <c r="N271" s="252" t="s">
        <v>44</v>
      </c>
      <c r="O271" s="84"/>
      <c r="P271" s="221">
        <f>O271*H271</f>
        <v>0</v>
      </c>
      <c r="Q271" s="221">
        <v>0</v>
      </c>
      <c r="R271" s="221">
        <f>Q271*H271</f>
        <v>0</v>
      </c>
      <c r="S271" s="221">
        <v>0</v>
      </c>
      <c r="T271" s="222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23" t="s">
        <v>204</v>
      </c>
      <c r="AT271" s="223" t="s">
        <v>229</v>
      </c>
      <c r="AU271" s="223" t="s">
        <v>73</v>
      </c>
      <c r="AY271" s="17" t="s">
        <v>150</v>
      </c>
      <c r="BE271" s="224">
        <f>IF(N271="základní",J271,0)</f>
        <v>0</v>
      </c>
      <c r="BF271" s="224">
        <f>IF(N271="snížená",J271,0)</f>
        <v>0</v>
      </c>
      <c r="BG271" s="224">
        <f>IF(N271="zákl. přenesená",J271,0)</f>
        <v>0</v>
      </c>
      <c r="BH271" s="224">
        <f>IF(N271="sníž. přenesená",J271,0)</f>
        <v>0</v>
      </c>
      <c r="BI271" s="224">
        <f>IF(N271="nulová",J271,0)</f>
        <v>0</v>
      </c>
      <c r="BJ271" s="17" t="s">
        <v>81</v>
      </c>
      <c r="BK271" s="224">
        <f>ROUND(I271*H271,2)</f>
        <v>0</v>
      </c>
      <c r="BL271" s="17" t="s">
        <v>179</v>
      </c>
      <c r="BM271" s="223" t="s">
        <v>1373</v>
      </c>
    </row>
    <row r="272" s="2" customFormat="1">
      <c r="A272" s="38"/>
      <c r="B272" s="39"/>
      <c r="C272" s="40"/>
      <c r="D272" s="225" t="s">
        <v>159</v>
      </c>
      <c r="E272" s="40"/>
      <c r="F272" s="226" t="s">
        <v>2798</v>
      </c>
      <c r="G272" s="40"/>
      <c r="H272" s="40"/>
      <c r="I272" s="227"/>
      <c r="J272" s="40"/>
      <c r="K272" s="40"/>
      <c r="L272" s="44"/>
      <c r="M272" s="228"/>
      <c r="N272" s="229"/>
      <c r="O272" s="84"/>
      <c r="P272" s="84"/>
      <c r="Q272" s="84"/>
      <c r="R272" s="84"/>
      <c r="S272" s="84"/>
      <c r="T272" s="85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T272" s="17" t="s">
        <v>159</v>
      </c>
      <c r="AU272" s="17" t="s">
        <v>73</v>
      </c>
    </row>
    <row r="273" s="2" customFormat="1" ht="16.5" customHeight="1">
      <c r="A273" s="38"/>
      <c r="B273" s="39"/>
      <c r="C273" s="243" t="s">
        <v>909</v>
      </c>
      <c r="D273" s="243" t="s">
        <v>229</v>
      </c>
      <c r="E273" s="244" t="s">
        <v>2799</v>
      </c>
      <c r="F273" s="245" t="s">
        <v>2800</v>
      </c>
      <c r="G273" s="246" t="s">
        <v>216</v>
      </c>
      <c r="H273" s="247">
        <v>360</v>
      </c>
      <c r="I273" s="248"/>
      <c r="J273" s="249">
        <f>ROUND(I273*H273,2)</f>
        <v>0</v>
      </c>
      <c r="K273" s="245" t="s">
        <v>19</v>
      </c>
      <c r="L273" s="250"/>
      <c r="M273" s="251" t="s">
        <v>19</v>
      </c>
      <c r="N273" s="252" t="s">
        <v>44</v>
      </c>
      <c r="O273" s="84"/>
      <c r="P273" s="221">
        <f>O273*H273</f>
        <v>0</v>
      </c>
      <c r="Q273" s="221">
        <v>0</v>
      </c>
      <c r="R273" s="221">
        <f>Q273*H273</f>
        <v>0</v>
      </c>
      <c r="S273" s="221">
        <v>0</v>
      </c>
      <c r="T273" s="222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23" t="s">
        <v>204</v>
      </c>
      <c r="AT273" s="223" t="s">
        <v>229</v>
      </c>
      <c r="AU273" s="223" t="s">
        <v>73</v>
      </c>
      <c r="AY273" s="17" t="s">
        <v>150</v>
      </c>
      <c r="BE273" s="224">
        <f>IF(N273="základní",J273,0)</f>
        <v>0</v>
      </c>
      <c r="BF273" s="224">
        <f>IF(N273="snížená",J273,0)</f>
        <v>0</v>
      </c>
      <c r="BG273" s="224">
        <f>IF(N273="zákl. přenesená",J273,0)</f>
        <v>0</v>
      </c>
      <c r="BH273" s="224">
        <f>IF(N273="sníž. přenesená",J273,0)</f>
        <v>0</v>
      </c>
      <c r="BI273" s="224">
        <f>IF(N273="nulová",J273,0)</f>
        <v>0</v>
      </c>
      <c r="BJ273" s="17" t="s">
        <v>81</v>
      </c>
      <c r="BK273" s="224">
        <f>ROUND(I273*H273,2)</f>
        <v>0</v>
      </c>
      <c r="BL273" s="17" t="s">
        <v>179</v>
      </c>
      <c r="BM273" s="223" t="s">
        <v>1381</v>
      </c>
    </row>
    <row r="274" s="2" customFormat="1">
      <c r="A274" s="38"/>
      <c r="B274" s="39"/>
      <c r="C274" s="40"/>
      <c r="D274" s="225" t="s">
        <v>159</v>
      </c>
      <c r="E274" s="40"/>
      <c r="F274" s="226" t="s">
        <v>2800</v>
      </c>
      <c r="G274" s="40"/>
      <c r="H274" s="40"/>
      <c r="I274" s="227"/>
      <c r="J274" s="40"/>
      <c r="K274" s="40"/>
      <c r="L274" s="44"/>
      <c r="M274" s="228"/>
      <c r="N274" s="229"/>
      <c r="O274" s="84"/>
      <c r="P274" s="84"/>
      <c r="Q274" s="84"/>
      <c r="R274" s="84"/>
      <c r="S274" s="84"/>
      <c r="T274" s="85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T274" s="17" t="s">
        <v>159</v>
      </c>
      <c r="AU274" s="17" t="s">
        <v>73</v>
      </c>
    </row>
    <row r="275" s="2" customFormat="1" ht="16.5" customHeight="1">
      <c r="A275" s="38"/>
      <c r="B275" s="39"/>
      <c r="C275" s="243" t="s">
        <v>913</v>
      </c>
      <c r="D275" s="243" t="s">
        <v>229</v>
      </c>
      <c r="E275" s="244" t="s">
        <v>2801</v>
      </c>
      <c r="F275" s="245" t="s">
        <v>2802</v>
      </c>
      <c r="G275" s="246" t="s">
        <v>216</v>
      </c>
      <c r="H275" s="247">
        <v>40</v>
      </c>
      <c r="I275" s="248"/>
      <c r="J275" s="249">
        <f>ROUND(I275*H275,2)</f>
        <v>0</v>
      </c>
      <c r="K275" s="245" t="s">
        <v>19</v>
      </c>
      <c r="L275" s="250"/>
      <c r="M275" s="251" t="s">
        <v>19</v>
      </c>
      <c r="N275" s="252" t="s">
        <v>44</v>
      </c>
      <c r="O275" s="84"/>
      <c r="P275" s="221">
        <f>O275*H275</f>
        <v>0</v>
      </c>
      <c r="Q275" s="221">
        <v>0</v>
      </c>
      <c r="R275" s="221">
        <f>Q275*H275</f>
        <v>0</v>
      </c>
      <c r="S275" s="221">
        <v>0</v>
      </c>
      <c r="T275" s="222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23" t="s">
        <v>204</v>
      </c>
      <c r="AT275" s="223" t="s">
        <v>229</v>
      </c>
      <c r="AU275" s="223" t="s">
        <v>73</v>
      </c>
      <c r="AY275" s="17" t="s">
        <v>150</v>
      </c>
      <c r="BE275" s="224">
        <f>IF(N275="základní",J275,0)</f>
        <v>0</v>
      </c>
      <c r="BF275" s="224">
        <f>IF(N275="snížená",J275,0)</f>
        <v>0</v>
      </c>
      <c r="BG275" s="224">
        <f>IF(N275="zákl. přenesená",J275,0)</f>
        <v>0</v>
      </c>
      <c r="BH275" s="224">
        <f>IF(N275="sníž. přenesená",J275,0)</f>
        <v>0</v>
      </c>
      <c r="BI275" s="224">
        <f>IF(N275="nulová",J275,0)</f>
        <v>0</v>
      </c>
      <c r="BJ275" s="17" t="s">
        <v>81</v>
      </c>
      <c r="BK275" s="224">
        <f>ROUND(I275*H275,2)</f>
        <v>0</v>
      </c>
      <c r="BL275" s="17" t="s">
        <v>179</v>
      </c>
      <c r="BM275" s="223" t="s">
        <v>1389</v>
      </c>
    </row>
    <row r="276" s="2" customFormat="1">
      <c r="A276" s="38"/>
      <c r="B276" s="39"/>
      <c r="C276" s="40"/>
      <c r="D276" s="225" t="s">
        <v>159</v>
      </c>
      <c r="E276" s="40"/>
      <c r="F276" s="226" t="s">
        <v>2802</v>
      </c>
      <c r="G276" s="40"/>
      <c r="H276" s="40"/>
      <c r="I276" s="227"/>
      <c r="J276" s="40"/>
      <c r="K276" s="40"/>
      <c r="L276" s="44"/>
      <c r="M276" s="228"/>
      <c r="N276" s="229"/>
      <c r="O276" s="84"/>
      <c r="P276" s="84"/>
      <c r="Q276" s="84"/>
      <c r="R276" s="84"/>
      <c r="S276" s="84"/>
      <c r="T276" s="85"/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T276" s="17" t="s">
        <v>159</v>
      </c>
      <c r="AU276" s="17" t="s">
        <v>73</v>
      </c>
    </row>
    <row r="277" s="2" customFormat="1" ht="16.5" customHeight="1">
      <c r="A277" s="38"/>
      <c r="B277" s="39"/>
      <c r="C277" s="243" t="s">
        <v>917</v>
      </c>
      <c r="D277" s="243" t="s">
        <v>229</v>
      </c>
      <c r="E277" s="244" t="s">
        <v>2803</v>
      </c>
      <c r="F277" s="245" t="s">
        <v>2804</v>
      </c>
      <c r="G277" s="246" t="s">
        <v>216</v>
      </c>
      <c r="H277" s="247">
        <v>40</v>
      </c>
      <c r="I277" s="248"/>
      <c r="J277" s="249">
        <f>ROUND(I277*H277,2)</f>
        <v>0</v>
      </c>
      <c r="K277" s="245" t="s">
        <v>19</v>
      </c>
      <c r="L277" s="250"/>
      <c r="M277" s="251" t="s">
        <v>19</v>
      </c>
      <c r="N277" s="252" t="s">
        <v>44</v>
      </c>
      <c r="O277" s="84"/>
      <c r="P277" s="221">
        <f>O277*H277</f>
        <v>0</v>
      </c>
      <c r="Q277" s="221">
        <v>0</v>
      </c>
      <c r="R277" s="221">
        <f>Q277*H277</f>
        <v>0</v>
      </c>
      <c r="S277" s="221">
        <v>0</v>
      </c>
      <c r="T277" s="222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23" t="s">
        <v>204</v>
      </c>
      <c r="AT277" s="223" t="s">
        <v>229</v>
      </c>
      <c r="AU277" s="223" t="s">
        <v>73</v>
      </c>
      <c r="AY277" s="17" t="s">
        <v>150</v>
      </c>
      <c r="BE277" s="224">
        <f>IF(N277="základní",J277,0)</f>
        <v>0</v>
      </c>
      <c r="BF277" s="224">
        <f>IF(N277="snížená",J277,0)</f>
        <v>0</v>
      </c>
      <c r="BG277" s="224">
        <f>IF(N277="zákl. přenesená",J277,0)</f>
        <v>0</v>
      </c>
      <c r="BH277" s="224">
        <f>IF(N277="sníž. přenesená",J277,0)</f>
        <v>0</v>
      </c>
      <c r="BI277" s="224">
        <f>IF(N277="nulová",J277,0)</f>
        <v>0</v>
      </c>
      <c r="BJ277" s="17" t="s">
        <v>81</v>
      </c>
      <c r="BK277" s="224">
        <f>ROUND(I277*H277,2)</f>
        <v>0</v>
      </c>
      <c r="BL277" s="17" t="s">
        <v>179</v>
      </c>
      <c r="BM277" s="223" t="s">
        <v>1399</v>
      </c>
    </row>
    <row r="278" s="2" customFormat="1">
      <c r="A278" s="38"/>
      <c r="B278" s="39"/>
      <c r="C278" s="40"/>
      <c r="D278" s="225" t="s">
        <v>159</v>
      </c>
      <c r="E278" s="40"/>
      <c r="F278" s="226" t="s">
        <v>2804</v>
      </c>
      <c r="G278" s="40"/>
      <c r="H278" s="40"/>
      <c r="I278" s="227"/>
      <c r="J278" s="40"/>
      <c r="K278" s="40"/>
      <c r="L278" s="44"/>
      <c r="M278" s="228"/>
      <c r="N278" s="229"/>
      <c r="O278" s="84"/>
      <c r="P278" s="84"/>
      <c r="Q278" s="84"/>
      <c r="R278" s="84"/>
      <c r="S278" s="84"/>
      <c r="T278" s="85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T278" s="17" t="s">
        <v>159</v>
      </c>
      <c r="AU278" s="17" t="s">
        <v>73</v>
      </c>
    </row>
    <row r="279" s="2" customFormat="1" ht="16.5" customHeight="1">
      <c r="A279" s="38"/>
      <c r="B279" s="39"/>
      <c r="C279" s="243" t="s">
        <v>923</v>
      </c>
      <c r="D279" s="243" t="s">
        <v>229</v>
      </c>
      <c r="E279" s="244" t="s">
        <v>2805</v>
      </c>
      <c r="F279" s="245" t="s">
        <v>2806</v>
      </c>
      <c r="G279" s="246" t="s">
        <v>216</v>
      </c>
      <c r="H279" s="247">
        <v>80</v>
      </c>
      <c r="I279" s="248"/>
      <c r="J279" s="249">
        <f>ROUND(I279*H279,2)</f>
        <v>0</v>
      </c>
      <c r="K279" s="245" t="s">
        <v>19</v>
      </c>
      <c r="L279" s="250"/>
      <c r="M279" s="251" t="s">
        <v>19</v>
      </c>
      <c r="N279" s="252" t="s">
        <v>44</v>
      </c>
      <c r="O279" s="84"/>
      <c r="P279" s="221">
        <f>O279*H279</f>
        <v>0</v>
      </c>
      <c r="Q279" s="221">
        <v>0</v>
      </c>
      <c r="R279" s="221">
        <f>Q279*H279</f>
        <v>0</v>
      </c>
      <c r="S279" s="221">
        <v>0</v>
      </c>
      <c r="T279" s="222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23" t="s">
        <v>204</v>
      </c>
      <c r="AT279" s="223" t="s">
        <v>229</v>
      </c>
      <c r="AU279" s="223" t="s">
        <v>73</v>
      </c>
      <c r="AY279" s="17" t="s">
        <v>150</v>
      </c>
      <c r="BE279" s="224">
        <f>IF(N279="základní",J279,0)</f>
        <v>0</v>
      </c>
      <c r="BF279" s="224">
        <f>IF(N279="snížená",J279,0)</f>
        <v>0</v>
      </c>
      <c r="BG279" s="224">
        <f>IF(N279="zákl. přenesená",J279,0)</f>
        <v>0</v>
      </c>
      <c r="BH279" s="224">
        <f>IF(N279="sníž. přenesená",J279,0)</f>
        <v>0</v>
      </c>
      <c r="BI279" s="224">
        <f>IF(N279="nulová",J279,0)</f>
        <v>0</v>
      </c>
      <c r="BJ279" s="17" t="s">
        <v>81</v>
      </c>
      <c r="BK279" s="224">
        <f>ROUND(I279*H279,2)</f>
        <v>0</v>
      </c>
      <c r="BL279" s="17" t="s">
        <v>179</v>
      </c>
      <c r="BM279" s="223" t="s">
        <v>1407</v>
      </c>
    </row>
    <row r="280" s="2" customFormat="1">
      <c r="A280" s="38"/>
      <c r="B280" s="39"/>
      <c r="C280" s="40"/>
      <c r="D280" s="225" t="s">
        <v>159</v>
      </c>
      <c r="E280" s="40"/>
      <c r="F280" s="226" t="s">
        <v>2806</v>
      </c>
      <c r="G280" s="40"/>
      <c r="H280" s="40"/>
      <c r="I280" s="227"/>
      <c r="J280" s="40"/>
      <c r="K280" s="40"/>
      <c r="L280" s="44"/>
      <c r="M280" s="228"/>
      <c r="N280" s="229"/>
      <c r="O280" s="84"/>
      <c r="P280" s="84"/>
      <c r="Q280" s="84"/>
      <c r="R280" s="84"/>
      <c r="S280" s="84"/>
      <c r="T280" s="85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T280" s="17" t="s">
        <v>159</v>
      </c>
      <c r="AU280" s="17" t="s">
        <v>73</v>
      </c>
    </row>
    <row r="281" s="2" customFormat="1" ht="16.5" customHeight="1">
      <c r="A281" s="38"/>
      <c r="B281" s="39"/>
      <c r="C281" s="243" t="s">
        <v>927</v>
      </c>
      <c r="D281" s="243" t="s">
        <v>229</v>
      </c>
      <c r="E281" s="244" t="s">
        <v>2807</v>
      </c>
      <c r="F281" s="245" t="s">
        <v>2808</v>
      </c>
      <c r="G281" s="246" t="s">
        <v>216</v>
      </c>
      <c r="H281" s="247">
        <v>2</v>
      </c>
      <c r="I281" s="248"/>
      <c r="J281" s="249">
        <f>ROUND(I281*H281,2)</f>
        <v>0</v>
      </c>
      <c r="K281" s="245" t="s">
        <v>19</v>
      </c>
      <c r="L281" s="250"/>
      <c r="M281" s="251" t="s">
        <v>19</v>
      </c>
      <c r="N281" s="252" t="s">
        <v>44</v>
      </c>
      <c r="O281" s="84"/>
      <c r="P281" s="221">
        <f>O281*H281</f>
        <v>0</v>
      </c>
      <c r="Q281" s="221">
        <v>0</v>
      </c>
      <c r="R281" s="221">
        <f>Q281*H281</f>
        <v>0</v>
      </c>
      <c r="S281" s="221">
        <v>0</v>
      </c>
      <c r="T281" s="222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23" t="s">
        <v>204</v>
      </c>
      <c r="AT281" s="223" t="s">
        <v>229</v>
      </c>
      <c r="AU281" s="223" t="s">
        <v>73</v>
      </c>
      <c r="AY281" s="17" t="s">
        <v>150</v>
      </c>
      <c r="BE281" s="224">
        <f>IF(N281="základní",J281,0)</f>
        <v>0</v>
      </c>
      <c r="BF281" s="224">
        <f>IF(N281="snížená",J281,0)</f>
        <v>0</v>
      </c>
      <c r="BG281" s="224">
        <f>IF(N281="zákl. přenesená",J281,0)</f>
        <v>0</v>
      </c>
      <c r="BH281" s="224">
        <f>IF(N281="sníž. přenesená",J281,0)</f>
        <v>0</v>
      </c>
      <c r="BI281" s="224">
        <f>IF(N281="nulová",J281,0)</f>
        <v>0</v>
      </c>
      <c r="BJ281" s="17" t="s">
        <v>81</v>
      </c>
      <c r="BK281" s="224">
        <f>ROUND(I281*H281,2)</f>
        <v>0</v>
      </c>
      <c r="BL281" s="17" t="s">
        <v>179</v>
      </c>
      <c r="BM281" s="223" t="s">
        <v>1417</v>
      </c>
    </row>
    <row r="282" s="2" customFormat="1">
      <c r="A282" s="38"/>
      <c r="B282" s="39"/>
      <c r="C282" s="40"/>
      <c r="D282" s="225" t="s">
        <v>159</v>
      </c>
      <c r="E282" s="40"/>
      <c r="F282" s="226" t="s">
        <v>2808</v>
      </c>
      <c r="G282" s="40"/>
      <c r="H282" s="40"/>
      <c r="I282" s="227"/>
      <c r="J282" s="40"/>
      <c r="K282" s="40"/>
      <c r="L282" s="44"/>
      <c r="M282" s="228"/>
      <c r="N282" s="229"/>
      <c r="O282" s="84"/>
      <c r="P282" s="84"/>
      <c r="Q282" s="84"/>
      <c r="R282" s="84"/>
      <c r="S282" s="84"/>
      <c r="T282" s="85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T282" s="17" t="s">
        <v>159</v>
      </c>
      <c r="AU282" s="17" t="s">
        <v>73</v>
      </c>
    </row>
    <row r="283" s="2" customFormat="1" ht="16.5" customHeight="1">
      <c r="A283" s="38"/>
      <c r="B283" s="39"/>
      <c r="C283" s="243" t="s">
        <v>931</v>
      </c>
      <c r="D283" s="243" t="s">
        <v>229</v>
      </c>
      <c r="E283" s="244" t="s">
        <v>2809</v>
      </c>
      <c r="F283" s="245" t="s">
        <v>2810</v>
      </c>
      <c r="G283" s="246" t="s">
        <v>216</v>
      </c>
      <c r="H283" s="247">
        <v>25</v>
      </c>
      <c r="I283" s="248"/>
      <c r="J283" s="249">
        <f>ROUND(I283*H283,2)</f>
        <v>0</v>
      </c>
      <c r="K283" s="245" t="s">
        <v>19</v>
      </c>
      <c r="L283" s="250"/>
      <c r="M283" s="251" t="s">
        <v>19</v>
      </c>
      <c r="N283" s="252" t="s">
        <v>44</v>
      </c>
      <c r="O283" s="84"/>
      <c r="P283" s="221">
        <f>O283*H283</f>
        <v>0</v>
      </c>
      <c r="Q283" s="221">
        <v>0</v>
      </c>
      <c r="R283" s="221">
        <f>Q283*H283</f>
        <v>0</v>
      </c>
      <c r="S283" s="221">
        <v>0</v>
      </c>
      <c r="T283" s="222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23" t="s">
        <v>204</v>
      </c>
      <c r="AT283" s="223" t="s">
        <v>229</v>
      </c>
      <c r="AU283" s="223" t="s">
        <v>73</v>
      </c>
      <c r="AY283" s="17" t="s">
        <v>150</v>
      </c>
      <c r="BE283" s="224">
        <f>IF(N283="základní",J283,0)</f>
        <v>0</v>
      </c>
      <c r="BF283" s="224">
        <f>IF(N283="snížená",J283,0)</f>
        <v>0</v>
      </c>
      <c r="BG283" s="224">
        <f>IF(N283="zákl. přenesená",J283,0)</f>
        <v>0</v>
      </c>
      <c r="BH283" s="224">
        <f>IF(N283="sníž. přenesená",J283,0)</f>
        <v>0</v>
      </c>
      <c r="BI283" s="224">
        <f>IF(N283="nulová",J283,0)</f>
        <v>0</v>
      </c>
      <c r="BJ283" s="17" t="s">
        <v>81</v>
      </c>
      <c r="BK283" s="224">
        <f>ROUND(I283*H283,2)</f>
        <v>0</v>
      </c>
      <c r="BL283" s="17" t="s">
        <v>179</v>
      </c>
      <c r="BM283" s="223" t="s">
        <v>1425</v>
      </c>
    </row>
    <row r="284" s="2" customFormat="1">
      <c r="A284" s="38"/>
      <c r="B284" s="39"/>
      <c r="C284" s="40"/>
      <c r="D284" s="225" t="s">
        <v>159</v>
      </c>
      <c r="E284" s="40"/>
      <c r="F284" s="226" t="s">
        <v>2810</v>
      </c>
      <c r="G284" s="40"/>
      <c r="H284" s="40"/>
      <c r="I284" s="227"/>
      <c r="J284" s="40"/>
      <c r="K284" s="40"/>
      <c r="L284" s="44"/>
      <c r="M284" s="228"/>
      <c r="N284" s="229"/>
      <c r="O284" s="84"/>
      <c r="P284" s="84"/>
      <c r="Q284" s="84"/>
      <c r="R284" s="84"/>
      <c r="S284" s="84"/>
      <c r="T284" s="85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T284" s="17" t="s">
        <v>159</v>
      </c>
      <c r="AU284" s="17" t="s">
        <v>73</v>
      </c>
    </row>
    <row r="285" s="2" customFormat="1" ht="16.5" customHeight="1">
      <c r="A285" s="38"/>
      <c r="B285" s="39"/>
      <c r="C285" s="243" t="s">
        <v>933</v>
      </c>
      <c r="D285" s="243" t="s">
        <v>229</v>
      </c>
      <c r="E285" s="244" t="s">
        <v>2811</v>
      </c>
      <c r="F285" s="245" t="s">
        <v>2812</v>
      </c>
      <c r="G285" s="246" t="s">
        <v>216</v>
      </c>
      <c r="H285" s="247">
        <v>25</v>
      </c>
      <c r="I285" s="248"/>
      <c r="J285" s="249">
        <f>ROUND(I285*H285,2)</f>
        <v>0</v>
      </c>
      <c r="K285" s="245" t="s">
        <v>19</v>
      </c>
      <c r="L285" s="250"/>
      <c r="M285" s="251" t="s">
        <v>19</v>
      </c>
      <c r="N285" s="252" t="s">
        <v>44</v>
      </c>
      <c r="O285" s="84"/>
      <c r="P285" s="221">
        <f>O285*H285</f>
        <v>0</v>
      </c>
      <c r="Q285" s="221">
        <v>0</v>
      </c>
      <c r="R285" s="221">
        <f>Q285*H285</f>
        <v>0</v>
      </c>
      <c r="S285" s="221">
        <v>0</v>
      </c>
      <c r="T285" s="222">
        <f>S285*H285</f>
        <v>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223" t="s">
        <v>204</v>
      </c>
      <c r="AT285" s="223" t="s">
        <v>229</v>
      </c>
      <c r="AU285" s="223" t="s">
        <v>73</v>
      </c>
      <c r="AY285" s="17" t="s">
        <v>150</v>
      </c>
      <c r="BE285" s="224">
        <f>IF(N285="základní",J285,0)</f>
        <v>0</v>
      </c>
      <c r="BF285" s="224">
        <f>IF(N285="snížená",J285,0)</f>
        <v>0</v>
      </c>
      <c r="BG285" s="224">
        <f>IF(N285="zákl. přenesená",J285,0)</f>
        <v>0</v>
      </c>
      <c r="BH285" s="224">
        <f>IF(N285="sníž. přenesená",J285,0)</f>
        <v>0</v>
      </c>
      <c r="BI285" s="224">
        <f>IF(N285="nulová",J285,0)</f>
        <v>0</v>
      </c>
      <c r="BJ285" s="17" t="s">
        <v>81</v>
      </c>
      <c r="BK285" s="224">
        <f>ROUND(I285*H285,2)</f>
        <v>0</v>
      </c>
      <c r="BL285" s="17" t="s">
        <v>179</v>
      </c>
      <c r="BM285" s="223" t="s">
        <v>1433</v>
      </c>
    </row>
    <row r="286" s="2" customFormat="1">
      <c r="A286" s="38"/>
      <c r="B286" s="39"/>
      <c r="C286" s="40"/>
      <c r="D286" s="225" t="s">
        <v>159</v>
      </c>
      <c r="E286" s="40"/>
      <c r="F286" s="226" t="s">
        <v>2812</v>
      </c>
      <c r="G286" s="40"/>
      <c r="H286" s="40"/>
      <c r="I286" s="227"/>
      <c r="J286" s="40"/>
      <c r="K286" s="40"/>
      <c r="L286" s="44"/>
      <c r="M286" s="228"/>
      <c r="N286" s="229"/>
      <c r="O286" s="84"/>
      <c r="P286" s="84"/>
      <c r="Q286" s="84"/>
      <c r="R286" s="84"/>
      <c r="S286" s="84"/>
      <c r="T286" s="85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T286" s="17" t="s">
        <v>159</v>
      </c>
      <c r="AU286" s="17" t="s">
        <v>73</v>
      </c>
    </row>
    <row r="287" s="2" customFormat="1" ht="16.5" customHeight="1">
      <c r="A287" s="38"/>
      <c r="B287" s="39"/>
      <c r="C287" s="243" t="s">
        <v>937</v>
      </c>
      <c r="D287" s="243" t="s">
        <v>229</v>
      </c>
      <c r="E287" s="244" t="s">
        <v>2813</v>
      </c>
      <c r="F287" s="245" t="s">
        <v>2814</v>
      </c>
      <c r="G287" s="246" t="s">
        <v>216</v>
      </c>
      <c r="H287" s="247">
        <v>20</v>
      </c>
      <c r="I287" s="248"/>
      <c r="J287" s="249">
        <f>ROUND(I287*H287,2)</f>
        <v>0</v>
      </c>
      <c r="K287" s="245" t="s">
        <v>19</v>
      </c>
      <c r="L287" s="250"/>
      <c r="M287" s="251" t="s">
        <v>19</v>
      </c>
      <c r="N287" s="252" t="s">
        <v>44</v>
      </c>
      <c r="O287" s="84"/>
      <c r="P287" s="221">
        <f>O287*H287</f>
        <v>0</v>
      </c>
      <c r="Q287" s="221">
        <v>0</v>
      </c>
      <c r="R287" s="221">
        <f>Q287*H287</f>
        <v>0</v>
      </c>
      <c r="S287" s="221">
        <v>0</v>
      </c>
      <c r="T287" s="222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23" t="s">
        <v>204</v>
      </c>
      <c r="AT287" s="223" t="s">
        <v>229</v>
      </c>
      <c r="AU287" s="223" t="s">
        <v>73</v>
      </c>
      <c r="AY287" s="17" t="s">
        <v>150</v>
      </c>
      <c r="BE287" s="224">
        <f>IF(N287="základní",J287,0)</f>
        <v>0</v>
      </c>
      <c r="BF287" s="224">
        <f>IF(N287="snížená",J287,0)</f>
        <v>0</v>
      </c>
      <c r="BG287" s="224">
        <f>IF(N287="zákl. přenesená",J287,0)</f>
        <v>0</v>
      </c>
      <c r="BH287" s="224">
        <f>IF(N287="sníž. přenesená",J287,0)</f>
        <v>0</v>
      </c>
      <c r="BI287" s="224">
        <f>IF(N287="nulová",J287,0)</f>
        <v>0</v>
      </c>
      <c r="BJ287" s="17" t="s">
        <v>81</v>
      </c>
      <c r="BK287" s="224">
        <f>ROUND(I287*H287,2)</f>
        <v>0</v>
      </c>
      <c r="BL287" s="17" t="s">
        <v>179</v>
      </c>
      <c r="BM287" s="223" t="s">
        <v>1443</v>
      </c>
    </row>
    <row r="288" s="2" customFormat="1">
      <c r="A288" s="38"/>
      <c r="B288" s="39"/>
      <c r="C288" s="40"/>
      <c r="D288" s="225" t="s">
        <v>159</v>
      </c>
      <c r="E288" s="40"/>
      <c r="F288" s="226" t="s">
        <v>2814</v>
      </c>
      <c r="G288" s="40"/>
      <c r="H288" s="40"/>
      <c r="I288" s="227"/>
      <c r="J288" s="40"/>
      <c r="K288" s="40"/>
      <c r="L288" s="44"/>
      <c r="M288" s="228"/>
      <c r="N288" s="229"/>
      <c r="O288" s="84"/>
      <c r="P288" s="84"/>
      <c r="Q288" s="84"/>
      <c r="R288" s="84"/>
      <c r="S288" s="84"/>
      <c r="T288" s="85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T288" s="17" t="s">
        <v>159</v>
      </c>
      <c r="AU288" s="17" t="s">
        <v>73</v>
      </c>
    </row>
    <row r="289" s="2" customFormat="1" ht="16.5" customHeight="1">
      <c r="A289" s="38"/>
      <c r="B289" s="39"/>
      <c r="C289" s="243" t="s">
        <v>943</v>
      </c>
      <c r="D289" s="243" t="s">
        <v>229</v>
      </c>
      <c r="E289" s="244" t="s">
        <v>2815</v>
      </c>
      <c r="F289" s="245" t="s">
        <v>2816</v>
      </c>
      <c r="G289" s="246" t="s">
        <v>216</v>
      </c>
      <c r="H289" s="247">
        <v>10</v>
      </c>
      <c r="I289" s="248"/>
      <c r="J289" s="249">
        <f>ROUND(I289*H289,2)</f>
        <v>0</v>
      </c>
      <c r="K289" s="245" t="s">
        <v>19</v>
      </c>
      <c r="L289" s="250"/>
      <c r="M289" s="251" t="s">
        <v>19</v>
      </c>
      <c r="N289" s="252" t="s">
        <v>44</v>
      </c>
      <c r="O289" s="84"/>
      <c r="P289" s="221">
        <f>O289*H289</f>
        <v>0</v>
      </c>
      <c r="Q289" s="221">
        <v>0</v>
      </c>
      <c r="R289" s="221">
        <f>Q289*H289</f>
        <v>0</v>
      </c>
      <c r="S289" s="221">
        <v>0</v>
      </c>
      <c r="T289" s="222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223" t="s">
        <v>204</v>
      </c>
      <c r="AT289" s="223" t="s">
        <v>229</v>
      </c>
      <c r="AU289" s="223" t="s">
        <v>73</v>
      </c>
      <c r="AY289" s="17" t="s">
        <v>150</v>
      </c>
      <c r="BE289" s="224">
        <f>IF(N289="základní",J289,0)</f>
        <v>0</v>
      </c>
      <c r="BF289" s="224">
        <f>IF(N289="snížená",J289,0)</f>
        <v>0</v>
      </c>
      <c r="BG289" s="224">
        <f>IF(N289="zákl. přenesená",J289,0)</f>
        <v>0</v>
      </c>
      <c r="BH289" s="224">
        <f>IF(N289="sníž. přenesená",J289,0)</f>
        <v>0</v>
      </c>
      <c r="BI289" s="224">
        <f>IF(N289="nulová",J289,0)</f>
        <v>0</v>
      </c>
      <c r="BJ289" s="17" t="s">
        <v>81</v>
      </c>
      <c r="BK289" s="224">
        <f>ROUND(I289*H289,2)</f>
        <v>0</v>
      </c>
      <c r="BL289" s="17" t="s">
        <v>179</v>
      </c>
      <c r="BM289" s="223" t="s">
        <v>1453</v>
      </c>
    </row>
    <row r="290" s="2" customFormat="1">
      <c r="A290" s="38"/>
      <c r="B290" s="39"/>
      <c r="C290" s="40"/>
      <c r="D290" s="225" t="s">
        <v>159</v>
      </c>
      <c r="E290" s="40"/>
      <c r="F290" s="226" t="s">
        <v>2816</v>
      </c>
      <c r="G290" s="40"/>
      <c r="H290" s="40"/>
      <c r="I290" s="227"/>
      <c r="J290" s="40"/>
      <c r="K290" s="40"/>
      <c r="L290" s="44"/>
      <c r="M290" s="228"/>
      <c r="N290" s="229"/>
      <c r="O290" s="84"/>
      <c r="P290" s="84"/>
      <c r="Q290" s="84"/>
      <c r="R290" s="84"/>
      <c r="S290" s="84"/>
      <c r="T290" s="85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T290" s="17" t="s">
        <v>159</v>
      </c>
      <c r="AU290" s="17" t="s">
        <v>73</v>
      </c>
    </row>
    <row r="291" s="2" customFormat="1" ht="16.5" customHeight="1">
      <c r="A291" s="38"/>
      <c r="B291" s="39"/>
      <c r="C291" s="243" t="s">
        <v>947</v>
      </c>
      <c r="D291" s="243" t="s">
        <v>229</v>
      </c>
      <c r="E291" s="244" t="s">
        <v>2817</v>
      </c>
      <c r="F291" s="245" t="s">
        <v>2818</v>
      </c>
      <c r="G291" s="246" t="s">
        <v>2064</v>
      </c>
      <c r="H291" s="247">
        <v>1</v>
      </c>
      <c r="I291" s="248"/>
      <c r="J291" s="249">
        <f>ROUND(I291*H291,2)</f>
        <v>0</v>
      </c>
      <c r="K291" s="245" t="s">
        <v>19</v>
      </c>
      <c r="L291" s="250"/>
      <c r="M291" s="251" t="s">
        <v>19</v>
      </c>
      <c r="N291" s="252" t="s">
        <v>44</v>
      </c>
      <c r="O291" s="84"/>
      <c r="P291" s="221">
        <f>O291*H291</f>
        <v>0</v>
      </c>
      <c r="Q291" s="221">
        <v>0</v>
      </c>
      <c r="R291" s="221">
        <f>Q291*H291</f>
        <v>0</v>
      </c>
      <c r="S291" s="221">
        <v>0</v>
      </c>
      <c r="T291" s="222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223" t="s">
        <v>204</v>
      </c>
      <c r="AT291" s="223" t="s">
        <v>229</v>
      </c>
      <c r="AU291" s="223" t="s">
        <v>73</v>
      </c>
      <c r="AY291" s="17" t="s">
        <v>150</v>
      </c>
      <c r="BE291" s="224">
        <f>IF(N291="základní",J291,0)</f>
        <v>0</v>
      </c>
      <c r="BF291" s="224">
        <f>IF(N291="snížená",J291,0)</f>
        <v>0</v>
      </c>
      <c r="BG291" s="224">
        <f>IF(N291="zákl. přenesená",J291,0)</f>
        <v>0</v>
      </c>
      <c r="BH291" s="224">
        <f>IF(N291="sníž. přenesená",J291,0)</f>
        <v>0</v>
      </c>
      <c r="BI291" s="224">
        <f>IF(N291="nulová",J291,0)</f>
        <v>0</v>
      </c>
      <c r="BJ291" s="17" t="s">
        <v>81</v>
      </c>
      <c r="BK291" s="224">
        <f>ROUND(I291*H291,2)</f>
        <v>0</v>
      </c>
      <c r="BL291" s="17" t="s">
        <v>179</v>
      </c>
      <c r="BM291" s="223" t="s">
        <v>1461</v>
      </c>
    </row>
    <row r="292" s="2" customFormat="1">
      <c r="A292" s="38"/>
      <c r="B292" s="39"/>
      <c r="C292" s="40"/>
      <c r="D292" s="225" t="s">
        <v>159</v>
      </c>
      <c r="E292" s="40"/>
      <c r="F292" s="226" t="s">
        <v>2818</v>
      </c>
      <c r="G292" s="40"/>
      <c r="H292" s="40"/>
      <c r="I292" s="227"/>
      <c r="J292" s="40"/>
      <c r="K292" s="40"/>
      <c r="L292" s="44"/>
      <c r="M292" s="228"/>
      <c r="N292" s="229"/>
      <c r="O292" s="84"/>
      <c r="P292" s="84"/>
      <c r="Q292" s="84"/>
      <c r="R292" s="84"/>
      <c r="S292" s="84"/>
      <c r="T292" s="85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T292" s="17" t="s">
        <v>159</v>
      </c>
      <c r="AU292" s="17" t="s">
        <v>73</v>
      </c>
    </row>
    <row r="293" s="2" customFormat="1" ht="16.5" customHeight="1">
      <c r="A293" s="38"/>
      <c r="B293" s="39"/>
      <c r="C293" s="243" t="s">
        <v>951</v>
      </c>
      <c r="D293" s="243" t="s">
        <v>229</v>
      </c>
      <c r="E293" s="244" t="s">
        <v>2819</v>
      </c>
      <c r="F293" s="245" t="s">
        <v>2820</v>
      </c>
      <c r="G293" s="246" t="s">
        <v>2064</v>
      </c>
      <c r="H293" s="247">
        <v>50</v>
      </c>
      <c r="I293" s="248"/>
      <c r="J293" s="249">
        <f>ROUND(I293*H293,2)</f>
        <v>0</v>
      </c>
      <c r="K293" s="245" t="s">
        <v>19</v>
      </c>
      <c r="L293" s="250"/>
      <c r="M293" s="251" t="s">
        <v>19</v>
      </c>
      <c r="N293" s="252" t="s">
        <v>44</v>
      </c>
      <c r="O293" s="84"/>
      <c r="P293" s="221">
        <f>O293*H293</f>
        <v>0</v>
      </c>
      <c r="Q293" s="221">
        <v>0</v>
      </c>
      <c r="R293" s="221">
        <f>Q293*H293</f>
        <v>0</v>
      </c>
      <c r="S293" s="221">
        <v>0</v>
      </c>
      <c r="T293" s="222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223" t="s">
        <v>204</v>
      </c>
      <c r="AT293" s="223" t="s">
        <v>229</v>
      </c>
      <c r="AU293" s="223" t="s">
        <v>73</v>
      </c>
      <c r="AY293" s="17" t="s">
        <v>150</v>
      </c>
      <c r="BE293" s="224">
        <f>IF(N293="základní",J293,0)</f>
        <v>0</v>
      </c>
      <c r="BF293" s="224">
        <f>IF(N293="snížená",J293,0)</f>
        <v>0</v>
      </c>
      <c r="BG293" s="224">
        <f>IF(N293="zákl. přenesená",J293,0)</f>
        <v>0</v>
      </c>
      <c r="BH293" s="224">
        <f>IF(N293="sníž. přenesená",J293,0)</f>
        <v>0</v>
      </c>
      <c r="BI293" s="224">
        <f>IF(N293="nulová",J293,0)</f>
        <v>0</v>
      </c>
      <c r="BJ293" s="17" t="s">
        <v>81</v>
      </c>
      <c r="BK293" s="224">
        <f>ROUND(I293*H293,2)</f>
        <v>0</v>
      </c>
      <c r="BL293" s="17" t="s">
        <v>179</v>
      </c>
      <c r="BM293" s="223" t="s">
        <v>1471</v>
      </c>
    </row>
    <row r="294" s="2" customFormat="1">
      <c r="A294" s="38"/>
      <c r="B294" s="39"/>
      <c r="C294" s="40"/>
      <c r="D294" s="225" t="s">
        <v>159</v>
      </c>
      <c r="E294" s="40"/>
      <c r="F294" s="226" t="s">
        <v>2820</v>
      </c>
      <c r="G294" s="40"/>
      <c r="H294" s="40"/>
      <c r="I294" s="227"/>
      <c r="J294" s="40"/>
      <c r="K294" s="40"/>
      <c r="L294" s="44"/>
      <c r="M294" s="228"/>
      <c r="N294" s="229"/>
      <c r="O294" s="84"/>
      <c r="P294" s="84"/>
      <c r="Q294" s="84"/>
      <c r="R294" s="84"/>
      <c r="S294" s="84"/>
      <c r="T294" s="85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T294" s="17" t="s">
        <v>159</v>
      </c>
      <c r="AU294" s="17" t="s">
        <v>73</v>
      </c>
    </row>
    <row r="295" s="2" customFormat="1" ht="16.5" customHeight="1">
      <c r="A295" s="38"/>
      <c r="B295" s="39"/>
      <c r="C295" s="243" t="s">
        <v>955</v>
      </c>
      <c r="D295" s="243" t="s">
        <v>229</v>
      </c>
      <c r="E295" s="244" t="s">
        <v>2821</v>
      </c>
      <c r="F295" s="245" t="s">
        <v>2822</v>
      </c>
      <c r="G295" s="246" t="s">
        <v>1845</v>
      </c>
      <c r="H295" s="247">
        <v>30</v>
      </c>
      <c r="I295" s="248"/>
      <c r="J295" s="249">
        <f>ROUND(I295*H295,2)</f>
        <v>0</v>
      </c>
      <c r="K295" s="245" t="s">
        <v>19</v>
      </c>
      <c r="L295" s="250"/>
      <c r="M295" s="251" t="s">
        <v>19</v>
      </c>
      <c r="N295" s="252" t="s">
        <v>44</v>
      </c>
      <c r="O295" s="84"/>
      <c r="P295" s="221">
        <f>O295*H295</f>
        <v>0</v>
      </c>
      <c r="Q295" s="221">
        <v>0</v>
      </c>
      <c r="R295" s="221">
        <f>Q295*H295</f>
        <v>0</v>
      </c>
      <c r="S295" s="221">
        <v>0</v>
      </c>
      <c r="T295" s="222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223" t="s">
        <v>204</v>
      </c>
      <c r="AT295" s="223" t="s">
        <v>229</v>
      </c>
      <c r="AU295" s="223" t="s">
        <v>73</v>
      </c>
      <c r="AY295" s="17" t="s">
        <v>150</v>
      </c>
      <c r="BE295" s="224">
        <f>IF(N295="základní",J295,0)</f>
        <v>0</v>
      </c>
      <c r="BF295" s="224">
        <f>IF(N295="snížená",J295,0)</f>
        <v>0</v>
      </c>
      <c r="BG295" s="224">
        <f>IF(N295="zákl. přenesená",J295,0)</f>
        <v>0</v>
      </c>
      <c r="BH295" s="224">
        <f>IF(N295="sníž. přenesená",J295,0)</f>
        <v>0</v>
      </c>
      <c r="BI295" s="224">
        <f>IF(N295="nulová",J295,0)</f>
        <v>0</v>
      </c>
      <c r="BJ295" s="17" t="s">
        <v>81</v>
      </c>
      <c r="BK295" s="224">
        <f>ROUND(I295*H295,2)</f>
        <v>0</v>
      </c>
      <c r="BL295" s="17" t="s">
        <v>179</v>
      </c>
      <c r="BM295" s="223" t="s">
        <v>1479</v>
      </c>
    </row>
    <row r="296" s="2" customFormat="1">
      <c r="A296" s="38"/>
      <c r="B296" s="39"/>
      <c r="C296" s="40"/>
      <c r="D296" s="225" t="s">
        <v>159</v>
      </c>
      <c r="E296" s="40"/>
      <c r="F296" s="226" t="s">
        <v>2822</v>
      </c>
      <c r="G296" s="40"/>
      <c r="H296" s="40"/>
      <c r="I296" s="227"/>
      <c r="J296" s="40"/>
      <c r="K296" s="40"/>
      <c r="L296" s="44"/>
      <c r="M296" s="228"/>
      <c r="N296" s="229"/>
      <c r="O296" s="84"/>
      <c r="P296" s="84"/>
      <c r="Q296" s="84"/>
      <c r="R296" s="84"/>
      <c r="S296" s="84"/>
      <c r="T296" s="85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T296" s="17" t="s">
        <v>159</v>
      </c>
      <c r="AU296" s="17" t="s">
        <v>73</v>
      </c>
    </row>
    <row r="297" s="2" customFormat="1" ht="16.5" customHeight="1">
      <c r="A297" s="38"/>
      <c r="B297" s="39"/>
      <c r="C297" s="243" t="s">
        <v>959</v>
      </c>
      <c r="D297" s="243" t="s">
        <v>229</v>
      </c>
      <c r="E297" s="244" t="s">
        <v>2823</v>
      </c>
      <c r="F297" s="245" t="s">
        <v>2824</v>
      </c>
      <c r="G297" s="246" t="s">
        <v>1845</v>
      </c>
      <c r="H297" s="247">
        <v>5</v>
      </c>
      <c r="I297" s="248"/>
      <c r="J297" s="249">
        <f>ROUND(I297*H297,2)</f>
        <v>0</v>
      </c>
      <c r="K297" s="245" t="s">
        <v>19</v>
      </c>
      <c r="L297" s="250"/>
      <c r="M297" s="251" t="s">
        <v>19</v>
      </c>
      <c r="N297" s="252" t="s">
        <v>44</v>
      </c>
      <c r="O297" s="84"/>
      <c r="P297" s="221">
        <f>O297*H297</f>
        <v>0</v>
      </c>
      <c r="Q297" s="221">
        <v>0</v>
      </c>
      <c r="R297" s="221">
        <f>Q297*H297</f>
        <v>0</v>
      </c>
      <c r="S297" s="221">
        <v>0</v>
      </c>
      <c r="T297" s="222">
        <f>S297*H297</f>
        <v>0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223" t="s">
        <v>204</v>
      </c>
      <c r="AT297" s="223" t="s">
        <v>229</v>
      </c>
      <c r="AU297" s="223" t="s">
        <v>73</v>
      </c>
      <c r="AY297" s="17" t="s">
        <v>150</v>
      </c>
      <c r="BE297" s="224">
        <f>IF(N297="základní",J297,0)</f>
        <v>0</v>
      </c>
      <c r="BF297" s="224">
        <f>IF(N297="snížená",J297,0)</f>
        <v>0</v>
      </c>
      <c r="BG297" s="224">
        <f>IF(N297="zákl. přenesená",J297,0)</f>
        <v>0</v>
      </c>
      <c r="BH297" s="224">
        <f>IF(N297="sníž. přenesená",J297,0)</f>
        <v>0</v>
      </c>
      <c r="BI297" s="224">
        <f>IF(N297="nulová",J297,0)</f>
        <v>0</v>
      </c>
      <c r="BJ297" s="17" t="s">
        <v>81</v>
      </c>
      <c r="BK297" s="224">
        <f>ROUND(I297*H297,2)</f>
        <v>0</v>
      </c>
      <c r="BL297" s="17" t="s">
        <v>179</v>
      </c>
      <c r="BM297" s="223" t="s">
        <v>1487</v>
      </c>
    </row>
    <row r="298" s="2" customFormat="1">
      <c r="A298" s="38"/>
      <c r="B298" s="39"/>
      <c r="C298" s="40"/>
      <c r="D298" s="225" t="s">
        <v>159</v>
      </c>
      <c r="E298" s="40"/>
      <c r="F298" s="226" t="s">
        <v>2824</v>
      </c>
      <c r="G298" s="40"/>
      <c r="H298" s="40"/>
      <c r="I298" s="227"/>
      <c r="J298" s="40"/>
      <c r="K298" s="40"/>
      <c r="L298" s="44"/>
      <c r="M298" s="228"/>
      <c r="N298" s="229"/>
      <c r="O298" s="84"/>
      <c r="P298" s="84"/>
      <c r="Q298" s="84"/>
      <c r="R298" s="84"/>
      <c r="S298" s="84"/>
      <c r="T298" s="85"/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T298" s="17" t="s">
        <v>159</v>
      </c>
      <c r="AU298" s="17" t="s">
        <v>73</v>
      </c>
    </row>
    <row r="299" s="2" customFormat="1" ht="16.5" customHeight="1">
      <c r="A299" s="38"/>
      <c r="B299" s="39"/>
      <c r="C299" s="243" t="s">
        <v>963</v>
      </c>
      <c r="D299" s="243" t="s">
        <v>229</v>
      </c>
      <c r="E299" s="244" t="s">
        <v>2825</v>
      </c>
      <c r="F299" s="245" t="s">
        <v>2826</v>
      </c>
      <c r="G299" s="246" t="s">
        <v>156</v>
      </c>
      <c r="H299" s="247">
        <v>1</v>
      </c>
      <c r="I299" s="248"/>
      <c r="J299" s="249">
        <f>ROUND(I299*H299,2)</f>
        <v>0</v>
      </c>
      <c r="K299" s="245" t="s">
        <v>19</v>
      </c>
      <c r="L299" s="250"/>
      <c r="M299" s="251" t="s">
        <v>19</v>
      </c>
      <c r="N299" s="252" t="s">
        <v>44</v>
      </c>
      <c r="O299" s="84"/>
      <c r="P299" s="221">
        <f>O299*H299</f>
        <v>0</v>
      </c>
      <c r="Q299" s="221">
        <v>0</v>
      </c>
      <c r="R299" s="221">
        <f>Q299*H299</f>
        <v>0</v>
      </c>
      <c r="S299" s="221">
        <v>0</v>
      </c>
      <c r="T299" s="222">
        <f>S299*H299</f>
        <v>0</v>
      </c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R299" s="223" t="s">
        <v>204</v>
      </c>
      <c r="AT299" s="223" t="s">
        <v>229</v>
      </c>
      <c r="AU299" s="223" t="s">
        <v>73</v>
      </c>
      <c r="AY299" s="17" t="s">
        <v>150</v>
      </c>
      <c r="BE299" s="224">
        <f>IF(N299="základní",J299,0)</f>
        <v>0</v>
      </c>
      <c r="BF299" s="224">
        <f>IF(N299="snížená",J299,0)</f>
        <v>0</v>
      </c>
      <c r="BG299" s="224">
        <f>IF(N299="zákl. přenesená",J299,0)</f>
        <v>0</v>
      </c>
      <c r="BH299" s="224">
        <f>IF(N299="sníž. přenesená",J299,0)</f>
        <v>0</v>
      </c>
      <c r="BI299" s="224">
        <f>IF(N299="nulová",J299,0)</f>
        <v>0</v>
      </c>
      <c r="BJ299" s="17" t="s">
        <v>81</v>
      </c>
      <c r="BK299" s="224">
        <f>ROUND(I299*H299,2)</f>
        <v>0</v>
      </c>
      <c r="BL299" s="17" t="s">
        <v>179</v>
      </c>
      <c r="BM299" s="223" t="s">
        <v>1497</v>
      </c>
    </row>
    <row r="300" s="2" customFormat="1">
      <c r="A300" s="38"/>
      <c r="B300" s="39"/>
      <c r="C300" s="40"/>
      <c r="D300" s="225" t="s">
        <v>159</v>
      </c>
      <c r="E300" s="40"/>
      <c r="F300" s="226" t="s">
        <v>2826</v>
      </c>
      <c r="G300" s="40"/>
      <c r="H300" s="40"/>
      <c r="I300" s="227"/>
      <c r="J300" s="40"/>
      <c r="K300" s="40"/>
      <c r="L300" s="44"/>
      <c r="M300" s="228"/>
      <c r="N300" s="229"/>
      <c r="O300" s="84"/>
      <c r="P300" s="84"/>
      <c r="Q300" s="84"/>
      <c r="R300" s="84"/>
      <c r="S300" s="84"/>
      <c r="T300" s="85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T300" s="17" t="s">
        <v>159</v>
      </c>
      <c r="AU300" s="17" t="s">
        <v>73</v>
      </c>
    </row>
    <row r="301" s="2" customFormat="1" ht="16.5" customHeight="1">
      <c r="A301" s="38"/>
      <c r="B301" s="39"/>
      <c r="C301" s="243" t="s">
        <v>968</v>
      </c>
      <c r="D301" s="243" t="s">
        <v>229</v>
      </c>
      <c r="E301" s="244" t="s">
        <v>2827</v>
      </c>
      <c r="F301" s="245" t="s">
        <v>2828</v>
      </c>
      <c r="G301" s="246" t="s">
        <v>1845</v>
      </c>
      <c r="H301" s="247">
        <v>50</v>
      </c>
      <c r="I301" s="248"/>
      <c r="J301" s="249">
        <f>ROUND(I301*H301,2)</f>
        <v>0</v>
      </c>
      <c r="K301" s="245" t="s">
        <v>19</v>
      </c>
      <c r="L301" s="250"/>
      <c r="M301" s="251" t="s">
        <v>19</v>
      </c>
      <c r="N301" s="252" t="s">
        <v>44</v>
      </c>
      <c r="O301" s="84"/>
      <c r="P301" s="221">
        <f>O301*H301</f>
        <v>0</v>
      </c>
      <c r="Q301" s="221">
        <v>0</v>
      </c>
      <c r="R301" s="221">
        <f>Q301*H301</f>
        <v>0</v>
      </c>
      <c r="S301" s="221">
        <v>0</v>
      </c>
      <c r="T301" s="222">
        <f>S301*H301</f>
        <v>0</v>
      </c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R301" s="223" t="s">
        <v>204</v>
      </c>
      <c r="AT301" s="223" t="s">
        <v>229</v>
      </c>
      <c r="AU301" s="223" t="s">
        <v>73</v>
      </c>
      <c r="AY301" s="17" t="s">
        <v>150</v>
      </c>
      <c r="BE301" s="224">
        <f>IF(N301="základní",J301,0)</f>
        <v>0</v>
      </c>
      <c r="BF301" s="224">
        <f>IF(N301="snížená",J301,0)</f>
        <v>0</v>
      </c>
      <c r="BG301" s="224">
        <f>IF(N301="zákl. přenesená",J301,0)</f>
        <v>0</v>
      </c>
      <c r="BH301" s="224">
        <f>IF(N301="sníž. přenesená",J301,0)</f>
        <v>0</v>
      </c>
      <c r="BI301" s="224">
        <f>IF(N301="nulová",J301,0)</f>
        <v>0</v>
      </c>
      <c r="BJ301" s="17" t="s">
        <v>81</v>
      </c>
      <c r="BK301" s="224">
        <f>ROUND(I301*H301,2)</f>
        <v>0</v>
      </c>
      <c r="BL301" s="17" t="s">
        <v>179</v>
      </c>
      <c r="BM301" s="223" t="s">
        <v>1505</v>
      </c>
    </row>
    <row r="302" s="2" customFormat="1">
      <c r="A302" s="38"/>
      <c r="B302" s="39"/>
      <c r="C302" s="40"/>
      <c r="D302" s="225" t="s">
        <v>159</v>
      </c>
      <c r="E302" s="40"/>
      <c r="F302" s="226" t="s">
        <v>2828</v>
      </c>
      <c r="G302" s="40"/>
      <c r="H302" s="40"/>
      <c r="I302" s="227"/>
      <c r="J302" s="40"/>
      <c r="K302" s="40"/>
      <c r="L302" s="44"/>
      <c r="M302" s="228"/>
      <c r="N302" s="229"/>
      <c r="O302" s="84"/>
      <c r="P302" s="84"/>
      <c r="Q302" s="84"/>
      <c r="R302" s="84"/>
      <c r="S302" s="84"/>
      <c r="T302" s="85"/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T302" s="17" t="s">
        <v>159</v>
      </c>
      <c r="AU302" s="17" t="s">
        <v>73</v>
      </c>
    </row>
    <row r="303" s="2" customFormat="1" ht="16.5" customHeight="1">
      <c r="A303" s="38"/>
      <c r="B303" s="39"/>
      <c r="C303" s="243" t="s">
        <v>974</v>
      </c>
      <c r="D303" s="243" t="s">
        <v>229</v>
      </c>
      <c r="E303" s="244" t="s">
        <v>2829</v>
      </c>
      <c r="F303" s="245" t="s">
        <v>2830</v>
      </c>
      <c r="G303" s="246" t="s">
        <v>1845</v>
      </c>
      <c r="H303" s="247">
        <v>72</v>
      </c>
      <c r="I303" s="248"/>
      <c r="J303" s="249">
        <f>ROUND(I303*H303,2)</f>
        <v>0</v>
      </c>
      <c r="K303" s="245" t="s">
        <v>19</v>
      </c>
      <c r="L303" s="250"/>
      <c r="M303" s="251" t="s">
        <v>19</v>
      </c>
      <c r="N303" s="252" t="s">
        <v>44</v>
      </c>
      <c r="O303" s="84"/>
      <c r="P303" s="221">
        <f>O303*H303</f>
        <v>0</v>
      </c>
      <c r="Q303" s="221">
        <v>0</v>
      </c>
      <c r="R303" s="221">
        <f>Q303*H303</f>
        <v>0</v>
      </c>
      <c r="S303" s="221">
        <v>0</v>
      </c>
      <c r="T303" s="222">
        <f>S303*H303</f>
        <v>0</v>
      </c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R303" s="223" t="s">
        <v>204</v>
      </c>
      <c r="AT303" s="223" t="s">
        <v>229</v>
      </c>
      <c r="AU303" s="223" t="s">
        <v>73</v>
      </c>
      <c r="AY303" s="17" t="s">
        <v>150</v>
      </c>
      <c r="BE303" s="224">
        <f>IF(N303="základní",J303,0)</f>
        <v>0</v>
      </c>
      <c r="BF303" s="224">
        <f>IF(N303="snížená",J303,0)</f>
        <v>0</v>
      </c>
      <c r="BG303" s="224">
        <f>IF(N303="zákl. přenesená",J303,0)</f>
        <v>0</v>
      </c>
      <c r="BH303" s="224">
        <f>IF(N303="sníž. přenesená",J303,0)</f>
        <v>0</v>
      </c>
      <c r="BI303" s="224">
        <f>IF(N303="nulová",J303,0)</f>
        <v>0</v>
      </c>
      <c r="BJ303" s="17" t="s">
        <v>81</v>
      </c>
      <c r="BK303" s="224">
        <f>ROUND(I303*H303,2)</f>
        <v>0</v>
      </c>
      <c r="BL303" s="17" t="s">
        <v>179</v>
      </c>
      <c r="BM303" s="223" t="s">
        <v>1515</v>
      </c>
    </row>
    <row r="304" s="2" customFormat="1">
      <c r="A304" s="38"/>
      <c r="B304" s="39"/>
      <c r="C304" s="40"/>
      <c r="D304" s="225" t="s">
        <v>159</v>
      </c>
      <c r="E304" s="40"/>
      <c r="F304" s="226" t="s">
        <v>2830</v>
      </c>
      <c r="G304" s="40"/>
      <c r="H304" s="40"/>
      <c r="I304" s="227"/>
      <c r="J304" s="40"/>
      <c r="K304" s="40"/>
      <c r="L304" s="44"/>
      <c r="M304" s="228"/>
      <c r="N304" s="229"/>
      <c r="O304" s="84"/>
      <c r="P304" s="84"/>
      <c r="Q304" s="84"/>
      <c r="R304" s="84"/>
      <c r="S304" s="84"/>
      <c r="T304" s="85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T304" s="17" t="s">
        <v>159</v>
      </c>
      <c r="AU304" s="17" t="s">
        <v>73</v>
      </c>
    </row>
    <row r="305" s="2" customFormat="1" ht="16.5" customHeight="1">
      <c r="A305" s="38"/>
      <c r="B305" s="39"/>
      <c r="C305" s="243" t="s">
        <v>980</v>
      </c>
      <c r="D305" s="243" t="s">
        <v>229</v>
      </c>
      <c r="E305" s="244" t="s">
        <v>2831</v>
      </c>
      <c r="F305" s="245" t="s">
        <v>2832</v>
      </c>
      <c r="G305" s="246" t="s">
        <v>1845</v>
      </c>
      <c r="H305" s="247">
        <v>4</v>
      </c>
      <c r="I305" s="248"/>
      <c r="J305" s="249">
        <f>ROUND(I305*H305,2)</f>
        <v>0</v>
      </c>
      <c r="K305" s="245" t="s">
        <v>19</v>
      </c>
      <c r="L305" s="250"/>
      <c r="M305" s="251" t="s">
        <v>19</v>
      </c>
      <c r="N305" s="252" t="s">
        <v>44</v>
      </c>
      <c r="O305" s="84"/>
      <c r="P305" s="221">
        <f>O305*H305</f>
        <v>0</v>
      </c>
      <c r="Q305" s="221">
        <v>0</v>
      </c>
      <c r="R305" s="221">
        <f>Q305*H305</f>
        <v>0</v>
      </c>
      <c r="S305" s="221">
        <v>0</v>
      </c>
      <c r="T305" s="222">
        <f>S305*H305</f>
        <v>0</v>
      </c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R305" s="223" t="s">
        <v>204</v>
      </c>
      <c r="AT305" s="223" t="s">
        <v>229</v>
      </c>
      <c r="AU305" s="223" t="s">
        <v>73</v>
      </c>
      <c r="AY305" s="17" t="s">
        <v>150</v>
      </c>
      <c r="BE305" s="224">
        <f>IF(N305="základní",J305,0)</f>
        <v>0</v>
      </c>
      <c r="BF305" s="224">
        <f>IF(N305="snížená",J305,0)</f>
        <v>0</v>
      </c>
      <c r="BG305" s="224">
        <f>IF(N305="zákl. přenesená",J305,0)</f>
        <v>0</v>
      </c>
      <c r="BH305" s="224">
        <f>IF(N305="sníž. přenesená",J305,0)</f>
        <v>0</v>
      </c>
      <c r="BI305" s="224">
        <f>IF(N305="nulová",J305,0)</f>
        <v>0</v>
      </c>
      <c r="BJ305" s="17" t="s">
        <v>81</v>
      </c>
      <c r="BK305" s="224">
        <f>ROUND(I305*H305,2)</f>
        <v>0</v>
      </c>
      <c r="BL305" s="17" t="s">
        <v>179</v>
      </c>
      <c r="BM305" s="223" t="s">
        <v>1523</v>
      </c>
    </row>
    <row r="306" s="2" customFormat="1">
      <c r="A306" s="38"/>
      <c r="B306" s="39"/>
      <c r="C306" s="40"/>
      <c r="D306" s="225" t="s">
        <v>159</v>
      </c>
      <c r="E306" s="40"/>
      <c r="F306" s="226" t="s">
        <v>2832</v>
      </c>
      <c r="G306" s="40"/>
      <c r="H306" s="40"/>
      <c r="I306" s="227"/>
      <c r="J306" s="40"/>
      <c r="K306" s="40"/>
      <c r="L306" s="44"/>
      <c r="M306" s="228"/>
      <c r="N306" s="229"/>
      <c r="O306" s="84"/>
      <c r="P306" s="84"/>
      <c r="Q306" s="84"/>
      <c r="R306" s="84"/>
      <c r="S306" s="84"/>
      <c r="T306" s="85"/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T306" s="17" t="s">
        <v>159</v>
      </c>
      <c r="AU306" s="17" t="s">
        <v>73</v>
      </c>
    </row>
    <row r="307" s="2" customFormat="1" ht="16.5" customHeight="1">
      <c r="A307" s="38"/>
      <c r="B307" s="39"/>
      <c r="C307" s="243" t="s">
        <v>986</v>
      </c>
      <c r="D307" s="243" t="s">
        <v>229</v>
      </c>
      <c r="E307" s="244" t="s">
        <v>2833</v>
      </c>
      <c r="F307" s="245" t="s">
        <v>2834</v>
      </c>
      <c r="G307" s="246" t="s">
        <v>2719</v>
      </c>
      <c r="H307" s="247">
        <v>1</v>
      </c>
      <c r="I307" s="248"/>
      <c r="J307" s="249">
        <f>ROUND(I307*H307,2)</f>
        <v>0</v>
      </c>
      <c r="K307" s="245" t="s">
        <v>19</v>
      </c>
      <c r="L307" s="250"/>
      <c r="M307" s="251" t="s">
        <v>19</v>
      </c>
      <c r="N307" s="252" t="s">
        <v>44</v>
      </c>
      <c r="O307" s="84"/>
      <c r="P307" s="221">
        <f>O307*H307</f>
        <v>0</v>
      </c>
      <c r="Q307" s="221">
        <v>0</v>
      </c>
      <c r="R307" s="221">
        <f>Q307*H307</f>
        <v>0</v>
      </c>
      <c r="S307" s="221">
        <v>0</v>
      </c>
      <c r="T307" s="222">
        <f>S307*H307</f>
        <v>0</v>
      </c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R307" s="223" t="s">
        <v>204</v>
      </c>
      <c r="AT307" s="223" t="s">
        <v>229</v>
      </c>
      <c r="AU307" s="223" t="s">
        <v>73</v>
      </c>
      <c r="AY307" s="17" t="s">
        <v>150</v>
      </c>
      <c r="BE307" s="224">
        <f>IF(N307="základní",J307,0)</f>
        <v>0</v>
      </c>
      <c r="BF307" s="224">
        <f>IF(N307="snížená",J307,0)</f>
        <v>0</v>
      </c>
      <c r="BG307" s="224">
        <f>IF(N307="zákl. přenesená",J307,0)</f>
        <v>0</v>
      </c>
      <c r="BH307" s="224">
        <f>IF(N307="sníž. přenesená",J307,0)</f>
        <v>0</v>
      </c>
      <c r="BI307" s="224">
        <f>IF(N307="nulová",J307,0)</f>
        <v>0</v>
      </c>
      <c r="BJ307" s="17" t="s">
        <v>81</v>
      </c>
      <c r="BK307" s="224">
        <f>ROUND(I307*H307,2)</f>
        <v>0</v>
      </c>
      <c r="BL307" s="17" t="s">
        <v>179</v>
      </c>
      <c r="BM307" s="223" t="s">
        <v>1531</v>
      </c>
    </row>
    <row r="308" s="2" customFormat="1">
      <c r="A308" s="38"/>
      <c r="B308" s="39"/>
      <c r="C308" s="40"/>
      <c r="D308" s="225" t="s">
        <v>159</v>
      </c>
      <c r="E308" s="40"/>
      <c r="F308" s="226" t="s">
        <v>2834</v>
      </c>
      <c r="G308" s="40"/>
      <c r="H308" s="40"/>
      <c r="I308" s="227"/>
      <c r="J308" s="40"/>
      <c r="K308" s="40"/>
      <c r="L308" s="44"/>
      <c r="M308" s="228"/>
      <c r="N308" s="229"/>
      <c r="O308" s="84"/>
      <c r="P308" s="84"/>
      <c r="Q308" s="84"/>
      <c r="R308" s="84"/>
      <c r="S308" s="84"/>
      <c r="T308" s="85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T308" s="17" t="s">
        <v>159</v>
      </c>
      <c r="AU308" s="17" t="s">
        <v>73</v>
      </c>
    </row>
    <row r="309" s="2" customFormat="1" ht="16.5" customHeight="1">
      <c r="A309" s="38"/>
      <c r="B309" s="39"/>
      <c r="C309" s="243" t="s">
        <v>990</v>
      </c>
      <c r="D309" s="243" t="s">
        <v>229</v>
      </c>
      <c r="E309" s="244" t="s">
        <v>2835</v>
      </c>
      <c r="F309" s="245" t="s">
        <v>2836</v>
      </c>
      <c r="G309" s="246" t="s">
        <v>1845</v>
      </c>
      <c r="H309" s="247">
        <v>40</v>
      </c>
      <c r="I309" s="248"/>
      <c r="J309" s="249">
        <f>ROUND(I309*H309,2)</f>
        <v>0</v>
      </c>
      <c r="K309" s="245" t="s">
        <v>19</v>
      </c>
      <c r="L309" s="250"/>
      <c r="M309" s="251" t="s">
        <v>19</v>
      </c>
      <c r="N309" s="252" t="s">
        <v>44</v>
      </c>
      <c r="O309" s="84"/>
      <c r="P309" s="221">
        <f>O309*H309</f>
        <v>0</v>
      </c>
      <c r="Q309" s="221">
        <v>0</v>
      </c>
      <c r="R309" s="221">
        <f>Q309*H309</f>
        <v>0</v>
      </c>
      <c r="S309" s="221">
        <v>0</v>
      </c>
      <c r="T309" s="222">
        <f>S309*H309</f>
        <v>0</v>
      </c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R309" s="223" t="s">
        <v>204</v>
      </c>
      <c r="AT309" s="223" t="s">
        <v>229</v>
      </c>
      <c r="AU309" s="223" t="s">
        <v>73</v>
      </c>
      <c r="AY309" s="17" t="s">
        <v>150</v>
      </c>
      <c r="BE309" s="224">
        <f>IF(N309="základní",J309,0)</f>
        <v>0</v>
      </c>
      <c r="BF309" s="224">
        <f>IF(N309="snížená",J309,0)</f>
        <v>0</v>
      </c>
      <c r="BG309" s="224">
        <f>IF(N309="zákl. přenesená",J309,0)</f>
        <v>0</v>
      </c>
      <c r="BH309" s="224">
        <f>IF(N309="sníž. přenesená",J309,0)</f>
        <v>0</v>
      </c>
      <c r="BI309" s="224">
        <f>IF(N309="nulová",J309,0)</f>
        <v>0</v>
      </c>
      <c r="BJ309" s="17" t="s">
        <v>81</v>
      </c>
      <c r="BK309" s="224">
        <f>ROUND(I309*H309,2)</f>
        <v>0</v>
      </c>
      <c r="BL309" s="17" t="s">
        <v>179</v>
      </c>
      <c r="BM309" s="223" t="s">
        <v>1539</v>
      </c>
    </row>
    <row r="310" s="2" customFormat="1">
      <c r="A310" s="38"/>
      <c r="B310" s="39"/>
      <c r="C310" s="40"/>
      <c r="D310" s="225" t="s">
        <v>159</v>
      </c>
      <c r="E310" s="40"/>
      <c r="F310" s="226" t="s">
        <v>2836</v>
      </c>
      <c r="G310" s="40"/>
      <c r="H310" s="40"/>
      <c r="I310" s="227"/>
      <c r="J310" s="40"/>
      <c r="K310" s="40"/>
      <c r="L310" s="44"/>
      <c r="M310" s="228"/>
      <c r="N310" s="229"/>
      <c r="O310" s="84"/>
      <c r="P310" s="84"/>
      <c r="Q310" s="84"/>
      <c r="R310" s="84"/>
      <c r="S310" s="84"/>
      <c r="T310" s="85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T310" s="17" t="s">
        <v>159</v>
      </c>
      <c r="AU310" s="17" t="s">
        <v>73</v>
      </c>
    </row>
    <row r="311" s="2" customFormat="1" ht="16.5" customHeight="1">
      <c r="A311" s="38"/>
      <c r="B311" s="39"/>
      <c r="C311" s="243" t="s">
        <v>996</v>
      </c>
      <c r="D311" s="243" t="s">
        <v>229</v>
      </c>
      <c r="E311" s="244" t="s">
        <v>2837</v>
      </c>
      <c r="F311" s="245" t="s">
        <v>2838</v>
      </c>
      <c r="G311" s="246" t="s">
        <v>1845</v>
      </c>
      <c r="H311" s="247">
        <v>8</v>
      </c>
      <c r="I311" s="248"/>
      <c r="J311" s="249">
        <f>ROUND(I311*H311,2)</f>
        <v>0</v>
      </c>
      <c r="K311" s="245" t="s">
        <v>19</v>
      </c>
      <c r="L311" s="250"/>
      <c r="M311" s="251" t="s">
        <v>19</v>
      </c>
      <c r="N311" s="252" t="s">
        <v>44</v>
      </c>
      <c r="O311" s="84"/>
      <c r="P311" s="221">
        <f>O311*H311</f>
        <v>0</v>
      </c>
      <c r="Q311" s="221">
        <v>0</v>
      </c>
      <c r="R311" s="221">
        <f>Q311*H311</f>
        <v>0</v>
      </c>
      <c r="S311" s="221">
        <v>0</v>
      </c>
      <c r="T311" s="222">
        <f>S311*H311</f>
        <v>0</v>
      </c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R311" s="223" t="s">
        <v>204</v>
      </c>
      <c r="AT311" s="223" t="s">
        <v>229</v>
      </c>
      <c r="AU311" s="223" t="s">
        <v>73</v>
      </c>
      <c r="AY311" s="17" t="s">
        <v>150</v>
      </c>
      <c r="BE311" s="224">
        <f>IF(N311="základní",J311,0)</f>
        <v>0</v>
      </c>
      <c r="BF311" s="224">
        <f>IF(N311="snížená",J311,0)</f>
        <v>0</v>
      </c>
      <c r="BG311" s="224">
        <f>IF(N311="zákl. přenesená",J311,0)</f>
        <v>0</v>
      </c>
      <c r="BH311" s="224">
        <f>IF(N311="sníž. přenesená",J311,0)</f>
        <v>0</v>
      </c>
      <c r="BI311" s="224">
        <f>IF(N311="nulová",J311,0)</f>
        <v>0</v>
      </c>
      <c r="BJ311" s="17" t="s">
        <v>81</v>
      </c>
      <c r="BK311" s="224">
        <f>ROUND(I311*H311,2)</f>
        <v>0</v>
      </c>
      <c r="BL311" s="17" t="s">
        <v>179</v>
      </c>
      <c r="BM311" s="223" t="s">
        <v>1549</v>
      </c>
    </row>
    <row r="312" s="2" customFormat="1">
      <c r="A312" s="38"/>
      <c r="B312" s="39"/>
      <c r="C312" s="40"/>
      <c r="D312" s="225" t="s">
        <v>159</v>
      </c>
      <c r="E312" s="40"/>
      <c r="F312" s="226" t="s">
        <v>2838</v>
      </c>
      <c r="G312" s="40"/>
      <c r="H312" s="40"/>
      <c r="I312" s="227"/>
      <c r="J312" s="40"/>
      <c r="K312" s="40"/>
      <c r="L312" s="44"/>
      <c r="M312" s="228"/>
      <c r="N312" s="229"/>
      <c r="O312" s="84"/>
      <c r="P312" s="84"/>
      <c r="Q312" s="84"/>
      <c r="R312" s="84"/>
      <c r="S312" s="84"/>
      <c r="T312" s="85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T312" s="17" t="s">
        <v>159</v>
      </c>
      <c r="AU312" s="17" t="s">
        <v>73</v>
      </c>
    </row>
    <row r="313" s="2" customFormat="1" ht="16.5" customHeight="1">
      <c r="A313" s="38"/>
      <c r="B313" s="39"/>
      <c r="C313" s="243" t="s">
        <v>1000</v>
      </c>
      <c r="D313" s="243" t="s">
        <v>229</v>
      </c>
      <c r="E313" s="244" t="s">
        <v>2839</v>
      </c>
      <c r="F313" s="245" t="s">
        <v>2840</v>
      </c>
      <c r="G313" s="246" t="s">
        <v>2719</v>
      </c>
      <c r="H313" s="247">
        <v>1</v>
      </c>
      <c r="I313" s="248"/>
      <c r="J313" s="249">
        <f>ROUND(I313*H313,2)</f>
        <v>0</v>
      </c>
      <c r="K313" s="245" t="s">
        <v>19</v>
      </c>
      <c r="L313" s="250"/>
      <c r="M313" s="251" t="s">
        <v>19</v>
      </c>
      <c r="N313" s="252" t="s">
        <v>44</v>
      </c>
      <c r="O313" s="84"/>
      <c r="P313" s="221">
        <f>O313*H313</f>
        <v>0</v>
      </c>
      <c r="Q313" s="221">
        <v>0</v>
      </c>
      <c r="R313" s="221">
        <f>Q313*H313</f>
        <v>0</v>
      </c>
      <c r="S313" s="221">
        <v>0</v>
      </c>
      <c r="T313" s="222">
        <f>S313*H313</f>
        <v>0</v>
      </c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R313" s="223" t="s">
        <v>204</v>
      </c>
      <c r="AT313" s="223" t="s">
        <v>229</v>
      </c>
      <c r="AU313" s="223" t="s">
        <v>73</v>
      </c>
      <c r="AY313" s="17" t="s">
        <v>150</v>
      </c>
      <c r="BE313" s="224">
        <f>IF(N313="základní",J313,0)</f>
        <v>0</v>
      </c>
      <c r="BF313" s="224">
        <f>IF(N313="snížená",J313,0)</f>
        <v>0</v>
      </c>
      <c r="BG313" s="224">
        <f>IF(N313="zákl. přenesená",J313,0)</f>
        <v>0</v>
      </c>
      <c r="BH313" s="224">
        <f>IF(N313="sníž. přenesená",J313,0)</f>
        <v>0</v>
      </c>
      <c r="BI313" s="224">
        <f>IF(N313="nulová",J313,0)</f>
        <v>0</v>
      </c>
      <c r="BJ313" s="17" t="s">
        <v>81</v>
      </c>
      <c r="BK313" s="224">
        <f>ROUND(I313*H313,2)</f>
        <v>0</v>
      </c>
      <c r="BL313" s="17" t="s">
        <v>179</v>
      </c>
      <c r="BM313" s="223" t="s">
        <v>1557</v>
      </c>
    </row>
    <row r="314" s="2" customFormat="1">
      <c r="A314" s="38"/>
      <c r="B314" s="39"/>
      <c r="C314" s="40"/>
      <c r="D314" s="225" t="s">
        <v>159</v>
      </c>
      <c r="E314" s="40"/>
      <c r="F314" s="226" t="s">
        <v>2840</v>
      </c>
      <c r="G314" s="40"/>
      <c r="H314" s="40"/>
      <c r="I314" s="227"/>
      <c r="J314" s="40"/>
      <c r="K314" s="40"/>
      <c r="L314" s="44"/>
      <c r="M314" s="228"/>
      <c r="N314" s="229"/>
      <c r="O314" s="84"/>
      <c r="P314" s="84"/>
      <c r="Q314" s="84"/>
      <c r="R314" s="84"/>
      <c r="S314" s="84"/>
      <c r="T314" s="85"/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T314" s="17" t="s">
        <v>159</v>
      </c>
      <c r="AU314" s="17" t="s">
        <v>73</v>
      </c>
    </row>
    <row r="315" s="2" customFormat="1">
      <c r="A315" s="38"/>
      <c r="B315" s="39"/>
      <c r="C315" s="40"/>
      <c r="D315" s="225" t="s">
        <v>260</v>
      </c>
      <c r="E315" s="40"/>
      <c r="F315" s="253" t="s">
        <v>2841</v>
      </c>
      <c r="G315" s="40"/>
      <c r="H315" s="40"/>
      <c r="I315" s="227"/>
      <c r="J315" s="40"/>
      <c r="K315" s="40"/>
      <c r="L315" s="44"/>
      <c r="M315" s="228"/>
      <c r="N315" s="229"/>
      <c r="O315" s="84"/>
      <c r="P315" s="84"/>
      <c r="Q315" s="84"/>
      <c r="R315" s="84"/>
      <c r="S315" s="84"/>
      <c r="T315" s="85"/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T315" s="17" t="s">
        <v>260</v>
      </c>
      <c r="AU315" s="17" t="s">
        <v>73</v>
      </c>
    </row>
    <row r="316" s="2" customFormat="1" ht="16.5" customHeight="1">
      <c r="A316" s="38"/>
      <c r="B316" s="39"/>
      <c r="C316" s="243" t="s">
        <v>1006</v>
      </c>
      <c r="D316" s="243" t="s">
        <v>229</v>
      </c>
      <c r="E316" s="244" t="s">
        <v>2842</v>
      </c>
      <c r="F316" s="245" t="s">
        <v>2843</v>
      </c>
      <c r="G316" s="246" t="s">
        <v>2064</v>
      </c>
      <c r="H316" s="247">
        <v>1</v>
      </c>
      <c r="I316" s="248"/>
      <c r="J316" s="249">
        <f>ROUND(I316*H316,2)</f>
        <v>0</v>
      </c>
      <c r="K316" s="245" t="s">
        <v>19</v>
      </c>
      <c r="L316" s="250"/>
      <c r="M316" s="251" t="s">
        <v>19</v>
      </c>
      <c r="N316" s="252" t="s">
        <v>44</v>
      </c>
      <c r="O316" s="84"/>
      <c r="P316" s="221">
        <f>O316*H316</f>
        <v>0</v>
      </c>
      <c r="Q316" s="221">
        <v>0</v>
      </c>
      <c r="R316" s="221">
        <f>Q316*H316</f>
        <v>0</v>
      </c>
      <c r="S316" s="221">
        <v>0</v>
      </c>
      <c r="T316" s="222">
        <f>S316*H316</f>
        <v>0</v>
      </c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R316" s="223" t="s">
        <v>204</v>
      </c>
      <c r="AT316" s="223" t="s">
        <v>229</v>
      </c>
      <c r="AU316" s="223" t="s">
        <v>73</v>
      </c>
      <c r="AY316" s="17" t="s">
        <v>150</v>
      </c>
      <c r="BE316" s="224">
        <f>IF(N316="základní",J316,0)</f>
        <v>0</v>
      </c>
      <c r="BF316" s="224">
        <f>IF(N316="snížená",J316,0)</f>
        <v>0</v>
      </c>
      <c r="BG316" s="224">
        <f>IF(N316="zákl. přenesená",J316,0)</f>
        <v>0</v>
      </c>
      <c r="BH316" s="224">
        <f>IF(N316="sníž. přenesená",J316,0)</f>
        <v>0</v>
      </c>
      <c r="BI316" s="224">
        <f>IF(N316="nulová",J316,0)</f>
        <v>0</v>
      </c>
      <c r="BJ316" s="17" t="s">
        <v>81</v>
      </c>
      <c r="BK316" s="224">
        <f>ROUND(I316*H316,2)</f>
        <v>0</v>
      </c>
      <c r="BL316" s="17" t="s">
        <v>179</v>
      </c>
      <c r="BM316" s="223" t="s">
        <v>1567</v>
      </c>
    </row>
    <row r="317" s="2" customFormat="1">
      <c r="A317" s="38"/>
      <c r="B317" s="39"/>
      <c r="C317" s="40"/>
      <c r="D317" s="225" t="s">
        <v>159</v>
      </c>
      <c r="E317" s="40"/>
      <c r="F317" s="226" t="s">
        <v>2843</v>
      </c>
      <c r="G317" s="40"/>
      <c r="H317" s="40"/>
      <c r="I317" s="227"/>
      <c r="J317" s="40"/>
      <c r="K317" s="40"/>
      <c r="L317" s="44"/>
      <c r="M317" s="228"/>
      <c r="N317" s="229"/>
      <c r="O317" s="84"/>
      <c r="P317" s="84"/>
      <c r="Q317" s="84"/>
      <c r="R317" s="84"/>
      <c r="S317" s="84"/>
      <c r="T317" s="85"/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T317" s="17" t="s">
        <v>159</v>
      </c>
      <c r="AU317" s="17" t="s">
        <v>73</v>
      </c>
    </row>
    <row r="318" s="2" customFormat="1" ht="16.5" customHeight="1">
      <c r="A318" s="38"/>
      <c r="B318" s="39"/>
      <c r="C318" s="243" t="s">
        <v>1012</v>
      </c>
      <c r="D318" s="243" t="s">
        <v>229</v>
      </c>
      <c r="E318" s="244" t="s">
        <v>2844</v>
      </c>
      <c r="F318" s="245" t="s">
        <v>2845</v>
      </c>
      <c r="G318" s="246" t="s">
        <v>2064</v>
      </c>
      <c r="H318" s="247">
        <v>3</v>
      </c>
      <c r="I318" s="248"/>
      <c r="J318" s="249">
        <f>ROUND(I318*H318,2)</f>
        <v>0</v>
      </c>
      <c r="K318" s="245" t="s">
        <v>19</v>
      </c>
      <c r="L318" s="250"/>
      <c r="M318" s="251" t="s">
        <v>19</v>
      </c>
      <c r="N318" s="252" t="s">
        <v>44</v>
      </c>
      <c r="O318" s="84"/>
      <c r="P318" s="221">
        <f>O318*H318</f>
        <v>0</v>
      </c>
      <c r="Q318" s="221">
        <v>0</v>
      </c>
      <c r="R318" s="221">
        <f>Q318*H318</f>
        <v>0</v>
      </c>
      <c r="S318" s="221">
        <v>0</v>
      </c>
      <c r="T318" s="222">
        <f>S318*H318</f>
        <v>0</v>
      </c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R318" s="223" t="s">
        <v>204</v>
      </c>
      <c r="AT318" s="223" t="s">
        <v>229</v>
      </c>
      <c r="AU318" s="223" t="s">
        <v>73</v>
      </c>
      <c r="AY318" s="17" t="s">
        <v>150</v>
      </c>
      <c r="BE318" s="224">
        <f>IF(N318="základní",J318,0)</f>
        <v>0</v>
      </c>
      <c r="BF318" s="224">
        <f>IF(N318="snížená",J318,0)</f>
        <v>0</v>
      </c>
      <c r="BG318" s="224">
        <f>IF(N318="zákl. přenesená",J318,0)</f>
        <v>0</v>
      </c>
      <c r="BH318" s="224">
        <f>IF(N318="sníž. přenesená",J318,0)</f>
        <v>0</v>
      </c>
      <c r="BI318" s="224">
        <f>IF(N318="nulová",J318,0)</f>
        <v>0</v>
      </c>
      <c r="BJ318" s="17" t="s">
        <v>81</v>
      </c>
      <c r="BK318" s="224">
        <f>ROUND(I318*H318,2)</f>
        <v>0</v>
      </c>
      <c r="BL318" s="17" t="s">
        <v>179</v>
      </c>
      <c r="BM318" s="223" t="s">
        <v>1575</v>
      </c>
    </row>
    <row r="319" s="2" customFormat="1">
      <c r="A319" s="38"/>
      <c r="B319" s="39"/>
      <c r="C319" s="40"/>
      <c r="D319" s="225" t="s">
        <v>159</v>
      </c>
      <c r="E319" s="40"/>
      <c r="F319" s="226" t="s">
        <v>2845</v>
      </c>
      <c r="G319" s="40"/>
      <c r="H319" s="40"/>
      <c r="I319" s="227"/>
      <c r="J319" s="40"/>
      <c r="K319" s="40"/>
      <c r="L319" s="44"/>
      <c r="M319" s="228"/>
      <c r="N319" s="229"/>
      <c r="O319" s="84"/>
      <c r="P319" s="84"/>
      <c r="Q319" s="84"/>
      <c r="R319" s="84"/>
      <c r="S319" s="84"/>
      <c r="T319" s="85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T319" s="17" t="s">
        <v>159</v>
      </c>
      <c r="AU319" s="17" t="s">
        <v>73</v>
      </c>
    </row>
    <row r="320" s="2" customFormat="1" ht="16.5" customHeight="1">
      <c r="A320" s="38"/>
      <c r="B320" s="39"/>
      <c r="C320" s="243" t="s">
        <v>1018</v>
      </c>
      <c r="D320" s="243" t="s">
        <v>229</v>
      </c>
      <c r="E320" s="244" t="s">
        <v>2846</v>
      </c>
      <c r="F320" s="245" t="s">
        <v>2847</v>
      </c>
      <c r="G320" s="246" t="s">
        <v>2064</v>
      </c>
      <c r="H320" s="247">
        <v>1</v>
      </c>
      <c r="I320" s="248"/>
      <c r="J320" s="249">
        <f>ROUND(I320*H320,2)</f>
        <v>0</v>
      </c>
      <c r="K320" s="245" t="s">
        <v>19</v>
      </c>
      <c r="L320" s="250"/>
      <c r="M320" s="251" t="s">
        <v>19</v>
      </c>
      <c r="N320" s="252" t="s">
        <v>44</v>
      </c>
      <c r="O320" s="84"/>
      <c r="P320" s="221">
        <f>O320*H320</f>
        <v>0</v>
      </c>
      <c r="Q320" s="221">
        <v>0</v>
      </c>
      <c r="R320" s="221">
        <f>Q320*H320</f>
        <v>0</v>
      </c>
      <c r="S320" s="221">
        <v>0</v>
      </c>
      <c r="T320" s="222">
        <f>S320*H320</f>
        <v>0</v>
      </c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R320" s="223" t="s">
        <v>204</v>
      </c>
      <c r="AT320" s="223" t="s">
        <v>229</v>
      </c>
      <c r="AU320" s="223" t="s">
        <v>73</v>
      </c>
      <c r="AY320" s="17" t="s">
        <v>150</v>
      </c>
      <c r="BE320" s="224">
        <f>IF(N320="základní",J320,0)</f>
        <v>0</v>
      </c>
      <c r="BF320" s="224">
        <f>IF(N320="snížená",J320,0)</f>
        <v>0</v>
      </c>
      <c r="BG320" s="224">
        <f>IF(N320="zákl. přenesená",J320,0)</f>
        <v>0</v>
      </c>
      <c r="BH320" s="224">
        <f>IF(N320="sníž. přenesená",J320,0)</f>
        <v>0</v>
      </c>
      <c r="BI320" s="224">
        <f>IF(N320="nulová",J320,0)</f>
        <v>0</v>
      </c>
      <c r="BJ320" s="17" t="s">
        <v>81</v>
      </c>
      <c r="BK320" s="224">
        <f>ROUND(I320*H320,2)</f>
        <v>0</v>
      </c>
      <c r="BL320" s="17" t="s">
        <v>179</v>
      </c>
      <c r="BM320" s="223" t="s">
        <v>1584</v>
      </c>
    </row>
    <row r="321" s="2" customFormat="1">
      <c r="A321" s="38"/>
      <c r="B321" s="39"/>
      <c r="C321" s="40"/>
      <c r="D321" s="225" t="s">
        <v>159</v>
      </c>
      <c r="E321" s="40"/>
      <c r="F321" s="226" t="s">
        <v>2847</v>
      </c>
      <c r="G321" s="40"/>
      <c r="H321" s="40"/>
      <c r="I321" s="227"/>
      <c r="J321" s="40"/>
      <c r="K321" s="40"/>
      <c r="L321" s="44"/>
      <c r="M321" s="228"/>
      <c r="N321" s="229"/>
      <c r="O321" s="84"/>
      <c r="P321" s="84"/>
      <c r="Q321" s="84"/>
      <c r="R321" s="84"/>
      <c r="S321" s="84"/>
      <c r="T321" s="85"/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T321" s="17" t="s">
        <v>159</v>
      </c>
      <c r="AU321" s="17" t="s">
        <v>73</v>
      </c>
    </row>
    <row r="322" s="2" customFormat="1" ht="16.5" customHeight="1">
      <c r="A322" s="38"/>
      <c r="B322" s="39"/>
      <c r="C322" s="243" t="s">
        <v>1024</v>
      </c>
      <c r="D322" s="243" t="s">
        <v>229</v>
      </c>
      <c r="E322" s="244" t="s">
        <v>2848</v>
      </c>
      <c r="F322" s="245" t="s">
        <v>2849</v>
      </c>
      <c r="G322" s="246" t="s">
        <v>216</v>
      </c>
      <c r="H322" s="247">
        <v>15</v>
      </c>
      <c r="I322" s="248"/>
      <c r="J322" s="249">
        <f>ROUND(I322*H322,2)</f>
        <v>0</v>
      </c>
      <c r="K322" s="245" t="s">
        <v>19</v>
      </c>
      <c r="L322" s="250"/>
      <c r="M322" s="251" t="s">
        <v>19</v>
      </c>
      <c r="N322" s="252" t="s">
        <v>44</v>
      </c>
      <c r="O322" s="84"/>
      <c r="P322" s="221">
        <f>O322*H322</f>
        <v>0</v>
      </c>
      <c r="Q322" s="221">
        <v>0</v>
      </c>
      <c r="R322" s="221">
        <f>Q322*H322</f>
        <v>0</v>
      </c>
      <c r="S322" s="221">
        <v>0</v>
      </c>
      <c r="T322" s="222">
        <f>S322*H322</f>
        <v>0</v>
      </c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R322" s="223" t="s">
        <v>204</v>
      </c>
      <c r="AT322" s="223" t="s">
        <v>229</v>
      </c>
      <c r="AU322" s="223" t="s">
        <v>73</v>
      </c>
      <c r="AY322" s="17" t="s">
        <v>150</v>
      </c>
      <c r="BE322" s="224">
        <f>IF(N322="základní",J322,0)</f>
        <v>0</v>
      </c>
      <c r="BF322" s="224">
        <f>IF(N322="snížená",J322,0)</f>
        <v>0</v>
      </c>
      <c r="BG322" s="224">
        <f>IF(N322="zákl. přenesená",J322,0)</f>
        <v>0</v>
      </c>
      <c r="BH322" s="224">
        <f>IF(N322="sníž. přenesená",J322,0)</f>
        <v>0</v>
      </c>
      <c r="BI322" s="224">
        <f>IF(N322="nulová",J322,0)</f>
        <v>0</v>
      </c>
      <c r="BJ322" s="17" t="s">
        <v>81</v>
      </c>
      <c r="BK322" s="224">
        <f>ROUND(I322*H322,2)</f>
        <v>0</v>
      </c>
      <c r="BL322" s="17" t="s">
        <v>179</v>
      </c>
      <c r="BM322" s="223" t="s">
        <v>1594</v>
      </c>
    </row>
    <row r="323" s="2" customFormat="1">
      <c r="A323" s="38"/>
      <c r="B323" s="39"/>
      <c r="C323" s="40"/>
      <c r="D323" s="225" t="s">
        <v>159</v>
      </c>
      <c r="E323" s="40"/>
      <c r="F323" s="226" t="s">
        <v>2849</v>
      </c>
      <c r="G323" s="40"/>
      <c r="H323" s="40"/>
      <c r="I323" s="227"/>
      <c r="J323" s="40"/>
      <c r="K323" s="40"/>
      <c r="L323" s="44"/>
      <c r="M323" s="228"/>
      <c r="N323" s="229"/>
      <c r="O323" s="84"/>
      <c r="P323" s="84"/>
      <c r="Q323" s="84"/>
      <c r="R323" s="84"/>
      <c r="S323" s="84"/>
      <c r="T323" s="85"/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T323" s="17" t="s">
        <v>159</v>
      </c>
      <c r="AU323" s="17" t="s">
        <v>73</v>
      </c>
    </row>
    <row r="324" s="2" customFormat="1" ht="16.5" customHeight="1">
      <c r="A324" s="38"/>
      <c r="B324" s="39"/>
      <c r="C324" s="243" t="s">
        <v>1031</v>
      </c>
      <c r="D324" s="243" t="s">
        <v>229</v>
      </c>
      <c r="E324" s="244" t="s">
        <v>2850</v>
      </c>
      <c r="F324" s="245" t="s">
        <v>2851</v>
      </c>
      <c r="G324" s="246" t="s">
        <v>2064</v>
      </c>
      <c r="H324" s="247">
        <v>2</v>
      </c>
      <c r="I324" s="248"/>
      <c r="J324" s="249">
        <f>ROUND(I324*H324,2)</f>
        <v>0</v>
      </c>
      <c r="K324" s="245" t="s">
        <v>19</v>
      </c>
      <c r="L324" s="250"/>
      <c r="M324" s="251" t="s">
        <v>19</v>
      </c>
      <c r="N324" s="252" t="s">
        <v>44</v>
      </c>
      <c r="O324" s="84"/>
      <c r="P324" s="221">
        <f>O324*H324</f>
        <v>0</v>
      </c>
      <c r="Q324" s="221">
        <v>0</v>
      </c>
      <c r="R324" s="221">
        <f>Q324*H324</f>
        <v>0</v>
      </c>
      <c r="S324" s="221">
        <v>0</v>
      </c>
      <c r="T324" s="222">
        <f>S324*H324</f>
        <v>0</v>
      </c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R324" s="223" t="s">
        <v>204</v>
      </c>
      <c r="AT324" s="223" t="s">
        <v>229</v>
      </c>
      <c r="AU324" s="223" t="s">
        <v>73</v>
      </c>
      <c r="AY324" s="17" t="s">
        <v>150</v>
      </c>
      <c r="BE324" s="224">
        <f>IF(N324="základní",J324,0)</f>
        <v>0</v>
      </c>
      <c r="BF324" s="224">
        <f>IF(N324="snížená",J324,0)</f>
        <v>0</v>
      </c>
      <c r="BG324" s="224">
        <f>IF(N324="zákl. přenesená",J324,0)</f>
        <v>0</v>
      </c>
      <c r="BH324" s="224">
        <f>IF(N324="sníž. přenesená",J324,0)</f>
        <v>0</v>
      </c>
      <c r="BI324" s="224">
        <f>IF(N324="nulová",J324,0)</f>
        <v>0</v>
      </c>
      <c r="BJ324" s="17" t="s">
        <v>81</v>
      </c>
      <c r="BK324" s="224">
        <f>ROUND(I324*H324,2)</f>
        <v>0</v>
      </c>
      <c r="BL324" s="17" t="s">
        <v>179</v>
      </c>
      <c r="BM324" s="223" t="s">
        <v>1603</v>
      </c>
    </row>
    <row r="325" s="2" customFormat="1">
      <c r="A325" s="38"/>
      <c r="B325" s="39"/>
      <c r="C325" s="40"/>
      <c r="D325" s="225" t="s">
        <v>159</v>
      </c>
      <c r="E325" s="40"/>
      <c r="F325" s="226" t="s">
        <v>2851</v>
      </c>
      <c r="G325" s="40"/>
      <c r="H325" s="40"/>
      <c r="I325" s="227"/>
      <c r="J325" s="40"/>
      <c r="K325" s="40"/>
      <c r="L325" s="44"/>
      <c r="M325" s="228"/>
      <c r="N325" s="229"/>
      <c r="O325" s="84"/>
      <c r="P325" s="84"/>
      <c r="Q325" s="84"/>
      <c r="R325" s="84"/>
      <c r="S325" s="84"/>
      <c r="T325" s="85"/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T325" s="17" t="s">
        <v>159</v>
      </c>
      <c r="AU325" s="17" t="s">
        <v>73</v>
      </c>
    </row>
    <row r="326" s="2" customFormat="1" ht="16.5" customHeight="1">
      <c r="A326" s="38"/>
      <c r="B326" s="39"/>
      <c r="C326" s="243" t="s">
        <v>1037</v>
      </c>
      <c r="D326" s="243" t="s">
        <v>229</v>
      </c>
      <c r="E326" s="244" t="s">
        <v>2852</v>
      </c>
      <c r="F326" s="245" t="s">
        <v>2853</v>
      </c>
      <c r="G326" s="246" t="s">
        <v>2064</v>
      </c>
      <c r="H326" s="247">
        <v>4</v>
      </c>
      <c r="I326" s="248"/>
      <c r="J326" s="249">
        <f>ROUND(I326*H326,2)</f>
        <v>0</v>
      </c>
      <c r="K326" s="245" t="s">
        <v>19</v>
      </c>
      <c r="L326" s="250"/>
      <c r="M326" s="251" t="s">
        <v>19</v>
      </c>
      <c r="N326" s="252" t="s">
        <v>44</v>
      </c>
      <c r="O326" s="84"/>
      <c r="P326" s="221">
        <f>O326*H326</f>
        <v>0</v>
      </c>
      <c r="Q326" s="221">
        <v>0</v>
      </c>
      <c r="R326" s="221">
        <f>Q326*H326</f>
        <v>0</v>
      </c>
      <c r="S326" s="221">
        <v>0</v>
      </c>
      <c r="T326" s="222">
        <f>S326*H326</f>
        <v>0</v>
      </c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R326" s="223" t="s">
        <v>204</v>
      </c>
      <c r="AT326" s="223" t="s">
        <v>229</v>
      </c>
      <c r="AU326" s="223" t="s">
        <v>73</v>
      </c>
      <c r="AY326" s="17" t="s">
        <v>150</v>
      </c>
      <c r="BE326" s="224">
        <f>IF(N326="základní",J326,0)</f>
        <v>0</v>
      </c>
      <c r="BF326" s="224">
        <f>IF(N326="snížená",J326,0)</f>
        <v>0</v>
      </c>
      <c r="BG326" s="224">
        <f>IF(N326="zákl. přenesená",J326,0)</f>
        <v>0</v>
      </c>
      <c r="BH326" s="224">
        <f>IF(N326="sníž. přenesená",J326,0)</f>
        <v>0</v>
      </c>
      <c r="BI326" s="224">
        <f>IF(N326="nulová",J326,0)</f>
        <v>0</v>
      </c>
      <c r="BJ326" s="17" t="s">
        <v>81</v>
      </c>
      <c r="BK326" s="224">
        <f>ROUND(I326*H326,2)</f>
        <v>0</v>
      </c>
      <c r="BL326" s="17" t="s">
        <v>179</v>
      </c>
      <c r="BM326" s="223" t="s">
        <v>1610</v>
      </c>
    </row>
    <row r="327" s="2" customFormat="1">
      <c r="A327" s="38"/>
      <c r="B327" s="39"/>
      <c r="C327" s="40"/>
      <c r="D327" s="225" t="s">
        <v>159</v>
      </c>
      <c r="E327" s="40"/>
      <c r="F327" s="226" t="s">
        <v>2853</v>
      </c>
      <c r="G327" s="40"/>
      <c r="H327" s="40"/>
      <c r="I327" s="227"/>
      <c r="J327" s="40"/>
      <c r="K327" s="40"/>
      <c r="L327" s="44"/>
      <c r="M327" s="228"/>
      <c r="N327" s="229"/>
      <c r="O327" s="84"/>
      <c r="P327" s="84"/>
      <c r="Q327" s="84"/>
      <c r="R327" s="84"/>
      <c r="S327" s="84"/>
      <c r="T327" s="85"/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T327" s="17" t="s">
        <v>159</v>
      </c>
      <c r="AU327" s="17" t="s">
        <v>73</v>
      </c>
    </row>
    <row r="328" s="2" customFormat="1" ht="16.5" customHeight="1">
      <c r="A328" s="38"/>
      <c r="B328" s="39"/>
      <c r="C328" s="243" t="s">
        <v>1043</v>
      </c>
      <c r="D328" s="243" t="s">
        <v>229</v>
      </c>
      <c r="E328" s="244" t="s">
        <v>2854</v>
      </c>
      <c r="F328" s="245" t="s">
        <v>2855</v>
      </c>
      <c r="G328" s="246" t="s">
        <v>2064</v>
      </c>
      <c r="H328" s="247">
        <v>1</v>
      </c>
      <c r="I328" s="248"/>
      <c r="J328" s="249">
        <f>ROUND(I328*H328,2)</f>
        <v>0</v>
      </c>
      <c r="K328" s="245" t="s">
        <v>19</v>
      </c>
      <c r="L328" s="250"/>
      <c r="M328" s="251" t="s">
        <v>19</v>
      </c>
      <c r="N328" s="252" t="s">
        <v>44</v>
      </c>
      <c r="O328" s="84"/>
      <c r="P328" s="221">
        <f>O328*H328</f>
        <v>0</v>
      </c>
      <c r="Q328" s="221">
        <v>0</v>
      </c>
      <c r="R328" s="221">
        <f>Q328*H328</f>
        <v>0</v>
      </c>
      <c r="S328" s="221">
        <v>0</v>
      </c>
      <c r="T328" s="222">
        <f>S328*H328</f>
        <v>0</v>
      </c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R328" s="223" t="s">
        <v>204</v>
      </c>
      <c r="AT328" s="223" t="s">
        <v>229</v>
      </c>
      <c r="AU328" s="223" t="s">
        <v>73</v>
      </c>
      <c r="AY328" s="17" t="s">
        <v>150</v>
      </c>
      <c r="BE328" s="224">
        <f>IF(N328="základní",J328,0)</f>
        <v>0</v>
      </c>
      <c r="BF328" s="224">
        <f>IF(N328="snížená",J328,0)</f>
        <v>0</v>
      </c>
      <c r="BG328" s="224">
        <f>IF(N328="zákl. přenesená",J328,0)</f>
        <v>0</v>
      </c>
      <c r="BH328" s="224">
        <f>IF(N328="sníž. přenesená",J328,0)</f>
        <v>0</v>
      </c>
      <c r="BI328" s="224">
        <f>IF(N328="nulová",J328,0)</f>
        <v>0</v>
      </c>
      <c r="BJ328" s="17" t="s">
        <v>81</v>
      </c>
      <c r="BK328" s="224">
        <f>ROUND(I328*H328,2)</f>
        <v>0</v>
      </c>
      <c r="BL328" s="17" t="s">
        <v>179</v>
      </c>
      <c r="BM328" s="223" t="s">
        <v>1620</v>
      </c>
    </row>
    <row r="329" s="2" customFormat="1">
      <c r="A329" s="38"/>
      <c r="B329" s="39"/>
      <c r="C329" s="40"/>
      <c r="D329" s="225" t="s">
        <v>159</v>
      </c>
      <c r="E329" s="40"/>
      <c r="F329" s="226" t="s">
        <v>2855</v>
      </c>
      <c r="G329" s="40"/>
      <c r="H329" s="40"/>
      <c r="I329" s="227"/>
      <c r="J329" s="40"/>
      <c r="K329" s="40"/>
      <c r="L329" s="44"/>
      <c r="M329" s="228"/>
      <c r="N329" s="229"/>
      <c r="O329" s="84"/>
      <c r="P329" s="84"/>
      <c r="Q329" s="84"/>
      <c r="R329" s="84"/>
      <c r="S329" s="84"/>
      <c r="T329" s="85"/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T329" s="17" t="s">
        <v>159</v>
      </c>
      <c r="AU329" s="17" t="s">
        <v>73</v>
      </c>
    </row>
    <row r="330" s="2" customFormat="1" ht="16.5" customHeight="1">
      <c r="A330" s="38"/>
      <c r="B330" s="39"/>
      <c r="C330" s="243" t="s">
        <v>1048</v>
      </c>
      <c r="D330" s="243" t="s">
        <v>229</v>
      </c>
      <c r="E330" s="244" t="s">
        <v>2856</v>
      </c>
      <c r="F330" s="245" t="s">
        <v>2857</v>
      </c>
      <c r="G330" s="246" t="s">
        <v>2064</v>
      </c>
      <c r="H330" s="247">
        <v>1</v>
      </c>
      <c r="I330" s="248"/>
      <c r="J330" s="249">
        <f>ROUND(I330*H330,2)</f>
        <v>0</v>
      </c>
      <c r="K330" s="245" t="s">
        <v>19</v>
      </c>
      <c r="L330" s="250"/>
      <c r="M330" s="251" t="s">
        <v>19</v>
      </c>
      <c r="N330" s="252" t="s">
        <v>44</v>
      </c>
      <c r="O330" s="84"/>
      <c r="P330" s="221">
        <f>O330*H330</f>
        <v>0</v>
      </c>
      <c r="Q330" s="221">
        <v>0</v>
      </c>
      <c r="R330" s="221">
        <f>Q330*H330</f>
        <v>0</v>
      </c>
      <c r="S330" s="221">
        <v>0</v>
      </c>
      <c r="T330" s="222">
        <f>S330*H330</f>
        <v>0</v>
      </c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R330" s="223" t="s">
        <v>204</v>
      </c>
      <c r="AT330" s="223" t="s">
        <v>229</v>
      </c>
      <c r="AU330" s="223" t="s">
        <v>73</v>
      </c>
      <c r="AY330" s="17" t="s">
        <v>150</v>
      </c>
      <c r="BE330" s="224">
        <f>IF(N330="základní",J330,0)</f>
        <v>0</v>
      </c>
      <c r="BF330" s="224">
        <f>IF(N330="snížená",J330,0)</f>
        <v>0</v>
      </c>
      <c r="BG330" s="224">
        <f>IF(N330="zákl. přenesená",J330,0)</f>
        <v>0</v>
      </c>
      <c r="BH330" s="224">
        <f>IF(N330="sníž. přenesená",J330,0)</f>
        <v>0</v>
      </c>
      <c r="BI330" s="224">
        <f>IF(N330="nulová",J330,0)</f>
        <v>0</v>
      </c>
      <c r="BJ330" s="17" t="s">
        <v>81</v>
      </c>
      <c r="BK330" s="224">
        <f>ROUND(I330*H330,2)</f>
        <v>0</v>
      </c>
      <c r="BL330" s="17" t="s">
        <v>179</v>
      </c>
      <c r="BM330" s="223" t="s">
        <v>1630</v>
      </c>
    </row>
    <row r="331" s="2" customFormat="1">
      <c r="A331" s="38"/>
      <c r="B331" s="39"/>
      <c r="C331" s="40"/>
      <c r="D331" s="225" t="s">
        <v>159</v>
      </c>
      <c r="E331" s="40"/>
      <c r="F331" s="226" t="s">
        <v>2857</v>
      </c>
      <c r="G331" s="40"/>
      <c r="H331" s="40"/>
      <c r="I331" s="227"/>
      <c r="J331" s="40"/>
      <c r="K331" s="40"/>
      <c r="L331" s="44"/>
      <c r="M331" s="228"/>
      <c r="N331" s="229"/>
      <c r="O331" s="84"/>
      <c r="P331" s="84"/>
      <c r="Q331" s="84"/>
      <c r="R331" s="84"/>
      <c r="S331" s="84"/>
      <c r="T331" s="85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T331" s="17" t="s">
        <v>159</v>
      </c>
      <c r="AU331" s="17" t="s">
        <v>73</v>
      </c>
    </row>
    <row r="332" s="2" customFormat="1" ht="16.5" customHeight="1">
      <c r="A332" s="38"/>
      <c r="B332" s="39"/>
      <c r="C332" s="243" t="s">
        <v>1054</v>
      </c>
      <c r="D332" s="243" t="s">
        <v>229</v>
      </c>
      <c r="E332" s="244" t="s">
        <v>2858</v>
      </c>
      <c r="F332" s="245" t="s">
        <v>2859</v>
      </c>
      <c r="G332" s="246" t="s">
        <v>2064</v>
      </c>
      <c r="H332" s="247">
        <v>5</v>
      </c>
      <c r="I332" s="248"/>
      <c r="J332" s="249">
        <f>ROUND(I332*H332,2)</f>
        <v>0</v>
      </c>
      <c r="K332" s="245" t="s">
        <v>19</v>
      </c>
      <c r="L332" s="250"/>
      <c r="M332" s="251" t="s">
        <v>19</v>
      </c>
      <c r="N332" s="252" t="s">
        <v>44</v>
      </c>
      <c r="O332" s="84"/>
      <c r="P332" s="221">
        <f>O332*H332</f>
        <v>0</v>
      </c>
      <c r="Q332" s="221">
        <v>0</v>
      </c>
      <c r="R332" s="221">
        <f>Q332*H332</f>
        <v>0</v>
      </c>
      <c r="S332" s="221">
        <v>0</v>
      </c>
      <c r="T332" s="222">
        <f>S332*H332</f>
        <v>0</v>
      </c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R332" s="223" t="s">
        <v>204</v>
      </c>
      <c r="AT332" s="223" t="s">
        <v>229</v>
      </c>
      <c r="AU332" s="223" t="s">
        <v>73</v>
      </c>
      <c r="AY332" s="17" t="s">
        <v>150</v>
      </c>
      <c r="BE332" s="224">
        <f>IF(N332="základní",J332,0)</f>
        <v>0</v>
      </c>
      <c r="BF332" s="224">
        <f>IF(N332="snížená",J332,0)</f>
        <v>0</v>
      </c>
      <c r="BG332" s="224">
        <f>IF(N332="zákl. přenesená",J332,0)</f>
        <v>0</v>
      </c>
      <c r="BH332" s="224">
        <f>IF(N332="sníž. přenesená",J332,0)</f>
        <v>0</v>
      </c>
      <c r="BI332" s="224">
        <f>IF(N332="nulová",J332,0)</f>
        <v>0</v>
      </c>
      <c r="BJ332" s="17" t="s">
        <v>81</v>
      </c>
      <c r="BK332" s="224">
        <f>ROUND(I332*H332,2)</f>
        <v>0</v>
      </c>
      <c r="BL332" s="17" t="s">
        <v>179</v>
      </c>
      <c r="BM332" s="223" t="s">
        <v>1640</v>
      </c>
    </row>
    <row r="333" s="2" customFormat="1">
      <c r="A333" s="38"/>
      <c r="B333" s="39"/>
      <c r="C333" s="40"/>
      <c r="D333" s="225" t="s">
        <v>159</v>
      </c>
      <c r="E333" s="40"/>
      <c r="F333" s="226" t="s">
        <v>2859</v>
      </c>
      <c r="G333" s="40"/>
      <c r="H333" s="40"/>
      <c r="I333" s="227"/>
      <c r="J333" s="40"/>
      <c r="K333" s="40"/>
      <c r="L333" s="44"/>
      <c r="M333" s="228"/>
      <c r="N333" s="229"/>
      <c r="O333" s="84"/>
      <c r="P333" s="84"/>
      <c r="Q333" s="84"/>
      <c r="R333" s="84"/>
      <c r="S333" s="84"/>
      <c r="T333" s="85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T333" s="17" t="s">
        <v>159</v>
      </c>
      <c r="AU333" s="17" t="s">
        <v>73</v>
      </c>
    </row>
    <row r="334" s="2" customFormat="1" ht="16.5" customHeight="1">
      <c r="A334" s="38"/>
      <c r="B334" s="39"/>
      <c r="C334" s="243" t="s">
        <v>1056</v>
      </c>
      <c r="D334" s="243" t="s">
        <v>229</v>
      </c>
      <c r="E334" s="244" t="s">
        <v>2860</v>
      </c>
      <c r="F334" s="245" t="s">
        <v>2861</v>
      </c>
      <c r="G334" s="246" t="s">
        <v>2064</v>
      </c>
      <c r="H334" s="247">
        <v>1</v>
      </c>
      <c r="I334" s="248"/>
      <c r="J334" s="249">
        <f>ROUND(I334*H334,2)</f>
        <v>0</v>
      </c>
      <c r="K334" s="245" t="s">
        <v>19</v>
      </c>
      <c r="L334" s="250"/>
      <c r="M334" s="251" t="s">
        <v>19</v>
      </c>
      <c r="N334" s="252" t="s">
        <v>44</v>
      </c>
      <c r="O334" s="84"/>
      <c r="P334" s="221">
        <f>O334*H334</f>
        <v>0</v>
      </c>
      <c r="Q334" s="221">
        <v>0</v>
      </c>
      <c r="R334" s="221">
        <f>Q334*H334</f>
        <v>0</v>
      </c>
      <c r="S334" s="221">
        <v>0</v>
      </c>
      <c r="T334" s="222">
        <f>S334*H334</f>
        <v>0</v>
      </c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R334" s="223" t="s">
        <v>204</v>
      </c>
      <c r="AT334" s="223" t="s">
        <v>229</v>
      </c>
      <c r="AU334" s="223" t="s">
        <v>73</v>
      </c>
      <c r="AY334" s="17" t="s">
        <v>150</v>
      </c>
      <c r="BE334" s="224">
        <f>IF(N334="základní",J334,0)</f>
        <v>0</v>
      </c>
      <c r="BF334" s="224">
        <f>IF(N334="snížená",J334,0)</f>
        <v>0</v>
      </c>
      <c r="BG334" s="224">
        <f>IF(N334="zákl. přenesená",J334,0)</f>
        <v>0</v>
      </c>
      <c r="BH334" s="224">
        <f>IF(N334="sníž. přenesená",J334,0)</f>
        <v>0</v>
      </c>
      <c r="BI334" s="224">
        <f>IF(N334="nulová",J334,0)</f>
        <v>0</v>
      </c>
      <c r="BJ334" s="17" t="s">
        <v>81</v>
      </c>
      <c r="BK334" s="224">
        <f>ROUND(I334*H334,2)</f>
        <v>0</v>
      </c>
      <c r="BL334" s="17" t="s">
        <v>179</v>
      </c>
      <c r="BM334" s="223" t="s">
        <v>1649</v>
      </c>
    </row>
    <row r="335" s="2" customFormat="1">
      <c r="A335" s="38"/>
      <c r="B335" s="39"/>
      <c r="C335" s="40"/>
      <c r="D335" s="225" t="s">
        <v>159</v>
      </c>
      <c r="E335" s="40"/>
      <c r="F335" s="226" t="s">
        <v>2861</v>
      </c>
      <c r="G335" s="40"/>
      <c r="H335" s="40"/>
      <c r="I335" s="227"/>
      <c r="J335" s="40"/>
      <c r="K335" s="40"/>
      <c r="L335" s="44"/>
      <c r="M335" s="228"/>
      <c r="N335" s="229"/>
      <c r="O335" s="84"/>
      <c r="P335" s="84"/>
      <c r="Q335" s="84"/>
      <c r="R335" s="84"/>
      <c r="S335" s="84"/>
      <c r="T335" s="85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T335" s="17" t="s">
        <v>159</v>
      </c>
      <c r="AU335" s="17" t="s">
        <v>73</v>
      </c>
    </row>
    <row r="336" s="2" customFormat="1" ht="16.5" customHeight="1">
      <c r="A336" s="38"/>
      <c r="B336" s="39"/>
      <c r="C336" s="243" t="s">
        <v>1062</v>
      </c>
      <c r="D336" s="243" t="s">
        <v>229</v>
      </c>
      <c r="E336" s="244" t="s">
        <v>2862</v>
      </c>
      <c r="F336" s="245" t="s">
        <v>2792</v>
      </c>
      <c r="G336" s="246" t="s">
        <v>216</v>
      </c>
      <c r="H336" s="247">
        <v>3</v>
      </c>
      <c r="I336" s="248"/>
      <c r="J336" s="249">
        <f>ROUND(I336*H336,2)</f>
        <v>0</v>
      </c>
      <c r="K336" s="245" t="s">
        <v>19</v>
      </c>
      <c r="L336" s="250"/>
      <c r="M336" s="251" t="s">
        <v>19</v>
      </c>
      <c r="N336" s="252" t="s">
        <v>44</v>
      </c>
      <c r="O336" s="84"/>
      <c r="P336" s="221">
        <f>O336*H336</f>
        <v>0</v>
      </c>
      <c r="Q336" s="221">
        <v>0</v>
      </c>
      <c r="R336" s="221">
        <f>Q336*H336</f>
        <v>0</v>
      </c>
      <c r="S336" s="221">
        <v>0</v>
      </c>
      <c r="T336" s="222">
        <f>S336*H336</f>
        <v>0</v>
      </c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R336" s="223" t="s">
        <v>204</v>
      </c>
      <c r="AT336" s="223" t="s">
        <v>229</v>
      </c>
      <c r="AU336" s="223" t="s">
        <v>73</v>
      </c>
      <c r="AY336" s="17" t="s">
        <v>150</v>
      </c>
      <c r="BE336" s="224">
        <f>IF(N336="základní",J336,0)</f>
        <v>0</v>
      </c>
      <c r="BF336" s="224">
        <f>IF(N336="snížená",J336,0)</f>
        <v>0</v>
      </c>
      <c r="BG336" s="224">
        <f>IF(N336="zákl. přenesená",J336,0)</f>
        <v>0</v>
      </c>
      <c r="BH336" s="224">
        <f>IF(N336="sníž. přenesená",J336,0)</f>
        <v>0</v>
      </c>
      <c r="BI336" s="224">
        <f>IF(N336="nulová",J336,0)</f>
        <v>0</v>
      </c>
      <c r="BJ336" s="17" t="s">
        <v>81</v>
      </c>
      <c r="BK336" s="224">
        <f>ROUND(I336*H336,2)</f>
        <v>0</v>
      </c>
      <c r="BL336" s="17" t="s">
        <v>179</v>
      </c>
      <c r="BM336" s="223" t="s">
        <v>1659</v>
      </c>
    </row>
    <row r="337" s="2" customFormat="1">
      <c r="A337" s="38"/>
      <c r="B337" s="39"/>
      <c r="C337" s="40"/>
      <c r="D337" s="225" t="s">
        <v>159</v>
      </c>
      <c r="E337" s="40"/>
      <c r="F337" s="226" t="s">
        <v>2792</v>
      </c>
      <c r="G337" s="40"/>
      <c r="H337" s="40"/>
      <c r="I337" s="227"/>
      <c r="J337" s="40"/>
      <c r="K337" s="40"/>
      <c r="L337" s="44"/>
      <c r="M337" s="228"/>
      <c r="N337" s="229"/>
      <c r="O337" s="84"/>
      <c r="P337" s="84"/>
      <c r="Q337" s="84"/>
      <c r="R337" s="84"/>
      <c r="S337" s="84"/>
      <c r="T337" s="85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T337" s="17" t="s">
        <v>159</v>
      </c>
      <c r="AU337" s="17" t="s">
        <v>73</v>
      </c>
    </row>
    <row r="338" s="2" customFormat="1" ht="16.5" customHeight="1">
      <c r="A338" s="38"/>
      <c r="B338" s="39"/>
      <c r="C338" s="243" t="s">
        <v>1069</v>
      </c>
      <c r="D338" s="243" t="s">
        <v>229</v>
      </c>
      <c r="E338" s="244" t="s">
        <v>2863</v>
      </c>
      <c r="F338" s="245" t="s">
        <v>2864</v>
      </c>
      <c r="G338" s="246" t="s">
        <v>216</v>
      </c>
      <c r="H338" s="247">
        <v>15</v>
      </c>
      <c r="I338" s="248"/>
      <c r="J338" s="249">
        <f>ROUND(I338*H338,2)</f>
        <v>0</v>
      </c>
      <c r="K338" s="245" t="s">
        <v>19</v>
      </c>
      <c r="L338" s="250"/>
      <c r="M338" s="251" t="s">
        <v>19</v>
      </c>
      <c r="N338" s="252" t="s">
        <v>44</v>
      </c>
      <c r="O338" s="84"/>
      <c r="P338" s="221">
        <f>O338*H338</f>
        <v>0</v>
      </c>
      <c r="Q338" s="221">
        <v>0</v>
      </c>
      <c r="R338" s="221">
        <f>Q338*H338</f>
        <v>0</v>
      </c>
      <c r="S338" s="221">
        <v>0</v>
      </c>
      <c r="T338" s="222">
        <f>S338*H338</f>
        <v>0</v>
      </c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R338" s="223" t="s">
        <v>204</v>
      </c>
      <c r="AT338" s="223" t="s">
        <v>229</v>
      </c>
      <c r="AU338" s="223" t="s">
        <v>73</v>
      </c>
      <c r="AY338" s="17" t="s">
        <v>150</v>
      </c>
      <c r="BE338" s="224">
        <f>IF(N338="základní",J338,0)</f>
        <v>0</v>
      </c>
      <c r="BF338" s="224">
        <f>IF(N338="snížená",J338,0)</f>
        <v>0</v>
      </c>
      <c r="BG338" s="224">
        <f>IF(N338="zákl. přenesená",J338,0)</f>
        <v>0</v>
      </c>
      <c r="BH338" s="224">
        <f>IF(N338="sníž. přenesená",J338,0)</f>
        <v>0</v>
      </c>
      <c r="BI338" s="224">
        <f>IF(N338="nulová",J338,0)</f>
        <v>0</v>
      </c>
      <c r="BJ338" s="17" t="s">
        <v>81</v>
      </c>
      <c r="BK338" s="224">
        <f>ROUND(I338*H338,2)</f>
        <v>0</v>
      </c>
      <c r="BL338" s="17" t="s">
        <v>179</v>
      </c>
      <c r="BM338" s="223" t="s">
        <v>1669</v>
      </c>
    </row>
    <row r="339" s="2" customFormat="1">
      <c r="A339" s="38"/>
      <c r="B339" s="39"/>
      <c r="C339" s="40"/>
      <c r="D339" s="225" t="s">
        <v>159</v>
      </c>
      <c r="E339" s="40"/>
      <c r="F339" s="226" t="s">
        <v>2864</v>
      </c>
      <c r="G339" s="40"/>
      <c r="H339" s="40"/>
      <c r="I339" s="227"/>
      <c r="J339" s="40"/>
      <c r="K339" s="40"/>
      <c r="L339" s="44"/>
      <c r="M339" s="228"/>
      <c r="N339" s="229"/>
      <c r="O339" s="84"/>
      <c r="P339" s="84"/>
      <c r="Q339" s="84"/>
      <c r="R339" s="84"/>
      <c r="S339" s="84"/>
      <c r="T339" s="85"/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T339" s="17" t="s">
        <v>159</v>
      </c>
      <c r="AU339" s="17" t="s">
        <v>73</v>
      </c>
    </row>
    <row r="340" s="2" customFormat="1" ht="16.5" customHeight="1">
      <c r="A340" s="38"/>
      <c r="B340" s="39"/>
      <c r="C340" s="243" t="s">
        <v>1076</v>
      </c>
      <c r="D340" s="243" t="s">
        <v>229</v>
      </c>
      <c r="E340" s="244" t="s">
        <v>2865</v>
      </c>
      <c r="F340" s="245" t="s">
        <v>2866</v>
      </c>
      <c r="G340" s="246" t="s">
        <v>216</v>
      </c>
      <c r="H340" s="247">
        <v>15</v>
      </c>
      <c r="I340" s="248"/>
      <c r="J340" s="249">
        <f>ROUND(I340*H340,2)</f>
        <v>0</v>
      </c>
      <c r="K340" s="245" t="s">
        <v>19</v>
      </c>
      <c r="L340" s="250"/>
      <c r="M340" s="251" t="s">
        <v>19</v>
      </c>
      <c r="N340" s="252" t="s">
        <v>44</v>
      </c>
      <c r="O340" s="84"/>
      <c r="P340" s="221">
        <f>O340*H340</f>
        <v>0</v>
      </c>
      <c r="Q340" s="221">
        <v>0</v>
      </c>
      <c r="R340" s="221">
        <f>Q340*H340</f>
        <v>0</v>
      </c>
      <c r="S340" s="221">
        <v>0</v>
      </c>
      <c r="T340" s="222">
        <f>S340*H340</f>
        <v>0</v>
      </c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R340" s="223" t="s">
        <v>204</v>
      </c>
      <c r="AT340" s="223" t="s">
        <v>229</v>
      </c>
      <c r="AU340" s="223" t="s">
        <v>73</v>
      </c>
      <c r="AY340" s="17" t="s">
        <v>150</v>
      </c>
      <c r="BE340" s="224">
        <f>IF(N340="základní",J340,0)</f>
        <v>0</v>
      </c>
      <c r="BF340" s="224">
        <f>IF(N340="snížená",J340,0)</f>
        <v>0</v>
      </c>
      <c r="BG340" s="224">
        <f>IF(N340="zákl. přenesená",J340,0)</f>
        <v>0</v>
      </c>
      <c r="BH340" s="224">
        <f>IF(N340="sníž. přenesená",J340,0)</f>
        <v>0</v>
      </c>
      <c r="BI340" s="224">
        <f>IF(N340="nulová",J340,0)</f>
        <v>0</v>
      </c>
      <c r="BJ340" s="17" t="s">
        <v>81</v>
      </c>
      <c r="BK340" s="224">
        <f>ROUND(I340*H340,2)</f>
        <v>0</v>
      </c>
      <c r="BL340" s="17" t="s">
        <v>179</v>
      </c>
      <c r="BM340" s="223" t="s">
        <v>1679</v>
      </c>
    </row>
    <row r="341" s="2" customFormat="1">
      <c r="A341" s="38"/>
      <c r="B341" s="39"/>
      <c r="C341" s="40"/>
      <c r="D341" s="225" t="s">
        <v>159</v>
      </c>
      <c r="E341" s="40"/>
      <c r="F341" s="226" t="s">
        <v>2866</v>
      </c>
      <c r="G341" s="40"/>
      <c r="H341" s="40"/>
      <c r="I341" s="227"/>
      <c r="J341" s="40"/>
      <c r="K341" s="40"/>
      <c r="L341" s="44"/>
      <c r="M341" s="228"/>
      <c r="N341" s="229"/>
      <c r="O341" s="84"/>
      <c r="P341" s="84"/>
      <c r="Q341" s="84"/>
      <c r="R341" s="84"/>
      <c r="S341" s="84"/>
      <c r="T341" s="85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T341" s="17" t="s">
        <v>159</v>
      </c>
      <c r="AU341" s="17" t="s">
        <v>73</v>
      </c>
    </row>
    <row r="342" s="2" customFormat="1" ht="16.5" customHeight="1">
      <c r="A342" s="38"/>
      <c r="B342" s="39"/>
      <c r="C342" s="243" t="s">
        <v>390</v>
      </c>
      <c r="D342" s="243" t="s">
        <v>229</v>
      </c>
      <c r="E342" s="244" t="s">
        <v>2867</v>
      </c>
      <c r="F342" s="245" t="s">
        <v>2780</v>
      </c>
      <c r="G342" s="246" t="s">
        <v>216</v>
      </c>
      <c r="H342" s="247">
        <v>25</v>
      </c>
      <c r="I342" s="248"/>
      <c r="J342" s="249">
        <f>ROUND(I342*H342,2)</f>
        <v>0</v>
      </c>
      <c r="K342" s="245" t="s">
        <v>19</v>
      </c>
      <c r="L342" s="250"/>
      <c r="M342" s="251" t="s">
        <v>19</v>
      </c>
      <c r="N342" s="252" t="s">
        <v>44</v>
      </c>
      <c r="O342" s="84"/>
      <c r="P342" s="221">
        <f>O342*H342</f>
        <v>0</v>
      </c>
      <c r="Q342" s="221">
        <v>0</v>
      </c>
      <c r="R342" s="221">
        <f>Q342*H342</f>
        <v>0</v>
      </c>
      <c r="S342" s="221">
        <v>0</v>
      </c>
      <c r="T342" s="222">
        <f>S342*H342</f>
        <v>0</v>
      </c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R342" s="223" t="s">
        <v>204</v>
      </c>
      <c r="AT342" s="223" t="s">
        <v>229</v>
      </c>
      <c r="AU342" s="223" t="s">
        <v>73</v>
      </c>
      <c r="AY342" s="17" t="s">
        <v>150</v>
      </c>
      <c r="BE342" s="224">
        <f>IF(N342="základní",J342,0)</f>
        <v>0</v>
      </c>
      <c r="BF342" s="224">
        <f>IF(N342="snížená",J342,0)</f>
        <v>0</v>
      </c>
      <c r="BG342" s="224">
        <f>IF(N342="zákl. přenesená",J342,0)</f>
        <v>0</v>
      </c>
      <c r="BH342" s="224">
        <f>IF(N342="sníž. přenesená",J342,0)</f>
        <v>0</v>
      </c>
      <c r="BI342" s="224">
        <f>IF(N342="nulová",J342,0)</f>
        <v>0</v>
      </c>
      <c r="BJ342" s="17" t="s">
        <v>81</v>
      </c>
      <c r="BK342" s="224">
        <f>ROUND(I342*H342,2)</f>
        <v>0</v>
      </c>
      <c r="BL342" s="17" t="s">
        <v>179</v>
      </c>
      <c r="BM342" s="223" t="s">
        <v>1086</v>
      </c>
    </row>
    <row r="343" s="2" customFormat="1">
      <c r="A343" s="38"/>
      <c r="B343" s="39"/>
      <c r="C343" s="40"/>
      <c r="D343" s="225" t="s">
        <v>159</v>
      </c>
      <c r="E343" s="40"/>
      <c r="F343" s="226" t="s">
        <v>2780</v>
      </c>
      <c r="G343" s="40"/>
      <c r="H343" s="40"/>
      <c r="I343" s="227"/>
      <c r="J343" s="40"/>
      <c r="K343" s="40"/>
      <c r="L343" s="44"/>
      <c r="M343" s="228"/>
      <c r="N343" s="229"/>
      <c r="O343" s="84"/>
      <c r="P343" s="84"/>
      <c r="Q343" s="84"/>
      <c r="R343" s="84"/>
      <c r="S343" s="84"/>
      <c r="T343" s="85"/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T343" s="17" t="s">
        <v>159</v>
      </c>
      <c r="AU343" s="17" t="s">
        <v>73</v>
      </c>
    </row>
    <row r="344" s="2" customFormat="1" ht="16.5" customHeight="1">
      <c r="A344" s="38"/>
      <c r="B344" s="39"/>
      <c r="C344" s="243" t="s">
        <v>1088</v>
      </c>
      <c r="D344" s="243" t="s">
        <v>229</v>
      </c>
      <c r="E344" s="244" t="s">
        <v>2868</v>
      </c>
      <c r="F344" s="245" t="s">
        <v>2782</v>
      </c>
      <c r="G344" s="246" t="s">
        <v>216</v>
      </c>
      <c r="H344" s="247">
        <v>25</v>
      </c>
      <c r="I344" s="248"/>
      <c r="J344" s="249">
        <f>ROUND(I344*H344,2)</f>
        <v>0</v>
      </c>
      <c r="K344" s="245" t="s">
        <v>19</v>
      </c>
      <c r="L344" s="250"/>
      <c r="M344" s="251" t="s">
        <v>19</v>
      </c>
      <c r="N344" s="252" t="s">
        <v>44</v>
      </c>
      <c r="O344" s="84"/>
      <c r="P344" s="221">
        <f>O344*H344</f>
        <v>0</v>
      </c>
      <c r="Q344" s="221">
        <v>0</v>
      </c>
      <c r="R344" s="221">
        <f>Q344*H344</f>
        <v>0</v>
      </c>
      <c r="S344" s="221">
        <v>0</v>
      </c>
      <c r="T344" s="222">
        <f>S344*H344</f>
        <v>0</v>
      </c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R344" s="223" t="s">
        <v>204</v>
      </c>
      <c r="AT344" s="223" t="s">
        <v>229</v>
      </c>
      <c r="AU344" s="223" t="s">
        <v>73</v>
      </c>
      <c r="AY344" s="17" t="s">
        <v>150</v>
      </c>
      <c r="BE344" s="224">
        <f>IF(N344="základní",J344,0)</f>
        <v>0</v>
      </c>
      <c r="BF344" s="224">
        <f>IF(N344="snížená",J344,0)</f>
        <v>0</v>
      </c>
      <c r="BG344" s="224">
        <f>IF(N344="zákl. přenesená",J344,0)</f>
        <v>0</v>
      </c>
      <c r="BH344" s="224">
        <f>IF(N344="sníž. přenesená",J344,0)</f>
        <v>0</v>
      </c>
      <c r="BI344" s="224">
        <f>IF(N344="nulová",J344,0)</f>
        <v>0</v>
      </c>
      <c r="BJ344" s="17" t="s">
        <v>81</v>
      </c>
      <c r="BK344" s="224">
        <f>ROUND(I344*H344,2)</f>
        <v>0</v>
      </c>
      <c r="BL344" s="17" t="s">
        <v>179</v>
      </c>
      <c r="BM344" s="223" t="s">
        <v>1698</v>
      </c>
    </row>
    <row r="345" s="2" customFormat="1">
      <c r="A345" s="38"/>
      <c r="B345" s="39"/>
      <c r="C345" s="40"/>
      <c r="D345" s="225" t="s">
        <v>159</v>
      </c>
      <c r="E345" s="40"/>
      <c r="F345" s="226" t="s">
        <v>2782</v>
      </c>
      <c r="G345" s="40"/>
      <c r="H345" s="40"/>
      <c r="I345" s="227"/>
      <c r="J345" s="40"/>
      <c r="K345" s="40"/>
      <c r="L345" s="44"/>
      <c r="M345" s="228"/>
      <c r="N345" s="229"/>
      <c r="O345" s="84"/>
      <c r="P345" s="84"/>
      <c r="Q345" s="84"/>
      <c r="R345" s="84"/>
      <c r="S345" s="84"/>
      <c r="T345" s="85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T345" s="17" t="s">
        <v>159</v>
      </c>
      <c r="AU345" s="17" t="s">
        <v>73</v>
      </c>
    </row>
    <row r="346" s="2" customFormat="1" ht="16.5" customHeight="1">
      <c r="A346" s="38"/>
      <c r="B346" s="39"/>
      <c r="C346" s="243" t="s">
        <v>1094</v>
      </c>
      <c r="D346" s="243" t="s">
        <v>229</v>
      </c>
      <c r="E346" s="244" t="s">
        <v>2869</v>
      </c>
      <c r="F346" s="245" t="s">
        <v>2788</v>
      </c>
      <c r="G346" s="246" t="s">
        <v>216</v>
      </c>
      <c r="H346" s="247">
        <v>50</v>
      </c>
      <c r="I346" s="248"/>
      <c r="J346" s="249">
        <f>ROUND(I346*H346,2)</f>
        <v>0</v>
      </c>
      <c r="K346" s="245" t="s">
        <v>19</v>
      </c>
      <c r="L346" s="250"/>
      <c r="M346" s="251" t="s">
        <v>19</v>
      </c>
      <c r="N346" s="252" t="s">
        <v>44</v>
      </c>
      <c r="O346" s="84"/>
      <c r="P346" s="221">
        <f>O346*H346</f>
        <v>0</v>
      </c>
      <c r="Q346" s="221">
        <v>0</v>
      </c>
      <c r="R346" s="221">
        <f>Q346*H346</f>
        <v>0</v>
      </c>
      <c r="S346" s="221">
        <v>0</v>
      </c>
      <c r="T346" s="222">
        <f>S346*H346</f>
        <v>0</v>
      </c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R346" s="223" t="s">
        <v>204</v>
      </c>
      <c r="AT346" s="223" t="s">
        <v>229</v>
      </c>
      <c r="AU346" s="223" t="s">
        <v>73</v>
      </c>
      <c r="AY346" s="17" t="s">
        <v>150</v>
      </c>
      <c r="BE346" s="224">
        <f>IF(N346="základní",J346,0)</f>
        <v>0</v>
      </c>
      <c r="BF346" s="224">
        <f>IF(N346="snížená",J346,0)</f>
        <v>0</v>
      </c>
      <c r="BG346" s="224">
        <f>IF(N346="zákl. přenesená",J346,0)</f>
        <v>0</v>
      </c>
      <c r="BH346" s="224">
        <f>IF(N346="sníž. přenesená",J346,0)</f>
        <v>0</v>
      </c>
      <c r="BI346" s="224">
        <f>IF(N346="nulová",J346,0)</f>
        <v>0</v>
      </c>
      <c r="BJ346" s="17" t="s">
        <v>81</v>
      </c>
      <c r="BK346" s="224">
        <f>ROUND(I346*H346,2)</f>
        <v>0</v>
      </c>
      <c r="BL346" s="17" t="s">
        <v>179</v>
      </c>
      <c r="BM346" s="223" t="s">
        <v>1708</v>
      </c>
    </row>
    <row r="347" s="2" customFormat="1">
      <c r="A347" s="38"/>
      <c r="B347" s="39"/>
      <c r="C347" s="40"/>
      <c r="D347" s="225" t="s">
        <v>159</v>
      </c>
      <c r="E347" s="40"/>
      <c r="F347" s="226" t="s">
        <v>2788</v>
      </c>
      <c r="G347" s="40"/>
      <c r="H347" s="40"/>
      <c r="I347" s="227"/>
      <c r="J347" s="40"/>
      <c r="K347" s="40"/>
      <c r="L347" s="44"/>
      <c r="M347" s="228"/>
      <c r="N347" s="229"/>
      <c r="O347" s="84"/>
      <c r="P347" s="84"/>
      <c r="Q347" s="84"/>
      <c r="R347" s="84"/>
      <c r="S347" s="84"/>
      <c r="T347" s="85"/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T347" s="17" t="s">
        <v>159</v>
      </c>
      <c r="AU347" s="17" t="s">
        <v>73</v>
      </c>
    </row>
    <row r="348" s="2" customFormat="1" ht="16.5" customHeight="1">
      <c r="A348" s="38"/>
      <c r="B348" s="39"/>
      <c r="C348" s="243" t="s">
        <v>1099</v>
      </c>
      <c r="D348" s="243" t="s">
        <v>229</v>
      </c>
      <c r="E348" s="244" t="s">
        <v>2870</v>
      </c>
      <c r="F348" s="245" t="s">
        <v>2834</v>
      </c>
      <c r="G348" s="246" t="s">
        <v>2719</v>
      </c>
      <c r="H348" s="247">
        <v>1</v>
      </c>
      <c r="I348" s="248"/>
      <c r="J348" s="249">
        <f>ROUND(I348*H348,2)</f>
        <v>0</v>
      </c>
      <c r="K348" s="245" t="s">
        <v>19</v>
      </c>
      <c r="L348" s="250"/>
      <c r="M348" s="251" t="s">
        <v>19</v>
      </c>
      <c r="N348" s="252" t="s">
        <v>44</v>
      </c>
      <c r="O348" s="84"/>
      <c r="P348" s="221">
        <f>O348*H348</f>
        <v>0</v>
      </c>
      <c r="Q348" s="221">
        <v>0</v>
      </c>
      <c r="R348" s="221">
        <f>Q348*H348</f>
        <v>0</v>
      </c>
      <c r="S348" s="221">
        <v>0</v>
      </c>
      <c r="T348" s="222">
        <f>S348*H348</f>
        <v>0</v>
      </c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R348" s="223" t="s">
        <v>204</v>
      </c>
      <c r="AT348" s="223" t="s">
        <v>229</v>
      </c>
      <c r="AU348" s="223" t="s">
        <v>73</v>
      </c>
      <c r="AY348" s="17" t="s">
        <v>150</v>
      </c>
      <c r="BE348" s="224">
        <f>IF(N348="základní",J348,0)</f>
        <v>0</v>
      </c>
      <c r="BF348" s="224">
        <f>IF(N348="snížená",J348,0)</f>
        <v>0</v>
      </c>
      <c r="BG348" s="224">
        <f>IF(N348="zákl. přenesená",J348,0)</f>
        <v>0</v>
      </c>
      <c r="BH348" s="224">
        <f>IF(N348="sníž. přenesená",J348,0)</f>
        <v>0</v>
      </c>
      <c r="BI348" s="224">
        <f>IF(N348="nulová",J348,0)</f>
        <v>0</v>
      </c>
      <c r="BJ348" s="17" t="s">
        <v>81</v>
      </c>
      <c r="BK348" s="224">
        <f>ROUND(I348*H348,2)</f>
        <v>0</v>
      </c>
      <c r="BL348" s="17" t="s">
        <v>179</v>
      </c>
      <c r="BM348" s="223" t="s">
        <v>1718</v>
      </c>
    </row>
    <row r="349" s="2" customFormat="1">
      <c r="A349" s="38"/>
      <c r="B349" s="39"/>
      <c r="C349" s="40"/>
      <c r="D349" s="225" t="s">
        <v>159</v>
      </c>
      <c r="E349" s="40"/>
      <c r="F349" s="226" t="s">
        <v>2834</v>
      </c>
      <c r="G349" s="40"/>
      <c r="H349" s="40"/>
      <c r="I349" s="227"/>
      <c r="J349" s="40"/>
      <c r="K349" s="40"/>
      <c r="L349" s="44"/>
      <c r="M349" s="254"/>
      <c r="N349" s="255"/>
      <c r="O349" s="256"/>
      <c r="P349" s="256"/>
      <c r="Q349" s="256"/>
      <c r="R349" s="256"/>
      <c r="S349" s="256"/>
      <c r="T349" s="257"/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T349" s="17" t="s">
        <v>159</v>
      </c>
      <c r="AU349" s="17" t="s">
        <v>73</v>
      </c>
    </row>
    <row r="350" s="2" customFormat="1" ht="6.96" customHeight="1">
      <c r="A350" s="38"/>
      <c r="B350" s="59"/>
      <c r="C350" s="60"/>
      <c r="D350" s="60"/>
      <c r="E350" s="60"/>
      <c r="F350" s="60"/>
      <c r="G350" s="60"/>
      <c r="H350" s="60"/>
      <c r="I350" s="60"/>
      <c r="J350" s="60"/>
      <c r="K350" s="60"/>
      <c r="L350" s="44"/>
      <c r="M350" s="38"/>
      <c r="O350" s="38"/>
      <c r="P350" s="38"/>
      <c r="Q350" s="38"/>
      <c r="R350" s="38"/>
      <c r="S350" s="38"/>
      <c r="T350" s="38"/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</row>
  </sheetData>
  <sheetProtection sheet="1" autoFilter="0" formatColumns="0" formatRows="0" objects="1" scenarios="1" spinCount="100000" saltValue="dGyyOSY+mK/mfw2WbF1O3iCiXCCo4koTJyOhIwxgii/CwAmX3peyEkl8VDB2mmsgL5mcYaOZ0GOwy7UiMa3RVg==" hashValue="iOGJhP/qQZsK20hUnGDdwHPQYbrC3JynGsbyd3U/NaDi0nmB+2YvolNP/bnmji82JC80uo31HC7k4+omseo5Kg==" algorithmName="SHA-512" password="CC35"/>
  <autoFilter ref="C84:K34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3:H73"/>
    <mergeCell ref="E75:H75"/>
    <mergeCell ref="E77:H7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99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83</v>
      </c>
    </row>
    <row r="4" s="1" customFormat="1" ht="24.96" customHeight="1">
      <c r="B4" s="20"/>
      <c r="D4" s="140" t="s">
        <v>117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Revitalizace CZT Liberec - GreenNet III- D10 Úprava zdroje</v>
      </c>
      <c r="F7" s="142"/>
      <c r="G7" s="142"/>
      <c r="H7" s="142"/>
      <c r="L7" s="20"/>
    </row>
    <row r="8" s="1" customFormat="1" ht="12" customHeight="1">
      <c r="B8" s="20"/>
      <c r="D8" s="142" t="s">
        <v>118</v>
      </c>
      <c r="L8" s="20"/>
    </row>
    <row r="9" s="2" customFormat="1" ht="16.5" customHeight="1">
      <c r="A9" s="38"/>
      <c r="B9" s="44"/>
      <c r="C9" s="38"/>
      <c r="D9" s="38"/>
      <c r="E9" s="143" t="s">
        <v>483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2" t="s">
        <v>484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45" t="s">
        <v>2871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21</v>
      </c>
      <c r="E14" s="38"/>
      <c r="F14" s="133" t="s">
        <v>22</v>
      </c>
      <c r="G14" s="38"/>
      <c r="H14" s="38"/>
      <c r="I14" s="142" t="s">
        <v>23</v>
      </c>
      <c r="J14" s="146" t="str">
        <f>'Rekapitulace stavby'!AN8</f>
        <v>21. 6. 2024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">
        <v>27</v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">
        <v>28</v>
      </c>
      <c r="F17" s="38"/>
      <c r="G17" s="38"/>
      <c r="H17" s="38"/>
      <c r="I17" s="142" t="s">
        <v>29</v>
      </c>
      <c r="J17" s="133" t="s">
        <v>19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2" t="s">
        <v>30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29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2" t="s">
        <v>32</v>
      </c>
      <c r="E22" s="38"/>
      <c r="F22" s="38"/>
      <c r="G22" s="38"/>
      <c r="H22" s="38"/>
      <c r="I22" s="142" t="s">
        <v>26</v>
      </c>
      <c r="J22" s="133" t="s">
        <v>1877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">
        <v>1878</v>
      </c>
      <c r="F23" s="38"/>
      <c r="G23" s="38"/>
      <c r="H23" s="38"/>
      <c r="I23" s="142" t="s">
        <v>29</v>
      </c>
      <c r="J23" s="133" t="s">
        <v>19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2" t="s">
        <v>36</v>
      </c>
      <c r="E25" s="38"/>
      <c r="F25" s="38"/>
      <c r="G25" s="38"/>
      <c r="H25" s="38"/>
      <c r="I25" s="142" t="s">
        <v>26</v>
      </c>
      <c r="J25" s="133" t="s">
        <v>1877</v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">
        <v>1878</v>
      </c>
      <c r="F26" s="38"/>
      <c r="G26" s="38"/>
      <c r="H26" s="38"/>
      <c r="I26" s="142" t="s">
        <v>29</v>
      </c>
      <c r="J26" s="133" t="s">
        <v>19</v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2" t="s">
        <v>37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47"/>
      <c r="B29" s="148"/>
      <c r="C29" s="147"/>
      <c r="D29" s="147"/>
      <c r="E29" s="149" t="s">
        <v>19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39</v>
      </c>
      <c r="E32" s="38"/>
      <c r="F32" s="38"/>
      <c r="G32" s="38"/>
      <c r="H32" s="38"/>
      <c r="I32" s="38"/>
      <c r="J32" s="153">
        <f>ROUND(J98,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41</v>
      </c>
      <c r="G34" s="38"/>
      <c r="H34" s="38"/>
      <c r="I34" s="154" t="s">
        <v>40</v>
      </c>
      <c r="J34" s="154" t="s">
        <v>42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43</v>
      </c>
      <c r="E35" s="142" t="s">
        <v>44</v>
      </c>
      <c r="F35" s="156">
        <f>ROUND((SUM(BE98:BE299)),  2)</f>
        <v>0</v>
      </c>
      <c r="G35" s="38"/>
      <c r="H35" s="38"/>
      <c r="I35" s="157">
        <v>0.20999999999999999</v>
      </c>
      <c r="J35" s="156">
        <f>ROUND(((SUM(BE98:BE299))*I35),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2" t="s">
        <v>45</v>
      </c>
      <c r="F36" s="156">
        <f>ROUND((SUM(BF98:BF299)),  2)</f>
        <v>0</v>
      </c>
      <c r="G36" s="38"/>
      <c r="H36" s="38"/>
      <c r="I36" s="157">
        <v>0.12</v>
      </c>
      <c r="J36" s="156">
        <f>ROUND(((SUM(BF98:BF299))*I36),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46</v>
      </c>
      <c r="F37" s="156">
        <f>ROUND((SUM(BG98:BG299)),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47</v>
      </c>
      <c r="F38" s="156">
        <f>ROUND((SUM(BH98:BH299)),  2)</f>
        <v>0</v>
      </c>
      <c r="G38" s="38"/>
      <c r="H38" s="38"/>
      <c r="I38" s="157">
        <v>0.12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48</v>
      </c>
      <c r="F39" s="156">
        <f>ROUND((SUM(BI98:BI299)),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8"/>
      <c r="D41" s="159" t="s">
        <v>49</v>
      </c>
      <c r="E41" s="160"/>
      <c r="F41" s="160"/>
      <c r="G41" s="161" t="s">
        <v>50</v>
      </c>
      <c r="H41" s="162" t="s">
        <v>51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120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169" t="str">
        <f>E7</f>
        <v>Revitalizace CZT Liberec - GreenNet III- D10 Úprava zdroje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118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69" t="s">
        <v>483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484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6.5" customHeight="1">
      <c r="A54" s="38"/>
      <c r="B54" s="39"/>
      <c r="C54" s="40"/>
      <c r="D54" s="40"/>
      <c r="E54" s="69" t="str">
        <f>E11</f>
        <v>D10.2.2 - PS371 - Úprava vnitřní technologie - MaR a elektro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40"/>
      <c r="E56" s="40"/>
      <c r="F56" s="27" t="str">
        <f>F14</f>
        <v>Liberec</v>
      </c>
      <c r="G56" s="40"/>
      <c r="H56" s="40"/>
      <c r="I56" s="32" t="s">
        <v>23</v>
      </c>
      <c r="J56" s="72" t="str">
        <f>IF(J14="","",J14)</f>
        <v>21. 6. 2024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25.65" customHeight="1">
      <c r="A58" s="38"/>
      <c r="B58" s="39"/>
      <c r="C58" s="32" t="s">
        <v>25</v>
      </c>
      <c r="D58" s="40"/>
      <c r="E58" s="40"/>
      <c r="F58" s="27" t="str">
        <f>E17</f>
        <v>Teplárna Liberec, a.s.</v>
      </c>
      <c r="G58" s="40"/>
      <c r="H58" s="40"/>
      <c r="I58" s="32" t="s">
        <v>32</v>
      </c>
      <c r="J58" s="36" t="str">
        <f>E23</f>
        <v xml:space="preserve">Process Automation Solutions s.r.o. 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5.65" customHeight="1">
      <c r="A59" s="38"/>
      <c r="B59" s="39"/>
      <c r="C59" s="32" t="s">
        <v>30</v>
      </c>
      <c r="D59" s="40"/>
      <c r="E59" s="40"/>
      <c r="F59" s="27" t="str">
        <f>IF(E20="","",E20)</f>
        <v>Vyplň údaj</v>
      </c>
      <c r="G59" s="40"/>
      <c r="H59" s="40"/>
      <c r="I59" s="32" t="s">
        <v>36</v>
      </c>
      <c r="J59" s="36" t="str">
        <f>E26</f>
        <v xml:space="preserve">Process Automation Solutions s.r.o. 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0" t="s">
        <v>121</v>
      </c>
      <c r="D61" s="171"/>
      <c r="E61" s="171"/>
      <c r="F61" s="171"/>
      <c r="G61" s="171"/>
      <c r="H61" s="171"/>
      <c r="I61" s="171"/>
      <c r="J61" s="172" t="s">
        <v>122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3" t="s">
        <v>71</v>
      </c>
      <c r="D63" s="40"/>
      <c r="E63" s="40"/>
      <c r="F63" s="40"/>
      <c r="G63" s="40"/>
      <c r="H63" s="40"/>
      <c r="I63" s="40"/>
      <c r="J63" s="102">
        <f>J98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123</v>
      </c>
    </row>
    <row r="64" s="9" customFormat="1" ht="24.96" customHeight="1">
      <c r="A64" s="9"/>
      <c r="B64" s="174"/>
      <c r="C64" s="175"/>
      <c r="D64" s="176" t="s">
        <v>2872</v>
      </c>
      <c r="E64" s="177"/>
      <c r="F64" s="177"/>
      <c r="G64" s="177"/>
      <c r="H64" s="177"/>
      <c r="I64" s="177"/>
      <c r="J64" s="178">
        <f>J99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4"/>
      <c r="C65" s="175"/>
      <c r="D65" s="176" t="s">
        <v>2873</v>
      </c>
      <c r="E65" s="177"/>
      <c r="F65" s="177"/>
      <c r="G65" s="177"/>
      <c r="H65" s="177"/>
      <c r="I65" s="177"/>
      <c r="J65" s="178">
        <f>J138</f>
        <v>0</v>
      </c>
      <c r="K65" s="175"/>
      <c r="L65" s="17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4"/>
      <c r="C66" s="175"/>
      <c r="D66" s="176" t="s">
        <v>2874</v>
      </c>
      <c r="E66" s="177"/>
      <c r="F66" s="177"/>
      <c r="G66" s="177"/>
      <c r="H66" s="177"/>
      <c r="I66" s="177"/>
      <c r="J66" s="178">
        <f>J155</f>
        <v>0</v>
      </c>
      <c r="K66" s="175"/>
      <c r="L66" s="17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4"/>
      <c r="C67" s="175"/>
      <c r="D67" s="176" t="s">
        <v>2875</v>
      </c>
      <c r="E67" s="177"/>
      <c r="F67" s="177"/>
      <c r="G67" s="177"/>
      <c r="H67" s="177"/>
      <c r="I67" s="177"/>
      <c r="J67" s="178">
        <f>J176</f>
        <v>0</v>
      </c>
      <c r="K67" s="175"/>
      <c r="L67" s="17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4"/>
      <c r="C68" s="175"/>
      <c r="D68" s="176" t="s">
        <v>2876</v>
      </c>
      <c r="E68" s="177"/>
      <c r="F68" s="177"/>
      <c r="G68" s="177"/>
      <c r="H68" s="177"/>
      <c r="I68" s="177"/>
      <c r="J68" s="178">
        <f>J197</f>
        <v>0</v>
      </c>
      <c r="K68" s="175"/>
      <c r="L68" s="17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4"/>
      <c r="C69" s="175"/>
      <c r="D69" s="176" t="s">
        <v>2877</v>
      </c>
      <c r="E69" s="177"/>
      <c r="F69" s="177"/>
      <c r="G69" s="177"/>
      <c r="H69" s="177"/>
      <c r="I69" s="177"/>
      <c r="J69" s="178">
        <f>J210</f>
        <v>0</v>
      </c>
      <c r="K69" s="175"/>
      <c r="L69" s="17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4"/>
      <c r="C70" s="175"/>
      <c r="D70" s="176" t="s">
        <v>2878</v>
      </c>
      <c r="E70" s="177"/>
      <c r="F70" s="177"/>
      <c r="G70" s="177"/>
      <c r="H70" s="177"/>
      <c r="I70" s="177"/>
      <c r="J70" s="178">
        <f>J229</f>
        <v>0</v>
      </c>
      <c r="K70" s="175"/>
      <c r="L70" s="17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4"/>
      <c r="C71" s="175"/>
      <c r="D71" s="176" t="s">
        <v>2879</v>
      </c>
      <c r="E71" s="177"/>
      <c r="F71" s="177"/>
      <c r="G71" s="177"/>
      <c r="H71" s="177"/>
      <c r="I71" s="177"/>
      <c r="J71" s="178">
        <f>J252</f>
        <v>0</v>
      </c>
      <c r="K71" s="175"/>
      <c r="L71" s="17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4"/>
      <c r="C72" s="175"/>
      <c r="D72" s="176" t="s">
        <v>2880</v>
      </c>
      <c r="E72" s="177"/>
      <c r="F72" s="177"/>
      <c r="G72" s="177"/>
      <c r="H72" s="177"/>
      <c r="I72" s="177"/>
      <c r="J72" s="178">
        <f>J269</f>
        <v>0</v>
      </c>
      <c r="K72" s="175"/>
      <c r="L72" s="17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9" customFormat="1" ht="24.96" customHeight="1">
      <c r="A73" s="9"/>
      <c r="B73" s="174"/>
      <c r="C73" s="175"/>
      <c r="D73" s="176" t="s">
        <v>2881</v>
      </c>
      <c r="E73" s="177"/>
      <c r="F73" s="177"/>
      <c r="G73" s="177"/>
      <c r="H73" s="177"/>
      <c r="I73" s="177"/>
      <c r="J73" s="178">
        <f>J276</f>
        <v>0</v>
      </c>
      <c r="K73" s="175"/>
      <c r="L73" s="17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9" customFormat="1" ht="24.96" customHeight="1">
      <c r="A74" s="9"/>
      <c r="B74" s="174"/>
      <c r="C74" s="175"/>
      <c r="D74" s="176" t="s">
        <v>2882</v>
      </c>
      <c r="E74" s="177"/>
      <c r="F74" s="177"/>
      <c r="G74" s="177"/>
      <c r="H74" s="177"/>
      <c r="I74" s="177"/>
      <c r="J74" s="178">
        <f>J283</f>
        <v>0</v>
      </c>
      <c r="K74" s="175"/>
      <c r="L74" s="17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9" customFormat="1" ht="24.96" customHeight="1">
      <c r="A75" s="9"/>
      <c r="B75" s="174"/>
      <c r="C75" s="175"/>
      <c r="D75" s="176" t="s">
        <v>2883</v>
      </c>
      <c r="E75" s="177"/>
      <c r="F75" s="177"/>
      <c r="G75" s="177"/>
      <c r="H75" s="177"/>
      <c r="I75" s="177"/>
      <c r="J75" s="178">
        <f>J288</f>
        <v>0</v>
      </c>
      <c r="K75" s="175"/>
      <c r="L75" s="17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9" customFormat="1" ht="24.96" customHeight="1">
      <c r="A76" s="9"/>
      <c r="B76" s="174"/>
      <c r="C76" s="175"/>
      <c r="D76" s="176" t="s">
        <v>2884</v>
      </c>
      <c r="E76" s="177"/>
      <c r="F76" s="177"/>
      <c r="G76" s="177"/>
      <c r="H76" s="177"/>
      <c r="I76" s="177"/>
      <c r="J76" s="178">
        <f>J291</f>
        <v>0</v>
      </c>
      <c r="K76" s="175"/>
      <c r="L76" s="17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2" customFormat="1" ht="21.84" customHeight="1">
      <c r="A77" s="38"/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14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59"/>
      <c r="C78" s="60"/>
      <c r="D78" s="60"/>
      <c r="E78" s="60"/>
      <c r="F78" s="60"/>
      <c r="G78" s="60"/>
      <c r="H78" s="60"/>
      <c r="I78" s="60"/>
      <c r="J78" s="60"/>
      <c r="K78" s="60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82" s="2" customFormat="1" ht="6.96" customHeight="1">
      <c r="A82" s="38"/>
      <c r="B82" s="61"/>
      <c r="C82" s="62"/>
      <c r="D82" s="62"/>
      <c r="E82" s="62"/>
      <c r="F82" s="62"/>
      <c r="G82" s="62"/>
      <c r="H82" s="62"/>
      <c r="I82" s="62"/>
      <c r="J82" s="62"/>
      <c r="K82" s="62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24.96" customHeight="1">
      <c r="A83" s="38"/>
      <c r="B83" s="39"/>
      <c r="C83" s="23" t="s">
        <v>135</v>
      </c>
      <c r="D83" s="40"/>
      <c r="E83" s="40"/>
      <c r="F83" s="40"/>
      <c r="G83" s="40"/>
      <c r="H83" s="40"/>
      <c r="I83" s="40"/>
      <c r="J83" s="40"/>
      <c r="K83" s="40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6.96" customHeight="1">
      <c r="A84" s="38"/>
      <c r="B84" s="39"/>
      <c r="C84" s="40"/>
      <c r="D84" s="40"/>
      <c r="E84" s="40"/>
      <c r="F84" s="40"/>
      <c r="G84" s="40"/>
      <c r="H84" s="40"/>
      <c r="I84" s="40"/>
      <c r="J84" s="40"/>
      <c r="K84" s="40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2" customHeight="1">
      <c r="A85" s="38"/>
      <c r="B85" s="39"/>
      <c r="C85" s="32" t="s">
        <v>16</v>
      </c>
      <c r="D85" s="40"/>
      <c r="E85" s="40"/>
      <c r="F85" s="40"/>
      <c r="G85" s="40"/>
      <c r="H85" s="40"/>
      <c r="I85" s="40"/>
      <c r="J85" s="40"/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6.5" customHeight="1">
      <c r="A86" s="38"/>
      <c r="B86" s="39"/>
      <c r="C86" s="40"/>
      <c r="D86" s="40"/>
      <c r="E86" s="169" t="str">
        <f>E7</f>
        <v>Revitalizace CZT Liberec - GreenNet III- D10 Úprava zdroje</v>
      </c>
      <c r="F86" s="32"/>
      <c r="G86" s="32"/>
      <c r="H86" s="32"/>
      <c r="I86" s="40"/>
      <c r="J86" s="40"/>
      <c r="K86" s="40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1" customFormat="1" ht="12" customHeight="1">
      <c r="B87" s="21"/>
      <c r="C87" s="32" t="s">
        <v>118</v>
      </c>
      <c r="D87" s="22"/>
      <c r="E87" s="22"/>
      <c r="F87" s="22"/>
      <c r="G87" s="22"/>
      <c r="H87" s="22"/>
      <c r="I87" s="22"/>
      <c r="J87" s="22"/>
      <c r="K87" s="22"/>
      <c r="L87" s="20"/>
    </row>
    <row r="88" s="2" customFormat="1" ht="16.5" customHeight="1">
      <c r="A88" s="38"/>
      <c r="B88" s="39"/>
      <c r="C88" s="40"/>
      <c r="D88" s="40"/>
      <c r="E88" s="169" t="s">
        <v>483</v>
      </c>
      <c r="F88" s="40"/>
      <c r="G88" s="40"/>
      <c r="H88" s="40"/>
      <c r="I88" s="40"/>
      <c r="J88" s="40"/>
      <c r="K88" s="40"/>
      <c r="L88" s="14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484</v>
      </c>
      <c r="D89" s="40"/>
      <c r="E89" s="40"/>
      <c r="F89" s="40"/>
      <c r="G89" s="40"/>
      <c r="H89" s="40"/>
      <c r="I89" s="40"/>
      <c r="J89" s="40"/>
      <c r="K89" s="40"/>
      <c r="L89" s="144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6.5" customHeight="1">
      <c r="A90" s="38"/>
      <c r="B90" s="39"/>
      <c r="C90" s="40"/>
      <c r="D90" s="40"/>
      <c r="E90" s="69" t="str">
        <f>E11</f>
        <v>D10.2.2 - PS371 - Úprava vnitřní technologie - MaR a elektro</v>
      </c>
      <c r="F90" s="40"/>
      <c r="G90" s="40"/>
      <c r="H90" s="40"/>
      <c r="I90" s="40"/>
      <c r="J90" s="40"/>
      <c r="K90" s="40"/>
      <c r="L90" s="144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6.96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144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2" customHeight="1">
      <c r="A92" s="38"/>
      <c r="B92" s="39"/>
      <c r="C92" s="32" t="s">
        <v>21</v>
      </c>
      <c r="D92" s="40"/>
      <c r="E92" s="40"/>
      <c r="F92" s="27" t="str">
        <f>F14</f>
        <v>Liberec</v>
      </c>
      <c r="G92" s="40"/>
      <c r="H92" s="40"/>
      <c r="I92" s="32" t="s">
        <v>23</v>
      </c>
      <c r="J92" s="72" t="str">
        <f>IF(J14="","",J14)</f>
        <v>21. 6. 2024</v>
      </c>
      <c r="K92" s="40"/>
      <c r="L92" s="144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6.96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144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5.65" customHeight="1">
      <c r="A94" s="38"/>
      <c r="B94" s="39"/>
      <c r="C94" s="32" t="s">
        <v>25</v>
      </c>
      <c r="D94" s="40"/>
      <c r="E94" s="40"/>
      <c r="F94" s="27" t="str">
        <f>E17</f>
        <v>Teplárna Liberec, a.s.</v>
      </c>
      <c r="G94" s="40"/>
      <c r="H94" s="40"/>
      <c r="I94" s="32" t="s">
        <v>32</v>
      </c>
      <c r="J94" s="36" t="str">
        <f>E23</f>
        <v xml:space="preserve">Process Automation Solutions s.r.o. </v>
      </c>
      <c r="K94" s="40"/>
      <c r="L94" s="144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25.65" customHeight="1">
      <c r="A95" s="38"/>
      <c r="B95" s="39"/>
      <c r="C95" s="32" t="s">
        <v>30</v>
      </c>
      <c r="D95" s="40"/>
      <c r="E95" s="40"/>
      <c r="F95" s="27" t="str">
        <f>IF(E20="","",E20)</f>
        <v>Vyplň údaj</v>
      </c>
      <c r="G95" s="40"/>
      <c r="H95" s="40"/>
      <c r="I95" s="32" t="s">
        <v>36</v>
      </c>
      <c r="J95" s="36" t="str">
        <f>E26</f>
        <v xml:space="preserve">Process Automation Solutions s.r.o. </v>
      </c>
      <c r="K95" s="40"/>
      <c r="L95" s="144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0.32" customHeight="1">
      <c r="A96" s="38"/>
      <c r="B96" s="39"/>
      <c r="C96" s="40"/>
      <c r="D96" s="40"/>
      <c r="E96" s="40"/>
      <c r="F96" s="40"/>
      <c r="G96" s="40"/>
      <c r="H96" s="40"/>
      <c r="I96" s="40"/>
      <c r="J96" s="40"/>
      <c r="K96" s="40"/>
      <c r="L96" s="144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11" customFormat="1" ht="29.28" customHeight="1">
      <c r="A97" s="185"/>
      <c r="B97" s="186"/>
      <c r="C97" s="187" t="s">
        <v>136</v>
      </c>
      <c r="D97" s="188" t="s">
        <v>58</v>
      </c>
      <c r="E97" s="188" t="s">
        <v>54</v>
      </c>
      <c r="F97" s="188" t="s">
        <v>55</v>
      </c>
      <c r="G97" s="188" t="s">
        <v>137</v>
      </c>
      <c r="H97" s="188" t="s">
        <v>138</v>
      </c>
      <c r="I97" s="188" t="s">
        <v>139</v>
      </c>
      <c r="J97" s="188" t="s">
        <v>122</v>
      </c>
      <c r="K97" s="189" t="s">
        <v>140</v>
      </c>
      <c r="L97" s="190"/>
      <c r="M97" s="92" t="s">
        <v>19</v>
      </c>
      <c r="N97" s="93" t="s">
        <v>43</v>
      </c>
      <c r="O97" s="93" t="s">
        <v>141</v>
      </c>
      <c r="P97" s="93" t="s">
        <v>142</v>
      </c>
      <c r="Q97" s="93" t="s">
        <v>143</v>
      </c>
      <c r="R97" s="93" t="s">
        <v>144</v>
      </c>
      <c r="S97" s="93" t="s">
        <v>145</v>
      </c>
      <c r="T97" s="94" t="s">
        <v>146</v>
      </c>
      <c r="U97" s="185"/>
      <c r="V97" s="185"/>
      <c r="W97" s="185"/>
      <c r="X97" s="185"/>
      <c r="Y97" s="185"/>
      <c r="Z97" s="185"/>
      <c r="AA97" s="185"/>
      <c r="AB97" s="185"/>
      <c r="AC97" s="185"/>
      <c r="AD97" s="185"/>
      <c r="AE97" s="185"/>
    </row>
    <row r="98" s="2" customFormat="1" ht="22.8" customHeight="1">
      <c r="A98" s="38"/>
      <c r="B98" s="39"/>
      <c r="C98" s="99" t="s">
        <v>147</v>
      </c>
      <c r="D98" s="40"/>
      <c r="E98" s="40"/>
      <c r="F98" s="40"/>
      <c r="G98" s="40"/>
      <c r="H98" s="40"/>
      <c r="I98" s="40"/>
      <c r="J98" s="191">
        <f>BK98</f>
        <v>0</v>
      </c>
      <c r="K98" s="40"/>
      <c r="L98" s="44"/>
      <c r="M98" s="95"/>
      <c r="N98" s="192"/>
      <c r="O98" s="96"/>
      <c r="P98" s="193">
        <f>P99+P138+P155+P176+P197+P210+P229+P252+P269+P276+P283+P288+P291</f>
        <v>0</v>
      </c>
      <c r="Q98" s="96"/>
      <c r="R98" s="193">
        <f>R99+R138+R155+R176+R197+R210+R229+R252+R269+R276+R283+R288+R291</f>
        <v>0</v>
      </c>
      <c r="S98" s="96"/>
      <c r="T98" s="194">
        <f>T99+T138+T155+T176+T197+T210+T229+T252+T269+T276+T283+T288+T291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7" t="s">
        <v>72</v>
      </c>
      <c r="AU98" s="17" t="s">
        <v>123</v>
      </c>
      <c r="BK98" s="195">
        <f>BK99+BK138+BK155+BK176+BK197+BK210+BK229+BK252+BK269+BK276+BK283+BK288+BK291</f>
        <v>0</v>
      </c>
    </row>
    <row r="99" s="12" customFormat="1" ht="25.92" customHeight="1">
      <c r="A99" s="12"/>
      <c r="B99" s="196"/>
      <c r="C99" s="197"/>
      <c r="D99" s="198" t="s">
        <v>72</v>
      </c>
      <c r="E99" s="199" t="s">
        <v>81</v>
      </c>
      <c r="F99" s="199" t="s">
        <v>2885</v>
      </c>
      <c r="G99" s="197"/>
      <c r="H99" s="197"/>
      <c r="I99" s="200"/>
      <c r="J99" s="201">
        <f>BK99</f>
        <v>0</v>
      </c>
      <c r="K99" s="197"/>
      <c r="L99" s="202"/>
      <c r="M99" s="203"/>
      <c r="N99" s="204"/>
      <c r="O99" s="204"/>
      <c r="P99" s="205">
        <f>SUM(P100:P137)</f>
        <v>0</v>
      </c>
      <c r="Q99" s="204"/>
      <c r="R99" s="205">
        <f>SUM(R100:R137)</f>
        <v>0</v>
      </c>
      <c r="S99" s="204"/>
      <c r="T99" s="206">
        <f>SUM(T100:T137)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7" t="s">
        <v>81</v>
      </c>
      <c r="AT99" s="208" t="s">
        <v>72</v>
      </c>
      <c r="AU99" s="208" t="s">
        <v>73</v>
      </c>
      <c r="AY99" s="207" t="s">
        <v>150</v>
      </c>
      <c r="BK99" s="209">
        <f>SUM(BK100:BK137)</f>
        <v>0</v>
      </c>
    </row>
    <row r="100" s="2" customFormat="1" ht="37.8" customHeight="1">
      <c r="A100" s="38"/>
      <c r="B100" s="39"/>
      <c r="C100" s="212" t="s">
        <v>81</v>
      </c>
      <c r="D100" s="212" t="s">
        <v>153</v>
      </c>
      <c r="E100" s="213" t="s">
        <v>2886</v>
      </c>
      <c r="F100" s="214" t="s">
        <v>2887</v>
      </c>
      <c r="G100" s="215" t="s">
        <v>2064</v>
      </c>
      <c r="H100" s="216">
        <v>8</v>
      </c>
      <c r="I100" s="217"/>
      <c r="J100" s="218">
        <f>ROUND(I100*H100,2)</f>
        <v>0</v>
      </c>
      <c r="K100" s="214" t="s">
        <v>19</v>
      </c>
      <c r="L100" s="44"/>
      <c r="M100" s="219" t="s">
        <v>19</v>
      </c>
      <c r="N100" s="220" t="s">
        <v>44</v>
      </c>
      <c r="O100" s="84"/>
      <c r="P100" s="221">
        <f>O100*H100</f>
        <v>0</v>
      </c>
      <c r="Q100" s="221">
        <v>0</v>
      </c>
      <c r="R100" s="221">
        <f>Q100*H100</f>
        <v>0</v>
      </c>
      <c r="S100" s="221">
        <v>0</v>
      </c>
      <c r="T100" s="222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23" t="s">
        <v>179</v>
      </c>
      <c r="AT100" s="223" t="s">
        <v>153</v>
      </c>
      <c r="AU100" s="223" t="s">
        <v>81</v>
      </c>
      <c r="AY100" s="17" t="s">
        <v>150</v>
      </c>
      <c r="BE100" s="224">
        <f>IF(N100="základní",J100,0)</f>
        <v>0</v>
      </c>
      <c r="BF100" s="224">
        <f>IF(N100="snížená",J100,0)</f>
        <v>0</v>
      </c>
      <c r="BG100" s="224">
        <f>IF(N100="zákl. přenesená",J100,0)</f>
        <v>0</v>
      </c>
      <c r="BH100" s="224">
        <f>IF(N100="sníž. přenesená",J100,0)</f>
        <v>0</v>
      </c>
      <c r="BI100" s="224">
        <f>IF(N100="nulová",J100,0)</f>
        <v>0</v>
      </c>
      <c r="BJ100" s="17" t="s">
        <v>81</v>
      </c>
      <c r="BK100" s="224">
        <f>ROUND(I100*H100,2)</f>
        <v>0</v>
      </c>
      <c r="BL100" s="17" t="s">
        <v>179</v>
      </c>
      <c r="BM100" s="223" t="s">
        <v>83</v>
      </c>
    </row>
    <row r="101" s="2" customFormat="1">
      <c r="A101" s="38"/>
      <c r="B101" s="39"/>
      <c r="C101" s="40"/>
      <c r="D101" s="225" t="s">
        <v>159</v>
      </c>
      <c r="E101" s="40"/>
      <c r="F101" s="226" t="s">
        <v>2887</v>
      </c>
      <c r="G101" s="40"/>
      <c r="H101" s="40"/>
      <c r="I101" s="227"/>
      <c r="J101" s="40"/>
      <c r="K101" s="40"/>
      <c r="L101" s="44"/>
      <c r="M101" s="228"/>
      <c r="N101" s="229"/>
      <c r="O101" s="84"/>
      <c r="P101" s="84"/>
      <c r="Q101" s="84"/>
      <c r="R101" s="84"/>
      <c r="S101" s="84"/>
      <c r="T101" s="85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7" t="s">
        <v>159</v>
      </c>
      <c r="AU101" s="17" t="s">
        <v>81</v>
      </c>
    </row>
    <row r="102" s="2" customFormat="1" ht="21.75" customHeight="1">
      <c r="A102" s="38"/>
      <c r="B102" s="39"/>
      <c r="C102" s="212" t="s">
        <v>83</v>
      </c>
      <c r="D102" s="212" t="s">
        <v>153</v>
      </c>
      <c r="E102" s="213" t="s">
        <v>2888</v>
      </c>
      <c r="F102" s="214" t="s">
        <v>2889</v>
      </c>
      <c r="G102" s="215" t="s">
        <v>2064</v>
      </c>
      <c r="H102" s="216">
        <v>2</v>
      </c>
      <c r="I102" s="217"/>
      <c r="J102" s="218">
        <f>ROUND(I102*H102,2)</f>
        <v>0</v>
      </c>
      <c r="K102" s="214" t="s">
        <v>19</v>
      </c>
      <c r="L102" s="44"/>
      <c r="M102" s="219" t="s">
        <v>19</v>
      </c>
      <c r="N102" s="220" t="s">
        <v>44</v>
      </c>
      <c r="O102" s="84"/>
      <c r="P102" s="221">
        <f>O102*H102</f>
        <v>0</v>
      </c>
      <c r="Q102" s="221">
        <v>0</v>
      </c>
      <c r="R102" s="221">
        <f>Q102*H102</f>
        <v>0</v>
      </c>
      <c r="S102" s="221">
        <v>0</v>
      </c>
      <c r="T102" s="222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23" t="s">
        <v>179</v>
      </c>
      <c r="AT102" s="223" t="s">
        <v>153</v>
      </c>
      <c r="AU102" s="223" t="s">
        <v>81</v>
      </c>
      <c r="AY102" s="17" t="s">
        <v>150</v>
      </c>
      <c r="BE102" s="224">
        <f>IF(N102="základní",J102,0)</f>
        <v>0</v>
      </c>
      <c r="BF102" s="224">
        <f>IF(N102="snížená",J102,0)</f>
        <v>0</v>
      </c>
      <c r="BG102" s="224">
        <f>IF(N102="zákl. přenesená",J102,0)</f>
        <v>0</v>
      </c>
      <c r="BH102" s="224">
        <f>IF(N102="sníž. přenesená",J102,0)</f>
        <v>0</v>
      </c>
      <c r="BI102" s="224">
        <f>IF(N102="nulová",J102,0)</f>
        <v>0</v>
      </c>
      <c r="BJ102" s="17" t="s">
        <v>81</v>
      </c>
      <c r="BK102" s="224">
        <f>ROUND(I102*H102,2)</f>
        <v>0</v>
      </c>
      <c r="BL102" s="17" t="s">
        <v>179</v>
      </c>
      <c r="BM102" s="223" t="s">
        <v>179</v>
      </c>
    </row>
    <row r="103" s="2" customFormat="1">
      <c r="A103" s="38"/>
      <c r="B103" s="39"/>
      <c r="C103" s="40"/>
      <c r="D103" s="225" t="s">
        <v>159</v>
      </c>
      <c r="E103" s="40"/>
      <c r="F103" s="226" t="s">
        <v>2889</v>
      </c>
      <c r="G103" s="40"/>
      <c r="H103" s="40"/>
      <c r="I103" s="227"/>
      <c r="J103" s="40"/>
      <c r="K103" s="40"/>
      <c r="L103" s="44"/>
      <c r="M103" s="228"/>
      <c r="N103" s="229"/>
      <c r="O103" s="84"/>
      <c r="P103" s="84"/>
      <c r="Q103" s="84"/>
      <c r="R103" s="84"/>
      <c r="S103" s="84"/>
      <c r="T103" s="85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159</v>
      </c>
      <c r="AU103" s="17" t="s">
        <v>81</v>
      </c>
    </row>
    <row r="104" s="2" customFormat="1" ht="16.5" customHeight="1">
      <c r="A104" s="38"/>
      <c r="B104" s="39"/>
      <c r="C104" s="212" t="s">
        <v>171</v>
      </c>
      <c r="D104" s="212" t="s">
        <v>153</v>
      </c>
      <c r="E104" s="213" t="s">
        <v>2890</v>
      </c>
      <c r="F104" s="214" t="s">
        <v>2891</v>
      </c>
      <c r="G104" s="215" t="s">
        <v>2064</v>
      </c>
      <c r="H104" s="216">
        <v>1</v>
      </c>
      <c r="I104" s="217"/>
      <c r="J104" s="218">
        <f>ROUND(I104*H104,2)</f>
        <v>0</v>
      </c>
      <c r="K104" s="214" t="s">
        <v>19</v>
      </c>
      <c r="L104" s="44"/>
      <c r="M104" s="219" t="s">
        <v>19</v>
      </c>
      <c r="N104" s="220" t="s">
        <v>44</v>
      </c>
      <c r="O104" s="84"/>
      <c r="P104" s="221">
        <f>O104*H104</f>
        <v>0</v>
      </c>
      <c r="Q104" s="221">
        <v>0</v>
      </c>
      <c r="R104" s="221">
        <f>Q104*H104</f>
        <v>0</v>
      </c>
      <c r="S104" s="221">
        <v>0</v>
      </c>
      <c r="T104" s="222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23" t="s">
        <v>179</v>
      </c>
      <c r="AT104" s="223" t="s">
        <v>153</v>
      </c>
      <c r="AU104" s="223" t="s">
        <v>81</v>
      </c>
      <c r="AY104" s="17" t="s">
        <v>150</v>
      </c>
      <c r="BE104" s="224">
        <f>IF(N104="základní",J104,0)</f>
        <v>0</v>
      </c>
      <c r="BF104" s="224">
        <f>IF(N104="snížená",J104,0)</f>
        <v>0</v>
      </c>
      <c r="BG104" s="224">
        <f>IF(N104="zákl. přenesená",J104,0)</f>
        <v>0</v>
      </c>
      <c r="BH104" s="224">
        <f>IF(N104="sníž. přenesená",J104,0)</f>
        <v>0</v>
      </c>
      <c r="BI104" s="224">
        <f>IF(N104="nulová",J104,0)</f>
        <v>0</v>
      </c>
      <c r="BJ104" s="17" t="s">
        <v>81</v>
      </c>
      <c r="BK104" s="224">
        <f>ROUND(I104*H104,2)</f>
        <v>0</v>
      </c>
      <c r="BL104" s="17" t="s">
        <v>179</v>
      </c>
      <c r="BM104" s="223" t="s">
        <v>192</v>
      </c>
    </row>
    <row r="105" s="2" customFormat="1">
      <c r="A105" s="38"/>
      <c r="B105" s="39"/>
      <c r="C105" s="40"/>
      <c r="D105" s="225" t="s">
        <v>159</v>
      </c>
      <c r="E105" s="40"/>
      <c r="F105" s="226" t="s">
        <v>2891</v>
      </c>
      <c r="G105" s="40"/>
      <c r="H105" s="40"/>
      <c r="I105" s="227"/>
      <c r="J105" s="40"/>
      <c r="K105" s="40"/>
      <c r="L105" s="44"/>
      <c r="M105" s="228"/>
      <c r="N105" s="229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159</v>
      </c>
      <c r="AU105" s="17" t="s">
        <v>81</v>
      </c>
    </row>
    <row r="106" s="2" customFormat="1" ht="16.5" customHeight="1">
      <c r="A106" s="38"/>
      <c r="B106" s="39"/>
      <c r="C106" s="212" t="s">
        <v>179</v>
      </c>
      <c r="D106" s="212" t="s">
        <v>153</v>
      </c>
      <c r="E106" s="213" t="s">
        <v>2892</v>
      </c>
      <c r="F106" s="214" t="s">
        <v>2893</v>
      </c>
      <c r="G106" s="215" t="s">
        <v>2064</v>
      </c>
      <c r="H106" s="216">
        <v>5</v>
      </c>
      <c r="I106" s="217"/>
      <c r="J106" s="218">
        <f>ROUND(I106*H106,2)</f>
        <v>0</v>
      </c>
      <c r="K106" s="214" t="s">
        <v>19</v>
      </c>
      <c r="L106" s="44"/>
      <c r="M106" s="219" t="s">
        <v>19</v>
      </c>
      <c r="N106" s="220" t="s">
        <v>44</v>
      </c>
      <c r="O106" s="84"/>
      <c r="P106" s="221">
        <f>O106*H106</f>
        <v>0</v>
      </c>
      <c r="Q106" s="221">
        <v>0</v>
      </c>
      <c r="R106" s="221">
        <f>Q106*H106</f>
        <v>0</v>
      </c>
      <c r="S106" s="221">
        <v>0</v>
      </c>
      <c r="T106" s="222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23" t="s">
        <v>179</v>
      </c>
      <c r="AT106" s="223" t="s">
        <v>153</v>
      </c>
      <c r="AU106" s="223" t="s">
        <v>81</v>
      </c>
      <c r="AY106" s="17" t="s">
        <v>150</v>
      </c>
      <c r="BE106" s="224">
        <f>IF(N106="základní",J106,0)</f>
        <v>0</v>
      </c>
      <c r="BF106" s="224">
        <f>IF(N106="snížená",J106,0)</f>
        <v>0</v>
      </c>
      <c r="BG106" s="224">
        <f>IF(N106="zákl. přenesená",J106,0)</f>
        <v>0</v>
      </c>
      <c r="BH106" s="224">
        <f>IF(N106="sníž. přenesená",J106,0)</f>
        <v>0</v>
      </c>
      <c r="BI106" s="224">
        <f>IF(N106="nulová",J106,0)</f>
        <v>0</v>
      </c>
      <c r="BJ106" s="17" t="s">
        <v>81</v>
      </c>
      <c r="BK106" s="224">
        <f>ROUND(I106*H106,2)</f>
        <v>0</v>
      </c>
      <c r="BL106" s="17" t="s">
        <v>179</v>
      </c>
      <c r="BM106" s="223" t="s">
        <v>204</v>
      </c>
    </row>
    <row r="107" s="2" customFormat="1">
      <c r="A107" s="38"/>
      <c r="B107" s="39"/>
      <c r="C107" s="40"/>
      <c r="D107" s="225" t="s">
        <v>159</v>
      </c>
      <c r="E107" s="40"/>
      <c r="F107" s="226" t="s">
        <v>2893</v>
      </c>
      <c r="G107" s="40"/>
      <c r="H107" s="40"/>
      <c r="I107" s="227"/>
      <c r="J107" s="40"/>
      <c r="K107" s="40"/>
      <c r="L107" s="44"/>
      <c r="M107" s="228"/>
      <c r="N107" s="229"/>
      <c r="O107" s="84"/>
      <c r="P107" s="84"/>
      <c r="Q107" s="84"/>
      <c r="R107" s="84"/>
      <c r="S107" s="84"/>
      <c r="T107" s="85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17" t="s">
        <v>159</v>
      </c>
      <c r="AU107" s="17" t="s">
        <v>81</v>
      </c>
    </row>
    <row r="108" s="2" customFormat="1" ht="16.5" customHeight="1">
      <c r="A108" s="38"/>
      <c r="B108" s="39"/>
      <c r="C108" s="212" t="s">
        <v>186</v>
      </c>
      <c r="D108" s="212" t="s">
        <v>153</v>
      </c>
      <c r="E108" s="213" t="s">
        <v>2894</v>
      </c>
      <c r="F108" s="214" t="s">
        <v>2895</v>
      </c>
      <c r="G108" s="215" t="s">
        <v>2064</v>
      </c>
      <c r="H108" s="216">
        <v>4</v>
      </c>
      <c r="I108" s="217"/>
      <c r="J108" s="218">
        <f>ROUND(I108*H108,2)</f>
        <v>0</v>
      </c>
      <c r="K108" s="214" t="s">
        <v>19</v>
      </c>
      <c r="L108" s="44"/>
      <c r="M108" s="219" t="s">
        <v>19</v>
      </c>
      <c r="N108" s="220" t="s">
        <v>44</v>
      </c>
      <c r="O108" s="84"/>
      <c r="P108" s="221">
        <f>O108*H108</f>
        <v>0</v>
      </c>
      <c r="Q108" s="221">
        <v>0</v>
      </c>
      <c r="R108" s="221">
        <f>Q108*H108</f>
        <v>0</v>
      </c>
      <c r="S108" s="221">
        <v>0</v>
      </c>
      <c r="T108" s="222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23" t="s">
        <v>179</v>
      </c>
      <c r="AT108" s="223" t="s">
        <v>153</v>
      </c>
      <c r="AU108" s="223" t="s">
        <v>81</v>
      </c>
      <c r="AY108" s="17" t="s">
        <v>150</v>
      </c>
      <c r="BE108" s="224">
        <f>IF(N108="základní",J108,0)</f>
        <v>0</v>
      </c>
      <c r="BF108" s="224">
        <f>IF(N108="snížená",J108,0)</f>
        <v>0</v>
      </c>
      <c r="BG108" s="224">
        <f>IF(N108="zákl. přenesená",J108,0)</f>
        <v>0</v>
      </c>
      <c r="BH108" s="224">
        <f>IF(N108="sníž. přenesená",J108,0)</f>
        <v>0</v>
      </c>
      <c r="BI108" s="224">
        <f>IF(N108="nulová",J108,0)</f>
        <v>0</v>
      </c>
      <c r="BJ108" s="17" t="s">
        <v>81</v>
      </c>
      <c r="BK108" s="224">
        <f>ROUND(I108*H108,2)</f>
        <v>0</v>
      </c>
      <c r="BL108" s="17" t="s">
        <v>179</v>
      </c>
      <c r="BM108" s="223" t="s">
        <v>222</v>
      </c>
    </row>
    <row r="109" s="2" customFormat="1">
      <c r="A109" s="38"/>
      <c r="B109" s="39"/>
      <c r="C109" s="40"/>
      <c r="D109" s="225" t="s">
        <v>159</v>
      </c>
      <c r="E109" s="40"/>
      <c r="F109" s="226" t="s">
        <v>2895</v>
      </c>
      <c r="G109" s="40"/>
      <c r="H109" s="40"/>
      <c r="I109" s="227"/>
      <c r="J109" s="40"/>
      <c r="K109" s="40"/>
      <c r="L109" s="44"/>
      <c r="M109" s="228"/>
      <c r="N109" s="229"/>
      <c r="O109" s="84"/>
      <c r="P109" s="84"/>
      <c r="Q109" s="84"/>
      <c r="R109" s="84"/>
      <c r="S109" s="84"/>
      <c r="T109" s="85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T109" s="17" t="s">
        <v>159</v>
      </c>
      <c r="AU109" s="17" t="s">
        <v>81</v>
      </c>
    </row>
    <row r="110" s="2" customFormat="1" ht="16.5" customHeight="1">
      <c r="A110" s="38"/>
      <c r="B110" s="39"/>
      <c r="C110" s="212" t="s">
        <v>192</v>
      </c>
      <c r="D110" s="212" t="s">
        <v>153</v>
      </c>
      <c r="E110" s="213" t="s">
        <v>2896</v>
      </c>
      <c r="F110" s="214" t="s">
        <v>2897</v>
      </c>
      <c r="G110" s="215" t="s">
        <v>2064</v>
      </c>
      <c r="H110" s="216">
        <v>2</v>
      </c>
      <c r="I110" s="217"/>
      <c r="J110" s="218">
        <f>ROUND(I110*H110,2)</f>
        <v>0</v>
      </c>
      <c r="K110" s="214" t="s">
        <v>19</v>
      </c>
      <c r="L110" s="44"/>
      <c r="M110" s="219" t="s">
        <v>19</v>
      </c>
      <c r="N110" s="220" t="s">
        <v>44</v>
      </c>
      <c r="O110" s="84"/>
      <c r="P110" s="221">
        <f>O110*H110</f>
        <v>0</v>
      </c>
      <c r="Q110" s="221">
        <v>0</v>
      </c>
      <c r="R110" s="221">
        <f>Q110*H110</f>
        <v>0</v>
      </c>
      <c r="S110" s="221">
        <v>0</v>
      </c>
      <c r="T110" s="222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23" t="s">
        <v>179</v>
      </c>
      <c r="AT110" s="223" t="s">
        <v>153</v>
      </c>
      <c r="AU110" s="223" t="s">
        <v>81</v>
      </c>
      <c r="AY110" s="17" t="s">
        <v>150</v>
      </c>
      <c r="BE110" s="224">
        <f>IF(N110="základní",J110,0)</f>
        <v>0</v>
      </c>
      <c r="BF110" s="224">
        <f>IF(N110="snížená",J110,0)</f>
        <v>0</v>
      </c>
      <c r="BG110" s="224">
        <f>IF(N110="zákl. přenesená",J110,0)</f>
        <v>0</v>
      </c>
      <c r="BH110" s="224">
        <f>IF(N110="sníž. přenesená",J110,0)</f>
        <v>0</v>
      </c>
      <c r="BI110" s="224">
        <f>IF(N110="nulová",J110,0)</f>
        <v>0</v>
      </c>
      <c r="BJ110" s="17" t="s">
        <v>81</v>
      </c>
      <c r="BK110" s="224">
        <f>ROUND(I110*H110,2)</f>
        <v>0</v>
      </c>
      <c r="BL110" s="17" t="s">
        <v>179</v>
      </c>
      <c r="BM110" s="223" t="s">
        <v>8</v>
      </c>
    </row>
    <row r="111" s="2" customFormat="1">
      <c r="A111" s="38"/>
      <c r="B111" s="39"/>
      <c r="C111" s="40"/>
      <c r="D111" s="225" t="s">
        <v>159</v>
      </c>
      <c r="E111" s="40"/>
      <c r="F111" s="226" t="s">
        <v>2897</v>
      </c>
      <c r="G111" s="40"/>
      <c r="H111" s="40"/>
      <c r="I111" s="227"/>
      <c r="J111" s="40"/>
      <c r="K111" s="40"/>
      <c r="L111" s="44"/>
      <c r="M111" s="228"/>
      <c r="N111" s="229"/>
      <c r="O111" s="84"/>
      <c r="P111" s="84"/>
      <c r="Q111" s="84"/>
      <c r="R111" s="84"/>
      <c r="S111" s="84"/>
      <c r="T111" s="85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159</v>
      </c>
      <c r="AU111" s="17" t="s">
        <v>81</v>
      </c>
    </row>
    <row r="112" s="2" customFormat="1" ht="16.5" customHeight="1">
      <c r="A112" s="38"/>
      <c r="B112" s="39"/>
      <c r="C112" s="212" t="s">
        <v>198</v>
      </c>
      <c r="D112" s="212" t="s">
        <v>153</v>
      </c>
      <c r="E112" s="213" t="s">
        <v>2898</v>
      </c>
      <c r="F112" s="214" t="s">
        <v>2899</v>
      </c>
      <c r="G112" s="215" t="s">
        <v>2064</v>
      </c>
      <c r="H112" s="216">
        <v>1</v>
      </c>
      <c r="I112" s="217"/>
      <c r="J112" s="218">
        <f>ROUND(I112*H112,2)</f>
        <v>0</v>
      </c>
      <c r="K112" s="214" t="s">
        <v>19</v>
      </c>
      <c r="L112" s="44"/>
      <c r="M112" s="219" t="s">
        <v>19</v>
      </c>
      <c r="N112" s="220" t="s">
        <v>44</v>
      </c>
      <c r="O112" s="84"/>
      <c r="P112" s="221">
        <f>O112*H112</f>
        <v>0</v>
      </c>
      <c r="Q112" s="221">
        <v>0</v>
      </c>
      <c r="R112" s="221">
        <f>Q112*H112</f>
        <v>0</v>
      </c>
      <c r="S112" s="221">
        <v>0</v>
      </c>
      <c r="T112" s="222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23" t="s">
        <v>179</v>
      </c>
      <c r="AT112" s="223" t="s">
        <v>153</v>
      </c>
      <c r="AU112" s="223" t="s">
        <v>81</v>
      </c>
      <c r="AY112" s="17" t="s">
        <v>150</v>
      </c>
      <c r="BE112" s="224">
        <f>IF(N112="základní",J112,0)</f>
        <v>0</v>
      </c>
      <c r="BF112" s="224">
        <f>IF(N112="snížená",J112,0)</f>
        <v>0</v>
      </c>
      <c r="BG112" s="224">
        <f>IF(N112="zákl. přenesená",J112,0)</f>
        <v>0</v>
      </c>
      <c r="BH112" s="224">
        <f>IF(N112="sníž. přenesená",J112,0)</f>
        <v>0</v>
      </c>
      <c r="BI112" s="224">
        <f>IF(N112="nulová",J112,0)</f>
        <v>0</v>
      </c>
      <c r="BJ112" s="17" t="s">
        <v>81</v>
      </c>
      <c r="BK112" s="224">
        <f>ROUND(I112*H112,2)</f>
        <v>0</v>
      </c>
      <c r="BL112" s="17" t="s">
        <v>179</v>
      </c>
      <c r="BM112" s="223" t="s">
        <v>244</v>
      </c>
    </row>
    <row r="113" s="2" customFormat="1">
      <c r="A113" s="38"/>
      <c r="B113" s="39"/>
      <c r="C113" s="40"/>
      <c r="D113" s="225" t="s">
        <v>159</v>
      </c>
      <c r="E113" s="40"/>
      <c r="F113" s="226" t="s">
        <v>2899</v>
      </c>
      <c r="G113" s="40"/>
      <c r="H113" s="40"/>
      <c r="I113" s="227"/>
      <c r="J113" s="40"/>
      <c r="K113" s="40"/>
      <c r="L113" s="44"/>
      <c r="M113" s="228"/>
      <c r="N113" s="229"/>
      <c r="O113" s="84"/>
      <c r="P113" s="84"/>
      <c r="Q113" s="84"/>
      <c r="R113" s="84"/>
      <c r="S113" s="84"/>
      <c r="T113" s="85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7" t="s">
        <v>159</v>
      </c>
      <c r="AU113" s="17" t="s">
        <v>81</v>
      </c>
    </row>
    <row r="114" s="2" customFormat="1" ht="16.5" customHeight="1">
      <c r="A114" s="38"/>
      <c r="B114" s="39"/>
      <c r="C114" s="212" t="s">
        <v>204</v>
      </c>
      <c r="D114" s="212" t="s">
        <v>153</v>
      </c>
      <c r="E114" s="213" t="s">
        <v>2900</v>
      </c>
      <c r="F114" s="214" t="s">
        <v>2901</v>
      </c>
      <c r="G114" s="215" t="s">
        <v>2064</v>
      </c>
      <c r="H114" s="216">
        <v>1</v>
      </c>
      <c r="I114" s="217"/>
      <c r="J114" s="218">
        <f>ROUND(I114*H114,2)</f>
        <v>0</v>
      </c>
      <c r="K114" s="214" t="s">
        <v>19</v>
      </c>
      <c r="L114" s="44"/>
      <c r="M114" s="219" t="s">
        <v>19</v>
      </c>
      <c r="N114" s="220" t="s">
        <v>44</v>
      </c>
      <c r="O114" s="84"/>
      <c r="P114" s="221">
        <f>O114*H114</f>
        <v>0</v>
      </c>
      <c r="Q114" s="221">
        <v>0</v>
      </c>
      <c r="R114" s="221">
        <f>Q114*H114</f>
        <v>0</v>
      </c>
      <c r="S114" s="221">
        <v>0</v>
      </c>
      <c r="T114" s="222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23" t="s">
        <v>179</v>
      </c>
      <c r="AT114" s="223" t="s">
        <v>153</v>
      </c>
      <c r="AU114" s="223" t="s">
        <v>81</v>
      </c>
      <c r="AY114" s="17" t="s">
        <v>150</v>
      </c>
      <c r="BE114" s="224">
        <f>IF(N114="základní",J114,0)</f>
        <v>0</v>
      </c>
      <c r="BF114" s="224">
        <f>IF(N114="snížená",J114,0)</f>
        <v>0</v>
      </c>
      <c r="BG114" s="224">
        <f>IF(N114="zákl. přenesená",J114,0)</f>
        <v>0</v>
      </c>
      <c r="BH114" s="224">
        <f>IF(N114="sníž. přenesená",J114,0)</f>
        <v>0</v>
      </c>
      <c r="BI114" s="224">
        <f>IF(N114="nulová",J114,0)</f>
        <v>0</v>
      </c>
      <c r="BJ114" s="17" t="s">
        <v>81</v>
      </c>
      <c r="BK114" s="224">
        <f>ROUND(I114*H114,2)</f>
        <v>0</v>
      </c>
      <c r="BL114" s="17" t="s">
        <v>179</v>
      </c>
      <c r="BM114" s="223" t="s">
        <v>217</v>
      </c>
    </row>
    <row r="115" s="2" customFormat="1">
      <c r="A115" s="38"/>
      <c r="B115" s="39"/>
      <c r="C115" s="40"/>
      <c r="D115" s="225" t="s">
        <v>159</v>
      </c>
      <c r="E115" s="40"/>
      <c r="F115" s="226" t="s">
        <v>2901</v>
      </c>
      <c r="G115" s="40"/>
      <c r="H115" s="40"/>
      <c r="I115" s="227"/>
      <c r="J115" s="40"/>
      <c r="K115" s="40"/>
      <c r="L115" s="44"/>
      <c r="M115" s="228"/>
      <c r="N115" s="229"/>
      <c r="O115" s="84"/>
      <c r="P115" s="84"/>
      <c r="Q115" s="84"/>
      <c r="R115" s="84"/>
      <c r="S115" s="84"/>
      <c r="T115" s="85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7" t="s">
        <v>159</v>
      </c>
      <c r="AU115" s="17" t="s">
        <v>81</v>
      </c>
    </row>
    <row r="116" s="2" customFormat="1" ht="16.5" customHeight="1">
      <c r="A116" s="38"/>
      <c r="B116" s="39"/>
      <c r="C116" s="212" t="s">
        <v>151</v>
      </c>
      <c r="D116" s="212" t="s">
        <v>153</v>
      </c>
      <c r="E116" s="213" t="s">
        <v>2902</v>
      </c>
      <c r="F116" s="214" t="s">
        <v>2903</v>
      </c>
      <c r="G116" s="215" t="s">
        <v>2064</v>
      </c>
      <c r="H116" s="216">
        <v>1</v>
      </c>
      <c r="I116" s="217"/>
      <c r="J116" s="218">
        <f>ROUND(I116*H116,2)</f>
        <v>0</v>
      </c>
      <c r="K116" s="214" t="s">
        <v>19</v>
      </c>
      <c r="L116" s="44"/>
      <c r="M116" s="219" t="s">
        <v>19</v>
      </c>
      <c r="N116" s="220" t="s">
        <v>44</v>
      </c>
      <c r="O116" s="84"/>
      <c r="P116" s="221">
        <f>O116*H116</f>
        <v>0</v>
      </c>
      <c r="Q116" s="221">
        <v>0</v>
      </c>
      <c r="R116" s="221">
        <f>Q116*H116</f>
        <v>0</v>
      </c>
      <c r="S116" s="221">
        <v>0</v>
      </c>
      <c r="T116" s="222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23" t="s">
        <v>179</v>
      </c>
      <c r="AT116" s="223" t="s">
        <v>153</v>
      </c>
      <c r="AU116" s="223" t="s">
        <v>81</v>
      </c>
      <c r="AY116" s="17" t="s">
        <v>150</v>
      </c>
      <c r="BE116" s="224">
        <f>IF(N116="základní",J116,0)</f>
        <v>0</v>
      </c>
      <c r="BF116" s="224">
        <f>IF(N116="snížená",J116,0)</f>
        <v>0</v>
      </c>
      <c r="BG116" s="224">
        <f>IF(N116="zákl. přenesená",J116,0)</f>
        <v>0</v>
      </c>
      <c r="BH116" s="224">
        <f>IF(N116="sníž. přenesená",J116,0)</f>
        <v>0</v>
      </c>
      <c r="BI116" s="224">
        <f>IF(N116="nulová",J116,0)</f>
        <v>0</v>
      </c>
      <c r="BJ116" s="17" t="s">
        <v>81</v>
      </c>
      <c r="BK116" s="224">
        <f>ROUND(I116*H116,2)</f>
        <v>0</v>
      </c>
      <c r="BL116" s="17" t="s">
        <v>179</v>
      </c>
      <c r="BM116" s="223" t="s">
        <v>272</v>
      </c>
    </row>
    <row r="117" s="2" customFormat="1">
      <c r="A117" s="38"/>
      <c r="B117" s="39"/>
      <c r="C117" s="40"/>
      <c r="D117" s="225" t="s">
        <v>159</v>
      </c>
      <c r="E117" s="40"/>
      <c r="F117" s="226" t="s">
        <v>2903</v>
      </c>
      <c r="G117" s="40"/>
      <c r="H117" s="40"/>
      <c r="I117" s="227"/>
      <c r="J117" s="40"/>
      <c r="K117" s="40"/>
      <c r="L117" s="44"/>
      <c r="M117" s="228"/>
      <c r="N117" s="229"/>
      <c r="O117" s="84"/>
      <c r="P117" s="84"/>
      <c r="Q117" s="84"/>
      <c r="R117" s="84"/>
      <c r="S117" s="84"/>
      <c r="T117" s="85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159</v>
      </c>
      <c r="AU117" s="17" t="s">
        <v>81</v>
      </c>
    </row>
    <row r="118" s="2" customFormat="1" ht="16.5" customHeight="1">
      <c r="A118" s="38"/>
      <c r="B118" s="39"/>
      <c r="C118" s="212" t="s">
        <v>222</v>
      </c>
      <c r="D118" s="212" t="s">
        <v>153</v>
      </c>
      <c r="E118" s="213" t="s">
        <v>2904</v>
      </c>
      <c r="F118" s="214" t="s">
        <v>2905</v>
      </c>
      <c r="G118" s="215" t="s">
        <v>2064</v>
      </c>
      <c r="H118" s="216">
        <v>1</v>
      </c>
      <c r="I118" s="217"/>
      <c r="J118" s="218">
        <f>ROUND(I118*H118,2)</f>
        <v>0</v>
      </c>
      <c r="K118" s="214" t="s">
        <v>19</v>
      </c>
      <c r="L118" s="44"/>
      <c r="M118" s="219" t="s">
        <v>19</v>
      </c>
      <c r="N118" s="220" t="s">
        <v>44</v>
      </c>
      <c r="O118" s="84"/>
      <c r="P118" s="221">
        <f>O118*H118</f>
        <v>0</v>
      </c>
      <c r="Q118" s="221">
        <v>0</v>
      </c>
      <c r="R118" s="221">
        <f>Q118*H118</f>
        <v>0</v>
      </c>
      <c r="S118" s="221">
        <v>0</v>
      </c>
      <c r="T118" s="222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23" t="s">
        <v>179</v>
      </c>
      <c r="AT118" s="223" t="s">
        <v>153</v>
      </c>
      <c r="AU118" s="223" t="s">
        <v>81</v>
      </c>
      <c r="AY118" s="17" t="s">
        <v>150</v>
      </c>
      <c r="BE118" s="224">
        <f>IF(N118="základní",J118,0)</f>
        <v>0</v>
      </c>
      <c r="BF118" s="224">
        <f>IF(N118="snížená",J118,0)</f>
        <v>0</v>
      </c>
      <c r="BG118" s="224">
        <f>IF(N118="zákl. přenesená",J118,0)</f>
        <v>0</v>
      </c>
      <c r="BH118" s="224">
        <f>IF(N118="sníž. přenesená",J118,0)</f>
        <v>0</v>
      </c>
      <c r="BI118" s="224">
        <f>IF(N118="nulová",J118,0)</f>
        <v>0</v>
      </c>
      <c r="BJ118" s="17" t="s">
        <v>81</v>
      </c>
      <c r="BK118" s="224">
        <f>ROUND(I118*H118,2)</f>
        <v>0</v>
      </c>
      <c r="BL118" s="17" t="s">
        <v>179</v>
      </c>
      <c r="BM118" s="223" t="s">
        <v>287</v>
      </c>
    </row>
    <row r="119" s="2" customFormat="1">
      <c r="A119" s="38"/>
      <c r="B119" s="39"/>
      <c r="C119" s="40"/>
      <c r="D119" s="225" t="s">
        <v>159</v>
      </c>
      <c r="E119" s="40"/>
      <c r="F119" s="226" t="s">
        <v>2905</v>
      </c>
      <c r="G119" s="40"/>
      <c r="H119" s="40"/>
      <c r="I119" s="227"/>
      <c r="J119" s="40"/>
      <c r="K119" s="40"/>
      <c r="L119" s="44"/>
      <c r="M119" s="228"/>
      <c r="N119" s="229"/>
      <c r="O119" s="84"/>
      <c r="P119" s="84"/>
      <c r="Q119" s="84"/>
      <c r="R119" s="84"/>
      <c r="S119" s="84"/>
      <c r="T119" s="85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7" t="s">
        <v>159</v>
      </c>
      <c r="AU119" s="17" t="s">
        <v>81</v>
      </c>
    </row>
    <row r="120" s="2" customFormat="1" ht="16.5" customHeight="1">
      <c r="A120" s="38"/>
      <c r="B120" s="39"/>
      <c r="C120" s="212" t="s">
        <v>228</v>
      </c>
      <c r="D120" s="212" t="s">
        <v>153</v>
      </c>
      <c r="E120" s="213" t="s">
        <v>2906</v>
      </c>
      <c r="F120" s="214" t="s">
        <v>2907</v>
      </c>
      <c r="G120" s="215" t="s">
        <v>2064</v>
      </c>
      <c r="H120" s="216">
        <v>1</v>
      </c>
      <c r="I120" s="217"/>
      <c r="J120" s="218">
        <f>ROUND(I120*H120,2)</f>
        <v>0</v>
      </c>
      <c r="K120" s="214" t="s">
        <v>19</v>
      </c>
      <c r="L120" s="44"/>
      <c r="M120" s="219" t="s">
        <v>19</v>
      </c>
      <c r="N120" s="220" t="s">
        <v>44</v>
      </c>
      <c r="O120" s="84"/>
      <c r="P120" s="221">
        <f>O120*H120</f>
        <v>0</v>
      </c>
      <c r="Q120" s="221">
        <v>0</v>
      </c>
      <c r="R120" s="221">
        <f>Q120*H120</f>
        <v>0</v>
      </c>
      <c r="S120" s="221">
        <v>0</v>
      </c>
      <c r="T120" s="222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23" t="s">
        <v>179</v>
      </c>
      <c r="AT120" s="223" t="s">
        <v>153</v>
      </c>
      <c r="AU120" s="223" t="s">
        <v>81</v>
      </c>
      <c r="AY120" s="17" t="s">
        <v>150</v>
      </c>
      <c r="BE120" s="224">
        <f>IF(N120="základní",J120,0)</f>
        <v>0</v>
      </c>
      <c r="BF120" s="224">
        <f>IF(N120="snížená",J120,0)</f>
        <v>0</v>
      </c>
      <c r="BG120" s="224">
        <f>IF(N120="zákl. přenesená",J120,0)</f>
        <v>0</v>
      </c>
      <c r="BH120" s="224">
        <f>IF(N120="sníž. přenesená",J120,0)</f>
        <v>0</v>
      </c>
      <c r="BI120" s="224">
        <f>IF(N120="nulová",J120,0)</f>
        <v>0</v>
      </c>
      <c r="BJ120" s="17" t="s">
        <v>81</v>
      </c>
      <c r="BK120" s="224">
        <f>ROUND(I120*H120,2)</f>
        <v>0</v>
      </c>
      <c r="BL120" s="17" t="s">
        <v>179</v>
      </c>
      <c r="BM120" s="223" t="s">
        <v>297</v>
      </c>
    </row>
    <row r="121" s="2" customFormat="1">
      <c r="A121" s="38"/>
      <c r="B121" s="39"/>
      <c r="C121" s="40"/>
      <c r="D121" s="225" t="s">
        <v>159</v>
      </c>
      <c r="E121" s="40"/>
      <c r="F121" s="226" t="s">
        <v>2907</v>
      </c>
      <c r="G121" s="40"/>
      <c r="H121" s="40"/>
      <c r="I121" s="227"/>
      <c r="J121" s="40"/>
      <c r="K121" s="40"/>
      <c r="L121" s="44"/>
      <c r="M121" s="228"/>
      <c r="N121" s="229"/>
      <c r="O121" s="84"/>
      <c r="P121" s="84"/>
      <c r="Q121" s="84"/>
      <c r="R121" s="84"/>
      <c r="S121" s="84"/>
      <c r="T121" s="85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159</v>
      </c>
      <c r="AU121" s="17" t="s">
        <v>81</v>
      </c>
    </row>
    <row r="122" s="2" customFormat="1" ht="16.5" customHeight="1">
      <c r="A122" s="38"/>
      <c r="B122" s="39"/>
      <c r="C122" s="212" t="s">
        <v>8</v>
      </c>
      <c r="D122" s="212" t="s">
        <v>153</v>
      </c>
      <c r="E122" s="213" t="s">
        <v>2908</v>
      </c>
      <c r="F122" s="214" t="s">
        <v>2909</v>
      </c>
      <c r="G122" s="215" t="s">
        <v>2064</v>
      </c>
      <c r="H122" s="216">
        <v>1</v>
      </c>
      <c r="I122" s="217"/>
      <c r="J122" s="218">
        <f>ROUND(I122*H122,2)</f>
        <v>0</v>
      </c>
      <c r="K122" s="214" t="s">
        <v>19</v>
      </c>
      <c r="L122" s="44"/>
      <c r="M122" s="219" t="s">
        <v>19</v>
      </c>
      <c r="N122" s="220" t="s">
        <v>44</v>
      </c>
      <c r="O122" s="84"/>
      <c r="P122" s="221">
        <f>O122*H122</f>
        <v>0</v>
      </c>
      <c r="Q122" s="221">
        <v>0</v>
      </c>
      <c r="R122" s="221">
        <f>Q122*H122</f>
        <v>0</v>
      </c>
      <c r="S122" s="221">
        <v>0</v>
      </c>
      <c r="T122" s="222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23" t="s">
        <v>179</v>
      </c>
      <c r="AT122" s="223" t="s">
        <v>153</v>
      </c>
      <c r="AU122" s="223" t="s">
        <v>81</v>
      </c>
      <c r="AY122" s="17" t="s">
        <v>150</v>
      </c>
      <c r="BE122" s="224">
        <f>IF(N122="základní",J122,0)</f>
        <v>0</v>
      </c>
      <c r="BF122" s="224">
        <f>IF(N122="snížená",J122,0)</f>
        <v>0</v>
      </c>
      <c r="BG122" s="224">
        <f>IF(N122="zákl. přenesená",J122,0)</f>
        <v>0</v>
      </c>
      <c r="BH122" s="224">
        <f>IF(N122="sníž. přenesená",J122,0)</f>
        <v>0</v>
      </c>
      <c r="BI122" s="224">
        <f>IF(N122="nulová",J122,0)</f>
        <v>0</v>
      </c>
      <c r="BJ122" s="17" t="s">
        <v>81</v>
      </c>
      <c r="BK122" s="224">
        <f>ROUND(I122*H122,2)</f>
        <v>0</v>
      </c>
      <c r="BL122" s="17" t="s">
        <v>179</v>
      </c>
      <c r="BM122" s="223" t="s">
        <v>311</v>
      </c>
    </row>
    <row r="123" s="2" customFormat="1">
      <c r="A123" s="38"/>
      <c r="B123" s="39"/>
      <c r="C123" s="40"/>
      <c r="D123" s="225" t="s">
        <v>159</v>
      </c>
      <c r="E123" s="40"/>
      <c r="F123" s="226" t="s">
        <v>2909</v>
      </c>
      <c r="G123" s="40"/>
      <c r="H123" s="40"/>
      <c r="I123" s="227"/>
      <c r="J123" s="40"/>
      <c r="K123" s="40"/>
      <c r="L123" s="44"/>
      <c r="M123" s="228"/>
      <c r="N123" s="229"/>
      <c r="O123" s="84"/>
      <c r="P123" s="84"/>
      <c r="Q123" s="84"/>
      <c r="R123" s="84"/>
      <c r="S123" s="84"/>
      <c r="T123" s="85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159</v>
      </c>
      <c r="AU123" s="17" t="s">
        <v>81</v>
      </c>
    </row>
    <row r="124" s="2" customFormat="1" ht="16.5" customHeight="1">
      <c r="A124" s="38"/>
      <c r="B124" s="39"/>
      <c r="C124" s="212" t="s">
        <v>241</v>
      </c>
      <c r="D124" s="212" t="s">
        <v>153</v>
      </c>
      <c r="E124" s="213" t="s">
        <v>2910</v>
      </c>
      <c r="F124" s="214" t="s">
        <v>2911</v>
      </c>
      <c r="G124" s="215" t="s">
        <v>2064</v>
      </c>
      <c r="H124" s="216">
        <v>1</v>
      </c>
      <c r="I124" s="217"/>
      <c r="J124" s="218">
        <f>ROUND(I124*H124,2)</f>
        <v>0</v>
      </c>
      <c r="K124" s="214" t="s">
        <v>19</v>
      </c>
      <c r="L124" s="44"/>
      <c r="M124" s="219" t="s">
        <v>19</v>
      </c>
      <c r="N124" s="220" t="s">
        <v>44</v>
      </c>
      <c r="O124" s="84"/>
      <c r="P124" s="221">
        <f>O124*H124</f>
        <v>0</v>
      </c>
      <c r="Q124" s="221">
        <v>0</v>
      </c>
      <c r="R124" s="221">
        <f>Q124*H124</f>
        <v>0</v>
      </c>
      <c r="S124" s="221">
        <v>0</v>
      </c>
      <c r="T124" s="222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23" t="s">
        <v>179</v>
      </c>
      <c r="AT124" s="223" t="s">
        <v>153</v>
      </c>
      <c r="AU124" s="223" t="s">
        <v>81</v>
      </c>
      <c r="AY124" s="17" t="s">
        <v>150</v>
      </c>
      <c r="BE124" s="224">
        <f>IF(N124="základní",J124,0)</f>
        <v>0</v>
      </c>
      <c r="BF124" s="224">
        <f>IF(N124="snížená",J124,0)</f>
        <v>0</v>
      </c>
      <c r="BG124" s="224">
        <f>IF(N124="zákl. přenesená",J124,0)</f>
        <v>0</v>
      </c>
      <c r="BH124" s="224">
        <f>IF(N124="sníž. přenesená",J124,0)</f>
        <v>0</v>
      </c>
      <c r="BI124" s="224">
        <f>IF(N124="nulová",J124,0)</f>
        <v>0</v>
      </c>
      <c r="BJ124" s="17" t="s">
        <v>81</v>
      </c>
      <c r="BK124" s="224">
        <f>ROUND(I124*H124,2)</f>
        <v>0</v>
      </c>
      <c r="BL124" s="17" t="s">
        <v>179</v>
      </c>
      <c r="BM124" s="223" t="s">
        <v>321</v>
      </c>
    </row>
    <row r="125" s="2" customFormat="1">
      <c r="A125" s="38"/>
      <c r="B125" s="39"/>
      <c r="C125" s="40"/>
      <c r="D125" s="225" t="s">
        <v>159</v>
      </c>
      <c r="E125" s="40"/>
      <c r="F125" s="226" t="s">
        <v>2911</v>
      </c>
      <c r="G125" s="40"/>
      <c r="H125" s="40"/>
      <c r="I125" s="227"/>
      <c r="J125" s="40"/>
      <c r="K125" s="40"/>
      <c r="L125" s="44"/>
      <c r="M125" s="228"/>
      <c r="N125" s="229"/>
      <c r="O125" s="84"/>
      <c r="P125" s="84"/>
      <c r="Q125" s="84"/>
      <c r="R125" s="84"/>
      <c r="S125" s="84"/>
      <c r="T125" s="85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159</v>
      </c>
      <c r="AU125" s="17" t="s">
        <v>81</v>
      </c>
    </row>
    <row r="126" s="2" customFormat="1" ht="16.5" customHeight="1">
      <c r="A126" s="38"/>
      <c r="B126" s="39"/>
      <c r="C126" s="212" t="s">
        <v>244</v>
      </c>
      <c r="D126" s="212" t="s">
        <v>153</v>
      </c>
      <c r="E126" s="213" t="s">
        <v>2912</v>
      </c>
      <c r="F126" s="214" t="s">
        <v>2913</v>
      </c>
      <c r="G126" s="215" t="s">
        <v>2064</v>
      </c>
      <c r="H126" s="216">
        <v>1</v>
      </c>
      <c r="I126" s="217"/>
      <c r="J126" s="218">
        <f>ROUND(I126*H126,2)</f>
        <v>0</v>
      </c>
      <c r="K126" s="214" t="s">
        <v>19</v>
      </c>
      <c r="L126" s="44"/>
      <c r="M126" s="219" t="s">
        <v>19</v>
      </c>
      <c r="N126" s="220" t="s">
        <v>44</v>
      </c>
      <c r="O126" s="84"/>
      <c r="P126" s="221">
        <f>O126*H126</f>
        <v>0</v>
      </c>
      <c r="Q126" s="221">
        <v>0</v>
      </c>
      <c r="R126" s="221">
        <f>Q126*H126</f>
        <v>0</v>
      </c>
      <c r="S126" s="221">
        <v>0</v>
      </c>
      <c r="T126" s="222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23" t="s">
        <v>179</v>
      </c>
      <c r="AT126" s="223" t="s">
        <v>153</v>
      </c>
      <c r="AU126" s="223" t="s">
        <v>81</v>
      </c>
      <c r="AY126" s="17" t="s">
        <v>150</v>
      </c>
      <c r="BE126" s="224">
        <f>IF(N126="základní",J126,0)</f>
        <v>0</v>
      </c>
      <c r="BF126" s="224">
        <f>IF(N126="snížená",J126,0)</f>
        <v>0</v>
      </c>
      <c r="BG126" s="224">
        <f>IF(N126="zákl. přenesená",J126,0)</f>
        <v>0</v>
      </c>
      <c r="BH126" s="224">
        <f>IF(N126="sníž. přenesená",J126,0)</f>
        <v>0</v>
      </c>
      <c r="BI126" s="224">
        <f>IF(N126="nulová",J126,0)</f>
        <v>0</v>
      </c>
      <c r="BJ126" s="17" t="s">
        <v>81</v>
      </c>
      <c r="BK126" s="224">
        <f>ROUND(I126*H126,2)</f>
        <v>0</v>
      </c>
      <c r="BL126" s="17" t="s">
        <v>179</v>
      </c>
      <c r="BM126" s="223" t="s">
        <v>332</v>
      </c>
    </row>
    <row r="127" s="2" customFormat="1">
      <c r="A127" s="38"/>
      <c r="B127" s="39"/>
      <c r="C127" s="40"/>
      <c r="D127" s="225" t="s">
        <v>159</v>
      </c>
      <c r="E127" s="40"/>
      <c r="F127" s="226" t="s">
        <v>2913</v>
      </c>
      <c r="G127" s="40"/>
      <c r="H127" s="40"/>
      <c r="I127" s="227"/>
      <c r="J127" s="40"/>
      <c r="K127" s="40"/>
      <c r="L127" s="44"/>
      <c r="M127" s="228"/>
      <c r="N127" s="229"/>
      <c r="O127" s="84"/>
      <c r="P127" s="84"/>
      <c r="Q127" s="84"/>
      <c r="R127" s="84"/>
      <c r="S127" s="84"/>
      <c r="T127" s="85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159</v>
      </c>
      <c r="AU127" s="17" t="s">
        <v>81</v>
      </c>
    </row>
    <row r="128" s="2" customFormat="1" ht="16.5" customHeight="1">
      <c r="A128" s="38"/>
      <c r="B128" s="39"/>
      <c r="C128" s="212" t="s">
        <v>251</v>
      </c>
      <c r="D128" s="212" t="s">
        <v>153</v>
      </c>
      <c r="E128" s="213" t="s">
        <v>2914</v>
      </c>
      <c r="F128" s="214" t="s">
        <v>2915</v>
      </c>
      <c r="G128" s="215" t="s">
        <v>1866</v>
      </c>
      <c r="H128" s="216">
        <v>1</v>
      </c>
      <c r="I128" s="217"/>
      <c r="J128" s="218">
        <f>ROUND(I128*H128,2)</f>
        <v>0</v>
      </c>
      <c r="K128" s="214" t="s">
        <v>19</v>
      </c>
      <c r="L128" s="44"/>
      <c r="M128" s="219" t="s">
        <v>19</v>
      </c>
      <c r="N128" s="220" t="s">
        <v>44</v>
      </c>
      <c r="O128" s="84"/>
      <c r="P128" s="221">
        <f>O128*H128</f>
        <v>0</v>
      </c>
      <c r="Q128" s="221">
        <v>0</v>
      </c>
      <c r="R128" s="221">
        <f>Q128*H128</f>
        <v>0</v>
      </c>
      <c r="S128" s="221">
        <v>0</v>
      </c>
      <c r="T128" s="222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23" t="s">
        <v>179</v>
      </c>
      <c r="AT128" s="223" t="s">
        <v>153</v>
      </c>
      <c r="AU128" s="223" t="s">
        <v>81</v>
      </c>
      <c r="AY128" s="17" t="s">
        <v>150</v>
      </c>
      <c r="BE128" s="224">
        <f>IF(N128="základní",J128,0)</f>
        <v>0</v>
      </c>
      <c r="BF128" s="224">
        <f>IF(N128="snížená",J128,0)</f>
        <v>0</v>
      </c>
      <c r="BG128" s="224">
        <f>IF(N128="zákl. přenesená",J128,0)</f>
        <v>0</v>
      </c>
      <c r="BH128" s="224">
        <f>IF(N128="sníž. přenesená",J128,0)</f>
        <v>0</v>
      </c>
      <c r="BI128" s="224">
        <f>IF(N128="nulová",J128,0)</f>
        <v>0</v>
      </c>
      <c r="BJ128" s="17" t="s">
        <v>81</v>
      </c>
      <c r="BK128" s="224">
        <f>ROUND(I128*H128,2)</f>
        <v>0</v>
      </c>
      <c r="BL128" s="17" t="s">
        <v>179</v>
      </c>
      <c r="BM128" s="223" t="s">
        <v>342</v>
      </c>
    </row>
    <row r="129" s="2" customFormat="1">
      <c r="A129" s="38"/>
      <c r="B129" s="39"/>
      <c r="C129" s="40"/>
      <c r="D129" s="225" t="s">
        <v>159</v>
      </c>
      <c r="E129" s="40"/>
      <c r="F129" s="226" t="s">
        <v>2915</v>
      </c>
      <c r="G129" s="40"/>
      <c r="H129" s="40"/>
      <c r="I129" s="227"/>
      <c r="J129" s="40"/>
      <c r="K129" s="40"/>
      <c r="L129" s="44"/>
      <c r="M129" s="228"/>
      <c r="N129" s="229"/>
      <c r="O129" s="84"/>
      <c r="P129" s="84"/>
      <c r="Q129" s="84"/>
      <c r="R129" s="84"/>
      <c r="S129" s="84"/>
      <c r="T129" s="85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159</v>
      </c>
      <c r="AU129" s="17" t="s">
        <v>81</v>
      </c>
    </row>
    <row r="130" s="2" customFormat="1" ht="16.5" customHeight="1">
      <c r="A130" s="38"/>
      <c r="B130" s="39"/>
      <c r="C130" s="212" t="s">
        <v>217</v>
      </c>
      <c r="D130" s="212" t="s">
        <v>153</v>
      </c>
      <c r="E130" s="213" t="s">
        <v>2916</v>
      </c>
      <c r="F130" s="214" t="s">
        <v>2917</v>
      </c>
      <c r="G130" s="215" t="s">
        <v>1866</v>
      </c>
      <c r="H130" s="216">
        <v>1</v>
      </c>
      <c r="I130" s="217"/>
      <c r="J130" s="218">
        <f>ROUND(I130*H130,2)</f>
        <v>0</v>
      </c>
      <c r="K130" s="214" t="s">
        <v>19</v>
      </c>
      <c r="L130" s="44"/>
      <c r="M130" s="219" t="s">
        <v>19</v>
      </c>
      <c r="N130" s="220" t="s">
        <v>44</v>
      </c>
      <c r="O130" s="84"/>
      <c r="P130" s="221">
        <f>O130*H130</f>
        <v>0</v>
      </c>
      <c r="Q130" s="221">
        <v>0</v>
      </c>
      <c r="R130" s="221">
        <f>Q130*H130</f>
        <v>0</v>
      </c>
      <c r="S130" s="221">
        <v>0</v>
      </c>
      <c r="T130" s="22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3" t="s">
        <v>179</v>
      </c>
      <c r="AT130" s="223" t="s">
        <v>153</v>
      </c>
      <c r="AU130" s="223" t="s">
        <v>81</v>
      </c>
      <c r="AY130" s="17" t="s">
        <v>150</v>
      </c>
      <c r="BE130" s="224">
        <f>IF(N130="základní",J130,0)</f>
        <v>0</v>
      </c>
      <c r="BF130" s="224">
        <f>IF(N130="snížená",J130,0)</f>
        <v>0</v>
      </c>
      <c r="BG130" s="224">
        <f>IF(N130="zákl. přenesená",J130,0)</f>
        <v>0</v>
      </c>
      <c r="BH130" s="224">
        <f>IF(N130="sníž. přenesená",J130,0)</f>
        <v>0</v>
      </c>
      <c r="BI130" s="224">
        <f>IF(N130="nulová",J130,0)</f>
        <v>0</v>
      </c>
      <c r="BJ130" s="17" t="s">
        <v>81</v>
      </c>
      <c r="BK130" s="224">
        <f>ROUND(I130*H130,2)</f>
        <v>0</v>
      </c>
      <c r="BL130" s="17" t="s">
        <v>179</v>
      </c>
      <c r="BM130" s="223" t="s">
        <v>232</v>
      </c>
    </row>
    <row r="131" s="2" customFormat="1">
      <c r="A131" s="38"/>
      <c r="B131" s="39"/>
      <c r="C131" s="40"/>
      <c r="D131" s="225" t="s">
        <v>159</v>
      </c>
      <c r="E131" s="40"/>
      <c r="F131" s="226" t="s">
        <v>2917</v>
      </c>
      <c r="G131" s="40"/>
      <c r="H131" s="40"/>
      <c r="I131" s="227"/>
      <c r="J131" s="40"/>
      <c r="K131" s="40"/>
      <c r="L131" s="44"/>
      <c r="M131" s="228"/>
      <c r="N131" s="229"/>
      <c r="O131" s="84"/>
      <c r="P131" s="84"/>
      <c r="Q131" s="84"/>
      <c r="R131" s="84"/>
      <c r="S131" s="84"/>
      <c r="T131" s="85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159</v>
      </c>
      <c r="AU131" s="17" t="s">
        <v>81</v>
      </c>
    </row>
    <row r="132" s="2" customFormat="1" ht="24.15" customHeight="1">
      <c r="A132" s="38"/>
      <c r="B132" s="39"/>
      <c r="C132" s="212" t="s">
        <v>264</v>
      </c>
      <c r="D132" s="212" t="s">
        <v>153</v>
      </c>
      <c r="E132" s="213" t="s">
        <v>2918</v>
      </c>
      <c r="F132" s="214" t="s">
        <v>2919</v>
      </c>
      <c r="G132" s="215" t="s">
        <v>1866</v>
      </c>
      <c r="H132" s="216">
        <v>1</v>
      </c>
      <c r="I132" s="217"/>
      <c r="J132" s="218">
        <f>ROUND(I132*H132,2)</f>
        <v>0</v>
      </c>
      <c r="K132" s="214" t="s">
        <v>19</v>
      </c>
      <c r="L132" s="44"/>
      <c r="M132" s="219" t="s">
        <v>19</v>
      </c>
      <c r="N132" s="220" t="s">
        <v>44</v>
      </c>
      <c r="O132" s="84"/>
      <c r="P132" s="221">
        <f>O132*H132</f>
        <v>0</v>
      </c>
      <c r="Q132" s="221">
        <v>0</v>
      </c>
      <c r="R132" s="221">
        <f>Q132*H132</f>
        <v>0</v>
      </c>
      <c r="S132" s="221">
        <v>0</v>
      </c>
      <c r="T132" s="222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23" t="s">
        <v>179</v>
      </c>
      <c r="AT132" s="223" t="s">
        <v>153</v>
      </c>
      <c r="AU132" s="223" t="s">
        <v>81</v>
      </c>
      <c r="AY132" s="17" t="s">
        <v>150</v>
      </c>
      <c r="BE132" s="224">
        <f>IF(N132="základní",J132,0)</f>
        <v>0</v>
      </c>
      <c r="BF132" s="224">
        <f>IF(N132="snížená",J132,0)</f>
        <v>0</v>
      </c>
      <c r="BG132" s="224">
        <f>IF(N132="zákl. přenesená",J132,0)</f>
        <v>0</v>
      </c>
      <c r="BH132" s="224">
        <f>IF(N132="sníž. přenesená",J132,0)</f>
        <v>0</v>
      </c>
      <c r="BI132" s="224">
        <f>IF(N132="nulová",J132,0)</f>
        <v>0</v>
      </c>
      <c r="BJ132" s="17" t="s">
        <v>81</v>
      </c>
      <c r="BK132" s="224">
        <f>ROUND(I132*H132,2)</f>
        <v>0</v>
      </c>
      <c r="BL132" s="17" t="s">
        <v>179</v>
      </c>
      <c r="BM132" s="223" t="s">
        <v>366</v>
      </c>
    </row>
    <row r="133" s="2" customFormat="1">
      <c r="A133" s="38"/>
      <c r="B133" s="39"/>
      <c r="C133" s="40"/>
      <c r="D133" s="225" t="s">
        <v>159</v>
      </c>
      <c r="E133" s="40"/>
      <c r="F133" s="226" t="s">
        <v>2919</v>
      </c>
      <c r="G133" s="40"/>
      <c r="H133" s="40"/>
      <c r="I133" s="227"/>
      <c r="J133" s="40"/>
      <c r="K133" s="40"/>
      <c r="L133" s="44"/>
      <c r="M133" s="228"/>
      <c r="N133" s="229"/>
      <c r="O133" s="84"/>
      <c r="P133" s="84"/>
      <c r="Q133" s="84"/>
      <c r="R133" s="84"/>
      <c r="S133" s="84"/>
      <c r="T133" s="85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159</v>
      </c>
      <c r="AU133" s="17" t="s">
        <v>81</v>
      </c>
    </row>
    <row r="134" s="2" customFormat="1" ht="16.5" customHeight="1">
      <c r="A134" s="38"/>
      <c r="B134" s="39"/>
      <c r="C134" s="212" t="s">
        <v>272</v>
      </c>
      <c r="D134" s="212" t="s">
        <v>153</v>
      </c>
      <c r="E134" s="213" t="s">
        <v>2920</v>
      </c>
      <c r="F134" s="214" t="s">
        <v>2921</v>
      </c>
      <c r="G134" s="215" t="s">
        <v>2064</v>
      </c>
      <c r="H134" s="216">
        <v>7</v>
      </c>
      <c r="I134" s="217"/>
      <c r="J134" s="218">
        <f>ROUND(I134*H134,2)</f>
        <v>0</v>
      </c>
      <c r="K134" s="214" t="s">
        <v>19</v>
      </c>
      <c r="L134" s="44"/>
      <c r="M134" s="219" t="s">
        <v>19</v>
      </c>
      <c r="N134" s="220" t="s">
        <v>44</v>
      </c>
      <c r="O134" s="84"/>
      <c r="P134" s="221">
        <f>O134*H134</f>
        <v>0</v>
      </c>
      <c r="Q134" s="221">
        <v>0</v>
      </c>
      <c r="R134" s="221">
        <f>Q134*H134</f>
        <v>0</v>
      </c>
      <c r="S134" s="221">
        <v>0</v>
      </c>
      <c r="T134" s="222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3" t="s">
        <v>179</v>
      </c>
      <c r="AT134" s="223" t="s">
        <v>153</v>
      </c>
      <c r="AU134" s="223" t="s">
        <v>81</v>
      </c>
      <c r="AY134" s="17" t="s">
        <v>150</v>
      </c>
      <c r="BE134" s="224">
        <f>IF(N134="základní",J134,0)</f>
        <v>0</v>
      </c>
      <c r="BF134" s="224">
        <f>IF(N134="snížená",J134,0)</f>
        <v>0</v>
      </c>
      <c r="BG134" s="224">
        <f>IF(N134="zákl. přenesená",J134,0)</f>
        <v>0</v>
      </c>
      <c r="BH134" s="224">
        <f>IF(N134="sníž. přenesená",J134,0)</f>
        <v>0</v>
      </c>
      <c r="BI134" s="224">
        <f>IF(N134="nulová",J134,0)</f>
        <v>0</v>
      </c>
      <c r="BJ134" s="17" t="s">
        <v>81</v>
      </c>
      <c r="BK134" s="224">
        <f>ROUND(I134*H134,2)</f>
        <v>0</v>
      </c>
      <c r="BL134" s="17" t="s">
        <v>179</v>
      </c>
      <c r="BM134" s="223" t="s">
        <v>380</v>
      </c>
    </row>
    <row r="135" s="2" customFormat="1">
      <c r="A135" s="38"/>
      <c r="B135" s="39"/>
      <c r="C135" s="40"/>
      <c r="D135" s="225" t="s">
        <v>159</v>
      </c>
      <c r="E135" s="40"/>
      <c r="F135" s="226" t="s">
        <v>2921</v>
      </c>
      <c r="G135" s="40"/>
      <c r="H135" s="40"/>
      <c r="I135" s="227"/>
      <c r="J135" s="40"/>
      <c r="K135" s="40"/>
      <c r="L135" s="44"/>
      <c r="M135" s="228"/>
      <c r="N135" s="229"/>
      <c r="O135" s="84"/>
      <c r="P135" s="84"/>
      <c r="Q135" s="84"/>
      <c r="R135" s="84"/>
      <c r="S135" s="84"/>
      <c r="T135" s="85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159</v>
      </c>
      <c r="AU135" s="17" t="s">
        <v>81</v>
      </c>
    </row>
    <row r="136" s="2" customFormat="1" ht="16.5" customHeight="1">
      <c r="A136" s="38"/>
      <c r="B136" s="39"/>
      <c r="C136" s="212" t="s">
        <v>278</v>
      </c>
      <c r="D136" s="212" t="s">
        <v>153</v>
      </c>
      <c r="E136" s="213" t="s">
        <v>2922</v>
      </c>
      <c r="F136" s="214" t="s">
        <v>2923</v>
      </c>
      <c r="G136" s="215" t="s">
        <v>2064</v>
      </c>
      <c r="H136" s="216">
        <v>7</v>
      </c>
      <c r="I136" s="217"/>
      <c r="J136" s="218">
        <f>ROUND(I136*H136,2)</f>
        <v>0</v>
      </c>
      <c r="K136" s="214" t="s">
        <v>19</v>
      </c>
      <c r="L136" s="44"/>
      <c r="M136" s="219" t="s">
        <v>19</v>
      </c>
      <c r="N136" s="220" t="s">
        <v>44</v>
      </c>
      <c r="O136" s="84"/>
      <c r="P136" s="221">
        <f>O136*H136</f>
        <v>0</v>
      </c>
      <c r="Q136" s="221">
        <v>0</v>
      </c>
      <c r="R136" s="221">
        <f>Q136*H136</f>
        <v>0</v>
      </c>
      <c r="S136" s="221">
        <v>0</v>
      </c>
      <c r="T136" s="22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3" t="s">
        <v>179</v>
      </c>
      <c r="AT136" s="223" t="s">
        <v>153</v>
      </c>
      <c r="AU136" s="223" t="s">
        <v>81</v>
      </c>
      <c r="AY136" s="17" t="s">
        <v>150</v>
      </c>
      <c r="BE136" s="224">
        <f>IF(N136="základní",J136,0)</f>
        <v>0</v>
      </c>
      <c r="BF136" s="224">
        <f>IF(N136="snížená",J136,0)</f>
        <v>0</v>
      </c>
      <c r="BG136" s="224">
        <f>IF(N136="zákl. přenesená",J136,0)</f>
        <v>0</v>
      </c>
      <c r="BH136" s="224">
        <f>IF(N136="sníž. přenesená",J136,0)</f>
        <v>0</v>
      </c>
      <c r="BI136" s="224">
        <f>IF(N136="nulová",J136,0)</f>
        <v>0</v>
      </c>
      <c r="BJ136" s="17" t="s">
        <v>81</v>
      </c>
      <c r="BK136" s="224">
        <f>ROUND(I136*H136,2)</f>
        <v>0</v>
      </c>
      <c r="BL136" s="17" t="s">
        <v>179</v>
      </c>
      <c r="BM136" s="223" t="s">
        <v>392</v>
      </c>
    </row>
    <row r="137" s="2" customFormat="1">
      <c r="A137" s="38"/>
      <c r="B137" s="39"/>
      <c r="C137" s="40"/>
      <c r="D137" s="225" t="s">
        <v>159</v>
      </c>
      <c r="E137" s="40"/>
      <c r="F137" s="226" t="s">
        <v>2923</v>
      </c>
      <c r="G137" s="40"/>
      <c r="H137" s="40"/>
      <c r="I137" s="227"/>
      <c r="J137" s="40"/>
      <c r="K137" s="40"/>
      <c r="L137" s="44"/>
      <c r="M137" s="228"/>
      <c r="N137" s="229"/>
      <c r="O137" s="84"/>
      <c r="P137" s="84"/>
      <c r="Q137" s="84"/>
      <c r="R137" s="84"/>
      <c r="S137" s="84"/>
      <c r="T137" s="85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159</v>
      </c>
      <c r="AU137" s="17" t="s">
        <v>81</v>
      </c>
    </row>
    <row r="138" s="12" customFormat="1" ht="25.92" customHeight="1">
      <c r="A138" s="12"/>
      <c r="B138" s="196"/>
      <c r="C138" s="197"/>
      <c r="D138" s="198" t="s">
        <v>72</v>
      </c>
      <c r="E138" s="199" t="s">
        <v>83</v>
      </c>
      <c r="F138" s="199" t="s">
        <v>2924</v>
      </c>
      <c r="G138" s="197"/>
      <c r="H138" s="197"/>
      <c r="I138" s="200"/>
      <c r="J138" s="201">
        <f>BK138</f>
        <v>0</v>
      </c>
      <c r="K138" s="197"/>
      <c r="L138" s="202"/>
      <c r="M138" s="203"/>
      <c r="N138" s="204"/>
      <c r="O138" s="204"/>
      <c r="P138" s="205">
        <f>SUM(P139:P154)</f>
        <v>0</v>
      </c>
      <c r="Q138" s="204"/>
      <c r="R138" s="205">
        <f>SUM(R139:R154)</f>
        <v>0</v>
      </c>
      <c r="S138" s="204"/>
      <c r="T138" s="206">
        <f>SUM(T139:T154)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07" t="s">
        <v>81</v>
      </c>
      <c r="AT138" s="208" t="s">
        <v>72</v>
      </c>
      <c r="AU138" s="208" t="s">
        <v>73</v>
      </c>
      <c r="AY138" s="207" t="s">
        <v>150</v>
      </c>
      <c r="BK138" s="209">
        <f>SUM(BK139:BK154)</f>
        <v>0</v>
      </c>
    </row>
    <row r="139" s="2" customFormat="1" ht="16.5" customHeight="1">
      <c r="A139" s="38"/>
      <c r="B139" s="39"/>
      <c r="C139" s="212" t="s">
        <v>287</v>
      </c>
      <c r="D139" s="212" t="s">
        <v>153</v>
      </c>
      <c r="E139" s="213" t="s">
        <v>2925</v>
      </c>
      <c r="F139" s="214" t="s">
        <v>2926</v>
      </c>
      <c r="G139" s="215" t="s">
        <v>216</v>
      </c>
      <c r="H139" s="216">
        <v>40</v>
      </c>
      <c r="I139" s="217"/>
      <c r="J139" s="218">
        <f>ROUND(I139*H139,2)</f>
        <v>0</v>
      </c>
      <c r="K139" s="214" t="s">
        <v>19</v>
      </c>
      <c r="L139" s="44"/>
      <c r="M139" s="219" t="s">
        <v>19</v>
      </c>
      <c r="N139" s="220" t="s">
        <v>44</v>
      </c>
      <c r="O139" s="84"/>
      <c r="P139" s="221">
        <f>O139*H139</f>
        <v>0</v>
      </c>
      <c r="Q139" s="221">
        <v>0</v>
      </c>
      <c r="R139" s="221">
        <f>Q139*H139</f>
        <v>0</v>
      </c>
      <c r="S139" s="221">
        <v>0</v>
      </c>
      <c r="T139" s="22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3" t="s">
        <v>179</v>
      </c>
      <c r="AT139" s="223" t="s">
        <v>153</v>
      </c>
      <c r="AU139" s="223" t="s">
        <v>81</v>
      </c>
      <c r="AY139" s="17" t="s">
        <v>150</v>
      </c>
      <c r="BE139" s="224">
        <f>IF(N139="základní",J139,0)</f>
        <v>0</v>
      </c>
      <c r="BF139" s="224">
        <f>IF(N139="snížená",J139,0)</f>
        <v>0</v>
      </c>
      <c r="BG139" s="224">
        <f>IF(N139="zákl. přenesená",J139,0)</f>
        <v>0</v>
      </c>
      <c r="BH139" s="224">
        <f>IF(N139="sníž. přenesená",J139,0)</f>
        <v>0</v>
      </c>
      <c r="BI139" s="224">
        <f>IF(N139="nulová",J139,0)</f>
        <v>0</v>
      </c>
      <c r="BJ139" s="17" t="s">
        <v>81</v>
      </c>
      <c r="BK139" s="224">
        <f>ROUND(I139*H139,2)</f>
        <v>0</v>
      </c>
      <c r="BL139" s="17" t="s">
        <v>179</v>
      </c>
      <c r="BM139" s="223" t="s">
        <v>402</v>
      </c>
    </row>
    <row r="140" s="2" customFormat="1">
      <c r="A140" s="38"/>
      <c r="B140" s="39"/>
      <c r="C140" s="40"/>
      <c r="D140" s="225" t="s">
        <v>159</v>
      </c>
      <c r="E140" s="40"/>
      <c r="F140" s="226" t="s">
        <v>2926</v>
      </c>
      <c r="G140" s="40"/>
      <c r="H140" s="40"/>
      <c r="I140" s="227"/>
      <c r="J140" s="40"/>
      <c r="K140" s="40"/>
      <c r="L140" s="44"/>
      <c r="M140" s="228"/>
      <c r="N140" s="229"/>
      <c r="O140" s="84"/>
      <c r="P140" s="84"/>
      <c r="Q140" s="84"/>
      <c r="R140" s="84"/>
      <c r="S140" s="84"/>
      <c r="T140" s="85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159</v>
      </c>
      <c r="AU140" s="17" t="s">
        <v>81</v>
      </c>
    </row>
    <row r="141" s="2" customFormat="1" ht="16.5" customHeight="1">
      <c r="A141" s="38"/>
      <c r="B141" s="39"/>
      <c r="C141" s="212" t="s">
        <v>7</v>
      </c>
      <c r="D141" s="212" t="s">
        <v>153</v>
      </c>
      <c r="E141" s="213" t="s">
        <v>2927</v>
      </c>
      <c r="F141" s="214" t="s">
        <v>2928</v>
      </c>
      <c r="G141" s="215" t="s">
        <v>216</v>
      </c>
      <c r="H141" s="216">
        <v>40</v>
      </c>
      <c r="I141" s="217"/>
      <c r="J141" s="218">
        <f>ROUND(I141*H141,2)</f>
        <v>0</v>
      </c>
      <c r="K141" s="214" t="s">
        <v>19</v>
      </c>
      <c r="L141" s="44"/>
      <c r="M141" s="219" t="s">
        <v>19</v>
      </c>
      <c r="N141" s="220" t="s">
        <v>44</v>
      </c>
      <c r="O141" s="84"/>
      <c r="P141" s="221">
        <f>O141*H141</f>
        <v>0</v>
      </c>
      <c r="Q141" s="221">
        <v>0</v>
      </c>
      <c r="R141" s="221">
        <f>Q141*H141</f>
        <v>0</v>
      </c>
      <c r="S141" s="221">
        <v>0</v>
      </c>
      <c r="T141" s="222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3" t="s">
        <v>179</v>
      </c>
      <c r="AT141" s="223" t="s">
        <v>153</v>
      </c>
      <c r="AU141" s="223" t="s">
        <v>81</v>
      </c>
      <c r="AY141" s="17" t="s">
        <v>150</v>
      </c>
      <c r="BE141" s="224">
        <f>IF(N141="základní",J141,0)</f>
        <v>0</v>
      </c>
      <c r="BF141" s="224">
        <f>IF(N141="snížená",J141,0)</f>
        <v>0</v>
      </c>
      <c r="BG141" s="224">
        <f>IF(N141="zákl. přenesená",J141,0)</f>
        <v>0</v>
      </c>
      <c r="BH141" s="224">
        <f>IF(N141="sníž. přenesená",J141,0)</f>
        <v>0</v>
      </c>
      <c r="BI141" s="224">
        <f>IF(N141="nulová",J141,0)</f>
        <v>0</v>
      </c>
      <c r="BJ141" s="17" t="s">
        <v>81</v>
      </c>
      <c r="BK141" s="224">
        <f>ROUND(I141*H141,2)</f>
        <v>0</v>
      </c>
      <c r="BL141" s="17" t="s">
        <v>179</v>
      </c>
      <c r="BM141" s="223" t="s">
        <v>413</v>
      </c>
    </row>
    <row r="142" s="2" customFormat="1">
      <c r="A142" s="38"/>
      <c r="B142" s="39"/>
      <c r="C142" s="40"/>
      <c r="D142" s="225" t="s">
        <v>159</v>
      </c>
      <c r="E142" s="40"/>
      <c r="F142" s="226" t="s">
        <v>2928</v>
      </c>
      <c r="G142" s="40"/>
      <c r="H142" s="40"/>
      <c r="I142" s="227"/>
      <c r="J142" s="40"/>
      <c r="K142" s="40"/>
      <c r="L142" s="44"/>
      <c r="M142" s="228"/>
      <c r="N142" s="229"/>
      <c r="O142" s="84"/>
      <c r="P142" s="84"/>
      <c r="Q142" s="84"/>
      <c r="R142" s="84"/>
      <c r="S142" s="84"/>
      <c r="T142" s="85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159</v>
      </c>
      <c r="AU142" s="17" t="s">
        <v>81</v>
      </c>
    </row>
    <row r="143" s="2" customFormat="1" ht="16.5" customHeight="1">
      <c r="A143" s="38"/>
      <c r="B143" s="39"/>
      <c r="C143" s="212" t="s">
        <v>297</v>
      </c>
      <c r="D143" s="212" t="s">
        <v>153</v>
      </c>
      <c r="E143" s="213" t="s">
        <v>2929</v>
      </c>
      <c r="F143" s="214" t="s">
        <v>2930</v>
      </c>
      <c r="G143" s="215" t="s">
        <v>216</v>
      </c>
      <c r="H143" s="216">
        <v>40</v>
      </c>
      <c r="I143" s="217"/>
      <c r="J143" s="218">
        <f>ROUND(I143*H143,2)</f>
        <v>0</v>
      </c>
      <c r="K143" s="214" t="s">
        <v>19</v>
      </c>
      <c r="L143" s="44"/>
      <c r="M143" s="219" t="s">
        <v>19</v>
      </c>
      <c r="N143" s="220" t="s">
        <v>44</v>
      </c>
      <c r="O143" s="84"/>
      <c r="P143" s="221">
        <f>O143*H143</f>
        <v>0</v>
      </c>
      <c r="Q143" s="221">
        <v>0</v>
      </c>
      <c r="R143" s="221">
        <f>Q143*H143</f>
        <v>0</v>
      </c>
      <c r="S143" s="221">
        <v>0</v>
      </c>
      <c r="T143" s="22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3" t="s">
        <v>179</v>
      </c>
      <c r="AT143" s="223" t="s">
        <v>153</v>
      </c>
      <c r="AU143" s="223" t="s">
        <v>81</v>
      </c>
      <c r="AY143" s="17" t="s">
        <v>150</v>
      </c>
      <c r="BE143" s="224">
        <f>IF(N143="základní",J143,0)</f>
        <v>0</v>
      </c>
      <c r="BF143" s="224">
        <f>IF(N143="snížená",J143,0)</f>
        <v>0</v>
      </c>
      <c r="BG143" s="224">
        <f>IF(N143="zákl. přenesená",J143,0)</f>
        <v>0</v>
      </c>
      <c r="BH143" s="224">
        <f>IF(N143="sníž. přenesená",J143,0)</f>
        <v>0</v>
      </c>
      <c r="BI143" s="224">
        <f>IF(N143="nulová",J143,0)</f>
        <v>0</v>
      </c>
      <c r="BJ143" s="17" t="s">
        <v>81</v>
      </c>
      <c r="BK143" s="224">
        <f>ROUND(I143*H143,2)</f>
        <v>0</v>
      </c>
      <c r="BL143" s="17" t="s">
        <v>179</v>
      </c>
      <c r="BM143" s="223" t="s">
        <v>423</v>
      </c>
    </row>
    <row r="144" s="2" customFormat="1">
      <c r="A144" s="38"/>
      <c r="B144" s="39"/>
      <c r="C144" s="40"/>
      <c r="D144" s="225" t="s">
        <v>159</v>
      </c>
      <c r="E144" s="40"/>
      <c r="F144" s="226" t="s">
        <v>2930</v>
      </c>
      <c r="G144" s="40"/>
      <c r="H144" s="40"/>
      <c r="I144" s="227"/>
      <c r="J144" s="40"/>
      <c r="K144" s="40"/>
      <c r="L144" s="44"/>
      <c r="M144" s="228"/>
      <c r="N144" s="229"/>
      <c r="O144" s="84"/>
      <c r="P144" s="84"/>
      <c r="Q144" s="84"/>
      <c r="R144" s="84"/>
      <c r="S144" s="84"/>
      <c r="T144" s="85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159</v>
      </c>
      <c r="AU144" s="17" t="s">
        <v>81</v>
      </c>
    </row>
    <row r="145" s="2" customFormat="1" ht="16.5" customHeight="1">
      <c r="A145" s="38"/>
      <c r="B145" s="39"/>
      <c r="C145" s="212" t="s">
        <v>305</v>
      </c>
      <c r="D145" s="212" t="s">
        <v>153</v>
      </c>
      <c r="E145" s="213" t="s">
        <v>2931</v>
      </c>
      <c r="F145" s="214" t="s">
        <v>2932</v>
      </c>
      <c r="G145" s="215" t="s">
        <v>2064</v>
      </c>
      <c r="H145" s="216">
        <v>3</v>
      </c>
      <c r="I145" s="217"/>
      <c r="J145" s="218">
        <f>ROUND(I145*H145,2)</f>
        <v>0</v>
      </c>
      <c r="K145" s="214" t="s">
        <v>19</v>
      </c>
      <c r="L145" s="44"/>
      <c r="M145" s="219" t="s">
        <v>19</v>
      </c>
      <c r="N145" s="220" t="s">
        <v>44</v>
      </c>
      <c r="O145" s="84"/>
      <c r="P145" s="221">
        <f>O145*H145</f>
        <v>0</v>
      </c>
      <c r="Q145" s="221">
        <v>0</v>
      </c>
      <c r="R145" s="221">
        <f>Q145*H145</f>
        <v>0</v>
      </c>
      <c r="S145" s="221">
        <v>0</v>
      </c>
      <c r="T145" s="22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3" t="s">
        <v>179</v>
      </c>
      <c r="AT145" s="223" t="s">
        <v>153</v>
      </c>
      <c r="AU145" s="223" t="s">
        <v>81</v>
      </c>
      <c r="AY145" s="17" t="s">
        <v>150</v>
      </c>
      <c r="BE145" s="224">
        <f>IF(N145="základní",J145,0)</f>
        <v>0</v>
      </c>
      <c r="BF145" s="224">
        <f>IF(N145="snížená",J145,0)</f>
        <v>0</v>
      </c>
      <c r="BG145" s="224">
        <f>IF(N145="zákl. přenesená",J145,0)</f>
        <v>0</v>
      </c>
      <c r="BH145" s="224">
        <f>IF(N145="sníž. přenesená",J145,0)</f>
        <v>0</v>
      </c>
      <c r="BI145" s="224">
        <f>IF(N145="nulová",J145,0)</f>
        <v>0</v>
      </c>
      <c r="BJ145" s="17" t="s">
        <v>81</v>
      </c>
      <c r="BK145" s="224">
        <f>ROUND(I145*H145,2)</f>
        <v>0</v>
      </c>
      <c r="BL145" s="17" t="s">
        <v>179</v>
      </c>
      <c r="BM145" s="223" t="s">
        <v>433</v>
      </c>
    </row>
    <row r="146" s="2" customFormat="1">
      <c r="A146" s="38"/>
      <c r="B146" s="39"/>
      <c r="C146" s="40"/>
      <c r="D146" s="225" t="s">
        <v>159</v>
      </c>
      <c r="E146" s="40"/>
      <c r="F146" s="226" t="s">
        <v>2932</v>
      </c>
      <c r="G146" s="40"/>
      <c r="H146" s="40"/>
      <c r="I146" s="227"/>
      <c r="J146" s="40"/>
      <c r="K146" s="40"/>
      <c r="L146" s="44"/>
      <c r="M146" s="228"/>
      <c r="N146" s="229"/>
      <c r="O146" s="84"/>
      <c r="P146" s="84"/>
      <c r="Q146" s="84"/>
      <c r="R146" s="84"/>
      <c r="S146" s="84"/>
      <c r="T146" s="85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159</v>
      </c>
      <c r="AU146" s="17" t="s">
        <v>81</v>
      </c>
    </row>
    <row r="147" s="2" customFormat="1" ht="16.5" customHeight="1">
      <c r="A147" s="38"/>
      <c r="B147" s="39"/>
      <c r="C147" s="212" t="s">
        <v>311</v>
      </c>
      <c r="D147" s="212" t="s">
        <v>153</v>
      </c>
      <c r="E147" s="213" t="s">
        <v>2933</v>
      </c>
      <c r="F147" s="214" t="s">
        <v>2934</v>
      </c>
      <c r="G147" s="215" t="s">
        <v>2064</v>
      </c>
      <c r="H147" s="216">
        <v>1</v>
      </c>
      <c r="I147" s="217"/>
      <c r="J147" s="218">
        <f>ROUND(I147*H147,2)</f>
        <v>0</v>
      </c>
      <c r="K147" s="214" t="s">
        <v>19</v>
      </c>
      <c r="L147" s="44"/>
      <c r="M147" s="219" t="s">
        <v>19</v>
      </c>
      <c r="N147" s="220" t="s">
        <v>44</v>
      </c>
      <c r="O147" s="84"/>
      <c r="P147" s="221">
        <f>O147*H147</f>
        <v>0</v>
      </c>
      <c r="Q147" s="221">
        <v>0</v>
      </c>
      <c r="R147" s="221">
        <f>Q147*H147</f>
        <v>0</v>
      </c>
      <c r="S147" s="221">
        <v>0</v>
      </c>
      <c r="T147" s="22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3" t="s">
        <v>179</v>
      </c>
      <c r="AT147" s="223" t="s">
        <v>153</v>
      </c>
      <c r="AU147" s="223" t="s">
        <v>81</v>
      </c>
      <c r="AY147" s="17" t="s">
        <v>150</v>
      </c>
      <c r="BE147" s="224">
        <f>IF(N147="základní",J147,0)</f>
        <v>0</v>
      </c>
      <c r="BF147" s="224">
        <f>IF(N147="snížená",J147,0)</f>
        <v>0</v>
      </c>
      <c r="BG147" s="224">
        <f>IF(N147="zákl. přenesená",J147,0)</f>
        <v>0</v>
      </c>
      <c r="BH147" s="224">
        <f>IF(N147="sníž. přenesená",J147,0)</f>
        <v>0</v>
      </c>
      <c r="BI147" s="224">
        <f>IF(N147="nulová",J147,0)</f>
        <v>0</v>
      </c>
      <c r="BJ147" s="17" t="s">
        <v>81</v>
      </c>
      <c r="BK147" s="224">
        <f>ROUND(I147*H147,2)</f>
        <v>0</v>
      </c>
      <c r="BL147" s="17" t="s">
        <v>179</v>
      </c>
      <c r="BM147" s="223" t="s">
        <v>444</v>
      </c>
    </row>
    <row r="148" s="2" customFormat="1">
      <c r="A148" s="38"/>
      <c r="B148" s="39"/>
      <c r="C148" s="40"/>
      <c r="D148" s="225" t="s">
        <v>159</v>
      </c>
      <c r="E148" s="40"/>
      <c r="F148" s="226" t="s">
        <v>2934</v>
      </c>
      <c r="G148" s="40"/>
      <c r="H148" s="40"/>
      <c r="I148" s="227"/>
      <c r="J148" s="40"/>
      <c r="K148" s="40"/>
      <c r="L148" s="44"/>
      <c r="M148" s="228"/>
      <c r="N148" s="229"/>
      <c r="O148" s="84"/>
      <c r="P148" s="84"/>
      <c r="Q148" s="84"/>
      <c r="R148" s="84"/>
      <c r="S148" s="84"/>
      <c r="T148" s="85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159</v>
      </c>
      <c r="AU148" s="17" t="s">
        <v>81</v>
      </c>
    </row>
    <row r="149" s="2" customFormat="1" ht="16.5" customHeight="1">
      <c r="A149" s="38"/>
      <c r="B149" s="39"/>
      <c r="C149" s="212" t="s">
        <v>317</v>
      </c>
      <c r="D149" s="212" t="s">
        <v>153</v>
      </c>
      <c r="E149" s="213" t="s">
        <v>2935</v>
      </c>
      <c r="F149" s="214" t="s">
        <v>2936</v>
      </c>
      <c r="G149" s="215" t="s">
        <v>2064</v>
      </c>
      <c r="H149" s="216">
        <v>1</v>
      </c>
      <c r="I149" s="217"/>
      <c r="J149" s="218">
        <f>ROUND(I149*H149,2)</f>
        <v>0</v>
      </c>
      <c r="K149" s="214" t="s">
        <v>19</v>
      </c>
      <c r="L149" s="44"/>
      <c r="M149" s="219" t="s">
        <v>19</v>
      </c>
      <c r="N149" s="220" t="s">
        <v>44</v>
      </c>
      <c r="O149" s="84"/>
      <c r="P149" s="221">
        <f>O149*H149</f>
        <v>0</v>
      </c>
      <c r="Q149" s="221">
        <v>0</v>
      </c>
      <c r="R149" s="221">
        <f>Q149*H149</f>
        <v>0</v>
      </c>
      <c r="S149" s="221">
        <v>0</v>
      </c>
      <c r="T149" s="222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3" t="s">
        <v>179</v>
      </c>
      <c r="AT149" s="223" t="s">
        <v>153</v>
      </c>
      <c r="AU149" s="223" t="s">
        <v>81</v>
      </c>
      <c r="AY149" s="17" t="s">
        <v>150</v>
      </c>
      <c r="BE149" s="224">
        <f>IF(N149="základní",J149,0)</f>
        <v>0</v>
      </c>
      <c r="BF149" s="224">
        <f>IF(N149="snížená",J149,0)</f>
        <v>0</v>
      </c>
      <c r="BG149" s="224">
        <f>IF(N149="zákl. přenesená",J149,0)</f>
        <v>0</v>
      </c>
      <c r="BH149" s="224">
        <f>IF(N149="sníž. přenesená",J149,0)</f>
        <v>0</v>
      </c>
      <c r="BI149" s="224">
        <f>IF(N149="nulová",J149,0)</f>
        <v>0</v>
      </c>
      <c r="BJ149" s="17" t="s">
        <v>81</v>
      </c>
      <c r="BK149" s="224">
        <f>ROUND(I149*H149,2)</f>
        <v>0</v>
      </c>
      <c r="BL149" s="17" t="s">
        <v>179</v>
      </c>
      <c r="BM149" s="223" t="s">
        <v>454</v>
      </c>
    </row>
    <row r="150" s="2" customFormat="1">
      <c r="A150" s="38"/>
      <c r="B150" s="39"/>
      <c r="C150" s="40"/>
      <c r="D150" s="225" t="s">
        <v>159</v>
      </c>
      <c r="E150" s="40"/>
      <c r="F150" s="226" t="s">
        <v>2936</v>
      </c>
      <c r="G150" s="40"/>
      <c r="H150" s="40"/>
      <c r="I150" s="227"/>
      <c r="J150" s="40"/>
      <c r="K150" s="40"/>
      <c r="L150" s="44"/>
      <c r="M150" s="228"/>
      <c r="N150" s="229"/>
      <c r="O150" s="84"/>
      <c r="P150" s="84"/>
      <c r="Q150" s="84"/>
      <c r="R150" s="84"/>
      <c r="S150" s="84"/>
      <c r="T150" s="85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159</v>
      </c>
      <c r="AU150" s="17" t="s">
        <v>81</v>
      </c>
    </row>
    <row r="151" s="2" customFormat="1" ht="16.5" customHeight="1">
      <c r="A151" s="38"/>
      <c r="B151" s="39"/>
      <c r="C151" s="212" t="s">
        <v>321</v>
      </c>
      <c r="D151" s="212" t="s">
        <v>153</v>
      </c>
      <c r="E151" s="213" t="s">
        <v>2937</v>
      </c>
      <c r="F151" s="214" t="s">
        <v>2938</v>
      </c>
      <c r="G151" s="215" t="s">
        <v>2064</v>
      </c>
      <c r="H151" s="216">
        <v>1</v>
      </c>
      <c r="I151" s="217"/>
      <c r="J151" s="218">
        <f>ROUND(I151*H151,2)</f>
        <v>0</v>
      </c>
      <c r="K151" s="214" t="s">
        <v>19</v>
      </c>
      <c r="L151" s="44"/>
      <c r="M151" s="219" t="s">
        <v>19</v>
      </c>
      <c r="N151" s="220" t="s">
        <v>44</v>
      </c>
      <c r="O151" s="84"/>
      <c r="P151" s="221">
        <f>O151*H151</f>
        <v>0</v>
      </c>
      <c r="Q151" s="221">
        <v>0</v>
      </c>
      <c r="R151" s="221">
        <f>Q151*H151</f>
        <v>0</v>
      </c>
      <c r="S151" s="221">
        <v>0</v>
      </c>
      <c r="T151" s="222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3" t="s">
        <v>179</v>
      </c>
      <c r="AT151" s="223" t="s">
        <v>153</v>
      </c>
      <c r="AU151" s="223" t="s">
        <v>81</v>
      </c>
      <c r="AY151" s="17" t="s">
        <v>150</v>
      </c>
      <c r="BE151" s="224">
        <f>IF(N151="základní",J151,0)</f>
        <v>0</v>
      </c>
      <c r="BF151" s="224">
        <f>IF(N151="snížená",J151,0)</f>
        <v>0</v>
      </c>
      <c r="BG151" s="224">
        <f>IF(N151="zákl. přenesená",J151,0)</f>
        <v>0</v>
      </c>
      <c r="BH151" s="224">
        <f>IF(N151="sníž. přenesená",J151,0)</f>
        <v>0</v>
      </c>
      <c r="BI151" s="224">
        <f>IF(N151="nulová",J151,0)</f>
        <v>0</v>
      </c>
      <c r="BJ151" s="17" t="s">
        <v>81</v>
      </c>
      <c r="BK151" s="224">
        <f>ROUND(I151*H151,2)</f>
        <v>0</v>
      </c>
      <c r="BL151" s="17" t="s">
        <v>179</v>
      </c>
      <c r="BM151" s="223" t="s">
        <v>464</v>
      </c>
    </row>
    <row r="152" s="2" customFormat="1">
      <c r="A152" s="38"/>
      <c r="B152" s="39"/>
      <c r="C152" s="40"/>
      <c r="D152" s="225" t="s">
        <v>159</v>
      </c>
      <c r="E152" s="40"/>
      <c r="F152" s="226" t="s">
        <v>2938</v>
      </c>
      <c r="G152" s="40"/>
      <c r="H152" s="40"/>
      <c r="I152" s="227"/>
      <c r="J152" s="40"/>
      <c r="K152" s="40"/>
      <c r="L152" s="44"/>
      <c r="M152" s="228"/>
      <c r="N152" s="229"/>
      <c r="O152" s="84"/>
      <c r="P152" s="84"/>
      <c r="Q152" s="84"/>
      <c r="R152" s="84"/>
      <c r="S152" s="84"/>
      <c r="T152" s="85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159</v>
      </c>
      <c r="AU152" s="17" t="s">
        <v>81</v>
      </c>
    </row>
    <row r="153" s="2" customFormat="1" ht="16.5" customHeight="1">
      <c r="A153" s="38"/>
      <c r="B153" s="39"/>
      <c r="C153" s="212" t="s">
        <v>326</v>
      </c>
      <c r="D153" s="212" t="s">
        <v>153</v>
      </c>
      <c r="E153" s="213" t="s">
        <v>2939</v>
      </c>
      <c r="F153" s="214" t="s">
        <v>2940</v>
      </c>
      <c r="G153" s="215" t="s">
        <v>2064</v>
      </c>
      <c r="H153" s="216">
        <v>1</v>
      </c>
      <c r="I153" s="217"/>
      <c r="J153" s="218">
        <f>ROUND(I153*H153,2)</f>
        <v>0</v>
      </c>
      <c r="K153" s="214" t="s">
        <v>19</v>
      </c>
      <c r="L153" s="44"/>
      <c r="M153" s="219" t="s">
        <v>19</v>
      </c>
      <c r="N153" s="220" t="s">
        <v>44</v>
      </c>
      <c r="O153" s="84"/>
      <c r="P153" s="221">
        <f>O153*H153</f>
        <v>0</v>
      </c>
      <c r="Q153" s="221">
        <v>0</v>
      </c>
      <c r="R153" s="221">
        <f>Q153*H153</f>
        <v>0</v>
      </c>
      <c r="S153" s="221">
        <v>0</v>
      </c>
      <c r="T153" s="222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3" t="s">
        <v>179</v>
      </c>
      <c r="AT153" s="223" t="s">
        <v>153</v>
      </c>
      <c r="AU153" s="223" t="s">
        <v>81</v>
      </c>
      <c r="AY153" s="17" t="s">
        <v>150</v>
      </c>
      <c r="BE153" s="224">
        <f>IF(N153="základní",J153,0)</f>
        <v>0</v>
      </c>
      <c r="BF153" s="224">
        <f>IF(N153="snížená",J153,0)</f>
        <v>0</v>
      </c>
      <c r="BG153" s="224">
        <f>IF(N153="zákl. přenesená",J153,0)</f>
        <v>0</v>
      </c>
      <c r="BH153" s="224">
        <f>IF(N153="sníž. přenesená",J153,0)</f>
        <v>0</v>
      </c>
      <c r="BI153" s="224">
        <f>IF(N153="nulová",J153,0)</f>
        <v>0</v>
      </c>
      <c r="BJ153" s="17" t="s">
        <v>81</v>
      </c>
      <c r="BK153" s="224">
        <f>ROUND(I153*H153,2)</f>
        <v>0</v>
      </c>
      <c r="BL153" s="17" t="s">
        <v>179</v>
      </c>
      <c r="BM153" s="223" t="s">
        <v>474</v>
      </c>
    </row>
    <row r="154" s="2" customFormat="1">
      <c r="A154" s="38"/>
      <c r="B154" s="39"/>
      <c r="C154" s="40"/>
      <c r="D154" s="225" t="s">
        <v>159</v>
      </c>
      <c r="E154" s="40"/>
      <c r="F154" s="226" t="s">
        <v>2940</v>
      </c>
      <c r="G154" s="40"/>
      <c r="H154" s="40"/>
      <c r="I154" s="227"/>
      <c r="J154" s="40"/>
      <c r="K154" s="40"/>
      <c r="L154" s="44"/>
      <c r="M154" s="228"/>
      <c r="N154" s="229"/>
      <c r="O154" s="84"/>
      <c r="P154" s="84"/>
      <c r="Q154" s="84"/>
      <c r="R154" s="84"/>
      <c r="S154" s="84"/>
      <c r="T154" s="85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159</v>
      </c>
      <c r="AU154" s="17" t="s">
        <v>81</v>
      </c>
    </row>
    <row r="155" s="12" customFormat="1" ht="25.92" customHeight="1">
      <c r="A155" s="12"/>
      <c r="B155" s="196"/>
      <c r="C155" s="197"/>
      <c r="D155" s="198" t="s">
        <v>72</v>
      </c>
      <c r="E155" s="199" t="s">
        <v>171</v>
      </c>
      <c r="F155" s="199" t="s">
        <v>2941</v>
      </c>
      <c r="G155" s="197"/>
      <c r="H155" s="197"/>
      <c r="I155" s="200"/>
      <c r="J155" s="201">
        <f>BK155</f>
        <v>0</v>
      </c>
      <c r="K155" s="197"/>
      <c r="L155" s="202"/>
      <c r="M155" s="203"/>
      <c r="N155" s="204"/>
      <c r="O155" s="204"/>
      <c r="P155" s="205">
        <f>SUM(P156:P175)</f>
        <v>0</v>
      </c>
      <c r="Q155" s="204"/>
      <c r="R155" s="205">
        <f>SUM(R156:R175)</f>
        <v>0</v>
      </c>
      <c r="S155" s="204"/>
      <c r="T155" s="206">
        <f>SUM(T156:T175)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07" t="s">
        <v>81</v>
      </c>
      <c r="AT155" s="208" t="s">
        <v>72</v>
      </c>
      <c r="AU155" s="208" t="s">
        <v>73</v>
      </c>
      <c r="AY155" s="207" t="s">
        <v>150</v>
      </c>
      <c r="BK155" s="209">
        <f>SUM(BK156:BK175)</f>
        <v>0</v>
      </c>
    </row>
    <row r="156" s="2" customFormat="1" ht="21.75" customHeight="1">
      <c r="A156" s="38"/>
      <c r="B156" s="39"/>
      <c r="C156" s="212" t="s">
        <v>332</v>
      </c>
      <c r="D156" s="212" t="s">
        <v>153</v>
      </c>
      <c r="E156" s="213" t="s">
        <v>2942</v>
      </c>
      <c r="F156" s="214" t="s">
        <v>2943</v>
      </c>
      <c r="G156" s="215" t="s">
        <v>2064</v>
      </c>
      <c r="H156" s="216">
        <v>53</v>
      </c>
      <c r="I156" s="217"/>
      <c r="J156" s="218">
        <f>ROUND(I156*H156,2)</f>
        <v>0</v>
      </c>
      <c r="K156" s="214" t="s">
        <v>19</v>
      </c>
      <c r="L156" s="44"/>
      <c r="M156" s="219" t="s">
        <v>19</v>
      </c>
      <c r="N156" s="220" t="s">
        <v>44</v>
      </c>
      <c r="O156" s="84"/>
      <c r="P156" s="221">
        <f>O156*H156</f>
        <v>0</v>
      </c>
      <c r="Q156" s="221">
        <v>0</v>
      </c>
      <c r="R156" s="221">
        <f>Q156*H156</f>
        <v>0</v>
      </c>
      <c r="S156" s="221">
        <v>0</v>
      </c>
      <c r="T156" s="222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23" t="s">
        <v>179</v>
      </c>
      <c r="AT156" s="223" t="s">
        <v>153</v>
      </c>
      <c r="AU156" s="223" t="s">
        <v>81</v>
      </c>
      <c r="AY156" s="17" t="s">
        <v>150</v>
      </c>
      <c r="BE156" s="224">
        <f>IF(N156="základní",J156,0)</f>
        <v>0</v>
      </c>
      <c r="BF156" s="224">
        <f>IF(N156="snížená",J156,0)</f>
        <v>0</v>
      </c>
      <c r="BG156" s="224">
        <f>IF(N156="zákl. přenesená",J156,0)</f>
        <v>0</v>
      </c>
      <c r="BH156" s="224">
        <f>IF(N156="sníž. přenesená",J156,0)</f>
        <v>0</v>
      </c>
      <c r="BI156" s="224">
        <f>IF(N156="nulová",J156,0)</f>
        <v>0</v>
      </c>
      <c r="BJ156" s="17" t="s">
        <v>81</v>
      </c>
      <c r="BK156" s="224">
        <f>ROUND(I156*H156,2)</f>
        <v>0</v>
      </c>
      <c r="BL156" s="17" t="s">
        <v>179</v>
      </c>
      <c r="BM156" s="223" t="s">
        <v>725</v>
      </c>
    </row>
    <row r="157" s="2" customFormat="1">
      <c r="A157" s="38"/>
      <c r="B157" s="39"/>
      <c r="C157" s="40"/>
      <c r="D157" s="225" t="s">
        <v>159</v>
      </c>
      <c r="E157" s="40"/>
      <c r="F157" s="226" t="s">
        <v>2944</v>
      </c>
      <c r="G157" s="40"/>
      <c r="H157" s="40"/>
      <c r="I157" s="227"/>
      <c r="J157" s="40"/>
      <c r="K157" s="40"/>
      <c r="L157" s="44"/>
      <c r="M157" s="228"/>
      <c r="N157" s="229"/>
      <c r="O157" s="84"/>
      <c r="P157" s="84"/>
      <c r="Q157" s="84"/>
      <c r="R157" s="84"/>
      <c r="S157" s="84"/>
      <c r="T157" s="85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159</v>
      </c>
      <c r="AU157" s="17" t="s">
        <v>81</v>
      </c>
    </row>
    <row r="158" s="2" customFormat="1" ht="21.75" customHeight="1">
      <c r="A158" s="38"/>
      <c r="B158" s="39"/>
      <c r="C158" s="212" t="s">
        <v>336</v>
      </c>
      <c r="D158" s="212" t="s">
        <v>153</v>
      </c>
      <c r="E158" s="213" t="s">
        <v>2945</v>
      </c>
      <c r="F158" s="214" t="s">
        <v>2946</v>
      </c>
      <c r="G158" s="215" t="s">
        <v>2064</v>
      </c>
      <c r="H158" s="216">
        <v>6</v>
      </c>
      <c r="I158" s="217"/>
      <c r="J158" s="218">
        <f>ROUND(I158*H158,2)</f>
        <v>0</v>
      </c>
      <c r="K158" s="214" t="s">
        <v>19</v>
      </c>
      <c r="L158" s="44"/>
      <c r="M158" s="219" t="s">
        <v>19</v>
      </c>
      <c r="N158" s="220" t="s">
        <v>44</v>
      </c>
      <c r="O158" s="84"/>
      <c r="P158" s="221">
        <f>O158*H158</f>
        <v>0</v>
      </c>
      <c r="Q158" s="221">
        <v>0</v>
      </c>
      <c r="R158" s="221">
        <f>Q158*H158</f>
        <v>0</v>
      </c>
      <c r="S158" s="221">
        <v>0</v>
      </c>
      <c r="T158" s="222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23" t="s">
        <v>179</v>
      </c>
      <c r="AT158" s="223" t="s">
        <v>153</v>
      </c>
      <c r="AU158" s="223" t="s">
        <v>81</v>
      </c>
      <c r="AY158" s="17" t="s">
        <v>150</v>
      </c>
      <c r="BE158" s="224">
        <f>IF(N158="základní",J158,0)</f>
        <v>0</v>
      </c>
      <c r="BF158" s="224">
        <f>IF(N158="snížená",J158,0)</f>
        <v>0</v>
      </c>
      <c r="BG158" s="224">
        <f>IF(N158="zákl. přenesená",J158,0)</f>
        <v>0</v>
      </c>
      <c r="BH158" s="224">
        <f>IF(N158="sníž. přenesená",J158,0)</f>
        <v>0</v>
      </c>
      <c r="BI158" s="224">
        <f>IF(N158="nulová",J158,0)</f>
        <v>0</v>
      </c>
      <c r="BJ158" s="17" t="s">
        <v>81</v>
      </c>
      <c r="BK158" s="224">
        <f>ROUND(I158*H158,2)</f>
        <v>0</v>
      </c>
      <c r="BL158" s="17" t="s">
        <v>179</v>
      </c>
      <c r="BM158" s="223" t="s">
        <v>735</v>
      </c>
    </row>
    <row r="159" s="2" customFormat="1">
      <c r="A159" s="38"/>
      <c r="B159" s="39"/>
      <c r="C159" s="40"/>
      <c r="D159" s="225" t="s">
        <v>159</v>
      </c>
      <c r="E159" s="40"/>
      <c r="F159" s="226" t="s">
        <v>2947</v>
      </c>
      <c r="G159" s="40"/>
      <c r="H159" s="40"/>
      <c r="I159" s="227"/>
      <c r="J159" s="40"/>
      <c r="K159" s="40"/>
      <c r="L159" s="44"/>
      <c r="M159" s="228"/>
      <c r="N159" s="229"/>
      <c r="O159" s="84"/>
      <c r="P159" s="84"/>
      <c r="Q159" s="84"/>
      <c r="R159" s="84"/>
      <c r="S159" s="84"/>
      <c r="T159" s="85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159</v>
      </c>
      <c r="AU159" s="17" t="s">
        <v>81</v>
      </c>
    </row>
    <row r="160" s="2" customFormat="1" ht="21.75" customHeight="1">
      <c r="A160" s="38"/>
      <c r="B160" s="39"/>
      <c r="C160" s="212" t="s">
        <v>342</v>
      </c>
      <c r="D160" s="212" t="s">
        <v>153</v>
      </c>
      <c r="E160" s="213" t="s">
        <v>2948</v>
      </c>
      <c r="F160" s="214" t="s">
        <v>2949</v>
      </c>
      <c r="G160" s="215" t="s">
        <v>2064</v>
      </c>
      <c r="H160" s="216">
        <v>7</v>
      </c>
      <c r="I160" s="217"/>
      <c r="J160" s="218">
        <f>ROUND(I160*H160,2)</f>
        <v>0</v>
      </c>
      <c r="K160" s="214" t="s">
        <v>19</v>
      </c>
      <c r="L160" s="44"/>
      <c r="M160" s="219" t="s">
        <v>19</v>
      </c>
      <c r="N160" s="220" t="s">
        <v>44</v>
      </c>
      <c r="O160" s="84"/>
      <c r="P160" s="221">
        <f>O160*H160</f>
        <v>0</v>
      </c>
      <c r="Q160" s="221">
        <v>0</v>
      </c>
      <c r="R160" s="221">
        <f>Q160*H160</f>
        <v>0</v>
      </c>
      <c r="S160" s="221">
        <v>0</v>
      </c>
      <c r="T160" s="222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23" t="s">
        <v>179</v>
      </c>
      <c r="AT160" s="223" t="s">
        <v>153</v>
      </c>
      <c r="AU160" s="223" t="s">
        <v>81</v>
      </c>
      <c r="AY160" s="17" t="s">
        <v>150</v>
      </c>
      <c r="BE160" s="224">
        <f>IF(N160="základní",J160,0)</f>
        <v>0</v>
      </c>
      <c r="BF160" s="224">
        <f>IF(N160="snížená",J160,0)</f>
        <v>0</v>
      </c>
      <c r="BG160" s="224">
        <f>IF(N160="zákl. přenesená",J160,0)</f>
        <v>0</v>
      </c>
      <c r="BH160" s="224">
        <f>IF(N160="sníž. přenesená",J160,0)</f>
        <v>0</v>
      </c>
      <c r="BI160" s="224">
        <f>IF(N160="nulová",J160,0)</f>
        <v>0</v>
      </c>
      <c r="BJ160" s="17" t="s">
        <v>81</v>
      </c>
      <c r="BK160" s="224">
        <f>ROUND(I160*H160,2)</f>
        <v>0</v>
      </c>
      <c r="BL160" s="17" t="s">
        <v>179</v>
      </c>
      <c r="BM160" s="223" t="s">
        <v>744</v>
      </c>
    </row>
    <row r="161" s="2" customFormat="1">
      <c r="A161" s="38"/>
      <c r="B161" s="39"/>
      <c r="C161" s="40"/>
      <c r="D161" s="225" t="s">
        <v>159</v>
      </c>
      <c r="E161" s="40"/>
      <c r="F161" s="226" t="s">
        <v>2950</v>
      </c>
      <c r="G161" s="40"/>
      <c r="H161" s="40"/>
      <c r="I161" s="227"/>
      <c r="J161" s="40"/>
      <c r="K161" s="40"/>
      <c r="L161" s="44"/>
      <c r="M161" s="228"/>
      <c r="N161" s="229"/>
      <c r="O161" s="84"/>
      <c r="P161" s="84"/>
      <c r="Q161" s="84"/>
      <c r="R161" s="84"/>
      <c r="S161" s="84"/>
      <c r="T161" s="85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159</v>
      </c>
      <c r="AU161" s="17" t="s">
        <v>81</v>
      </c>
    </row>
    <row r="162" s="2" customFormat="1" ht="21.75" customHeight="1">
      <c r="A162" s="38"/>
      <c r="B162" s="39"/>
      <c r="C162" s="212" t="s">
        <v>346</v>
      </c>
      <c r="D162" s="212" t="s">
        <v>153</v>
      </c>
      <c r="E162" s="213" t="s">
        <v>2951</v>
      </c>
      <c r="F162" s="214" t="s">
        <v>2952</v>
      </c>
      <c r="G162" s="215" t="s">
        <v>2064</v>
      </c>
      <c r="H162" s="216">
        <v>10</v>
      </c>
      <c r="I162" s="217"/>
      <c r="J162" s="218">
        <f>ROUND(I162*H162,2)</f>
        <v>0</v>
      </c>
      <c r="K162" s="214" t="s">
        <v>19</v>
      </c>
      <c r="L162" s="44"/>
      <c r="M162" s="219" t="s">
        <v>19</v>
      </c>
      <c r="N162" s="220" t="s">
        <v>44</v>
      </c>
      <c r="O162" s="84"/>
      <c r="P162" s="221">
        <f>O162*H162</f>
        <v>0</v>
      </c>
      <c r="Q162" s="221">
        <v>0</v>
      </c>
      <c r="R162" s="221">
        <f>Q162*H162</f>
        <v>0</v>
      </c>
      <c r="S162" s="221">
        <v>0</v>
      </c>
      <c r="T162" s="222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23" t="s">
        <v>179</v>
      </c>
      <c r="AT162" s="223" t="s">
        <v>153</v>
      </c>
      <c r="AU162" s="223" t="s">
        <v>81</v>
      </c>
      <c r="AY162" s="17" t="s">
        <v>150</v>
      </c>
      <c r="BE162" s="224">
        <f>IF(N162="základní",J162,0)</f>
        <v>0</v>
      </c>
      <c r="BF162" s="224">
        <f>IF(N162="snížená",J162,0)</f>
        <v>0</v>
      </c>
      <c r="BG162" s="224">
        <f>IF(N162="zákl. přenesená",J162,0)</f>
        <v>0</v>
      </c>
      <c r="BH162" s="224">
        <f>IF(N162="sníž. přenesená",J162,0)</f>
        <v>0</v>
      </c>
      <c r="BI162" s="224">
        <f>IF(N162="nulová",J162,0)</f>
        <v>0</v>
      </c>
      <c r="BJ162" s="17" t="s">
        <v>81</v>
      </c>
      <c r="BK162" s="224">
        <f>ROUND(I162*H162,2)</f>
        <v>0</v>
      </c>
      <c r="BL162" s="17" t="s">
        <v>179</v>
      </c>
      <c r="BM162" s="223" t="s">
        <v>755</v>
      </c>
    </row>
    <row r="163" s="2" customFormat="1">
      <c r="A163" s="38"/>
      <c r="B163" s="39"/>
      <c r="C163" s="40"/>
      <c r="D163" s="225" t="s">
        <v>159</v>
      </c>
      <c r="E163" s="40"/>
      <c r="F163" s="226" t="s">
        <v>2953</v>
      </c>
      <c r="G163" s="40"/>
      <c r="H163" s="40"/>
      <c r="I163" s="227"/>
      <c r="J163" s="40"/>
      <c r="K163" s="40"/>
      <c r="L163" s="44"/>
      <c r="M163" s="228"/>
      <c r="N163" s="229"/>
      <c r="O163" s="84"/>
      <c r="P163" s="84"/>
      <c r="Q163" s="84"/>
      <c r="R163" s="84"/>
      <c r="S163" s="84"/>
      <c r="T163" s="85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159</v>
      </c>
      <c r="AU163" s="17" t="s">
        <v>81</v>
      </c>
    </row>
    <row r="164" s="2" customFormat="1" ht="16.5" customHeight="1">
      <c r="A164" s="38"/>
      <c r="B164" s="39"/>
      <c r="C164" s="212" t="s">
        <v>232</v>
      </c>
      <c r="D164" s="212" t="s">
        <v>153</v>
      </c>
      <c r="E164" s="213" t="s">
        <v>2954</v>
      </c>
      <c r="F164" s="214" t="s">
        <v>2955</v>
      </c>
      <c r="G164" s="215" t="s">
        <v>2064</v>
      </c>
      <c r="H164" s="216">
        <v>2</v>
      </c>
      <c r="I164" s="217"/>
      <c r="J164" s="218">
        <f>ROUND(I164*H164,2)</f>
        <v>0</v>
      </c>
      <c r="K164" s="214" t="s">
        <v>19</v>
      </c>
      <c r="L164" s="44"/>
      <c r="M164" s="219" t="s">
        <v>19</v>
      </c>
      <c r="N164" s="220" t="s">
        <v>44</v>
      </c>
      <c r="O164" s="84"/>
      <c r="P164" s="221">
        <f>O164*H164</f>
        <v>0</v>
      </c>
      <c r="Q164" s="221">
        <v>0</v>
      </c>
      <c r="R164" s="221">
        <f>Q164*H164</f>
        <v>0</v>
      </c>
      <c r="S164" s="221">
        <v>0</v>
      </c>
      <c r="T164" s="222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23" t="s">
        <v>179</v>
      </c>
      <c r="AT164" s="223" t="s">
        <v>153</v>
      </c>
      <c r="AU164" s="223" t="s">
        <v>81</v>
      </c>
      <c r="AY164" s="17" t="s">
        <v>150</v>
      </c>
      <c r="BE164" s="224">
        <f>IF(N164="základní",J164,0)</f>
        <v>0</v>
      </c>
      <c r="BF164" s="224">
        <f>IF(N164="snížená",J164,0)</f>
        <v>0</v>
      </c>
      <c r="BG164" s="224">
        <f>IF(N164="zákl. přenesená",J164,0)</f>
        <v>0</v>
      </c>
      <c r="BH164" s="224">
        <f>IF(N164="sníž. přenesená",J164,0)</f>
        <v>0</v>
      </c>
      <c r="BI164" s="224">
        <f>IF(N164="nulová",J164,0)</f>
        <v>0</v>
      </c>
      <c r="BJ164" s="17" t="s">
        <v>81</v>
      </c>
      <c r="BK164" s="224">
        <f>ROUND(I164*H164,2)</f>
        <v>0</v>
      </c>
      <c r="BL164" s="17" t="s">
        <v>179</v>
      </c>
      <c r="BM164" s="223" t="s">
        <v>383</v>
      </c>
    </row>
    <row r="165" s="2" customFormat="1">
      <c r="A165" s="38"/>
      <c r="B165" s="39"/>
      <c r="C165" s="40"/>
      <c r="D165" s="225" t="s">
        <v>159</v>
      </c>
      <c r="E165" s="40"/>
      <c r="F165" s="226" t="s">
        <v>2956</v>
      </c>
      <c r="G165" s="40"/>
      <c r="H165" s="40"/>
      <c r="I165" s="227"/>
      <c r="J165" s="40"/>
      <c r="K165" s="40"/>
      <c r="L165" s="44"/>
      <c r="M165" s="228"/>
      <c r="N165" s="229"/>
      <c r="O165" s="84"/>
      <c r="P165" s="84"/>
      <c r="Q165" s="84"/>
      <c r="R165" s="84"/>
      <c r="S165" s="84"/>
      <c r="T165" s="85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159</v>
      </c>
      <c r="AU165" s="17" t="s">
        <v>81</v>
      </c>
    </row>
    <row r="166" s="2" customFormat="1" ht="24.15" customHeight="1">
      <c r="A166" s="38"/>
      <c r="B166" s="39"/>
      <c r="C166" s="212" t="s">
        <v>357</v>
      </c>
      <c r="D166" s="212" t="s">
        <v>153</v>
      </c>
      <c r="E166" s="213" t="s">
        <v>2957</v>
      </c>
      <c r="F166" s="214" t="s">
        <v>2958</v>
      </c>
      <c r="G166" s="215" t="s">
        <v>2064</v>
      </c>
      <c r="H166" s="216">
        <v>7</v>
      </c>
      <c r="I166" s="217"/>
      <c r="J166" s="218">
        <f>ROUND(I166*H166,2)</f>
        <v>0</v>
      </c>
      <c r="K166" s="214" t="s">
        <v>19</v>
      </c>
      <c r="L166" s="44"/>
      <c r="M166" s="219" t="s">
        <v>19</v>
      </c>
      <c r="N166" s="220" t="s">
        <v>44</v>
      </c>
      <c r="O166" s="84"/>
      <c r="P166" s="221">
        <f>O166*H166</f>
        <v>0</v>
      </c>
      <c r="Q166" s="221">
        <v>0</v>
      </c>
      <c r="R166" s="221">
        <f>Q166*H166</f>
        <v>0</v>
      </c>
      <c r="S166" s="221">
        <v>0</v>
      </c>
      <c r="T166" s="222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23" t="s">
        <v>179</v>
      </c>
      <c r="AT166" s="223" t="s">
        <v>153</v>
      </c>
      <c r="AU166" s="223" t="s">
        <v>81</v>
      </c>
      <c r="AY166" s="17" t="s">
        <v>150</v>
      </c>
      <c r="BE166" s="224">
        <f>IF(N166="základní",J166,0)</f>
        <v>0</v>
      </c>
      <c r="BF166" s="224">
        <f>IF(N166="snížená",J166,0)</f>
        <v>0</v>
      </c>
      <c r="BG166" s="224">
        <f>IF(N166="zákl. přenesená",J166,0)</f>
        <v>0</v>
      </c>
      <c r="BH166" s="224">
        <f>IF(N166="sníž. přenesená",J166,0)</f>
        <v>0</v>
      </c>
      <c r="BI166" s="224">
        <f>IF(N166="nulová",J166,0)</f>
        <v>0</v>
      </c>
      <c r="BJ166" s="17" t="s">
        <v>81</v>
      </c>
      <c r="BK166" s="224">
        <f>ROUND(I166*H166,2)</f>
        <v>0</v>
      </c>
      <c r="BL166" s="17" t="s">
        <v>179</v>
      </c>
      <c r="BM166" s="223" t="s">
        <v>774</v>
      </c>
    </row>
    <row r="167" s="2" customFormat="1">
      <c r="A167" s="38"/>
      <c r="B167" s="39"/>
      <c r="C167" s="40"/>
      <c r="D167" s="225" t="s">
        <v>159</v>
      </c>
      <c r="E167" s="40"/>
      <c r="F167" s="226" t="s">
        <v>2959</v>
      </c>
      <c r="G167" s="40"/>
      <c r="H167" s="40"/>
      <c r="I167" s="227"/>
      <c r="J167" s="40"/>
      <c r="K167" s="40"/>
      <c r="L167" s="44"/>
      <c r="M167" s="228"/>
      <c r="N167" s="229"/>
      <c r="O167" s="84"/>
      <c r="P167" s="84"/>
      <c r="Q167" s="84"/>
      <c r="R167" s="84"/>
      <c r="S167" s="84"/>
      <c r="T167" s="85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159</v>
      </c>
      <c r="AU167" s="17" t="s">
        <v>81</v>
      </c>
    </row>
    <row r="168" s="2" customFormat="1" ht="24.15" customHeight="1">
      <c r="A168" s="38"/>
      <c r="B168" s="39"/>
      <c r="C168" s="212" t="s">
        <v>366</v>
      </c>
      <c r="D168" s="212" t="s">
        <v>153</v>
      </c>
      <c r="E168" s="213" t="s">
        <v>2960</v>
      </c>
      <c r="F168" s="214" t="s">
        <v>2961</v>
      </c>
      <c r="G168" s="215" t="s">
        <v>2064</v>
      </c>
      <c r="H168" s="216">
        <v>1</v>
      </c>
      <c r="I168" s="217"/>
      <c r="J168" s="218">
        <f>ROUND(I168*H168,2)</f>
        <v>0</v>
      </c>
      <c r="K168" s="214" t="s">
        <v>19</v>
      </c>
      <c r="L168" s="44"/>
      <c r="M168" s="219" t="s">
        <v>19</v>
      </c>
      <c r="N168" s="220" t="s">
        <v>44</v>
      </c>
      <c r="O168" s="84"/>
      <c r="P168" s="221">
        <f>O168*H168</f>
        <v>0</v>
      </c>
      <c r="Q168" s="221">
        <v>0</v>
      </c>
      <c r="R168" s="221">
        <f>Q168*H168</f>
        <v>0</v>
      </c>
      <c r="S168" s="221">
        <v>0</v>
      </c>
      <c r="T168" s="222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23" t="s">
        <v>179</v>
      </c>
      <c r="AT168" s="223" t="s">
        <v>153</v>
      </c>
      <c r="AU168" s="223" t="s">
        <v>81</v>
      </c>
      <c r="AY168" s="17" t="s">
        <v>150</v>
      </c>
      <c r="BE168" s="224">
        <f>IF(N168="základní",J168,0)</f>
        <v>0</v>
      </c>
      <c r="BF168" s="224">
        <f>IF(N168="snížená",J168,0)</f>
        <v>0</v>
      </c>
      <c r="BG168" s="224">
        <f>IF(N168="zákl. přenesená",J168,0)</f>
        <v>0</v>
      </c>
      <c r="BH168" s="224">
        <f>IF(N168="sníž. přenesená",J168,0)</f>
        <v>0</v>
      </c>
      <c r="BI168" s="224">
        <f>IF(N168="nulová",J168,0)</f>
        <v>0</v>
      </c>
      <c r="BJ168" s="17" t="s">
        <v>81</v>
      </c>
      <c r="BK168" s="224">
        <f>ROUND(I168*H168,2)</f>
        <v>0</v>
      </c>
      <c r="BL168" s="17" t="s">
        <v>179</v>
      </c>
      <c r="BM168" s="223" t="s">
        <v>785</v>
      </c>
    </row>
    <row r="169" s="2" customFormat="1">
      <c r="A169" s="38"/>
      <c r="B169" s="39"/>
      <c r="C169" s="40"/>
      <c r="D169" s="225" t="s">
        <v>159</v>
      </c>
      <c r="E169" s="40"/>
      <c r="F169" s="226" t="s">
        <v>2962</v>
      </c>
      <c r="G169" s="40"/>
      <c r="H169" s="40"/>
      <c r="I169" s="227"/>
      <c r="J169" s="40"/>
      <c r="K169" s="40"/>
      <c r="L169" s="44"/>
      <c r="M169" s="228"/>
      <c r="N169" s="229"/>
      <c r="O169" s="84"/>
      <c r="P169" s="84"/>
      <c r="Q169" s="84"/>
      <c r="R169" s="84"/>
      <c r="S169" s="84"/>
      <c r="T169" s="85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159</v>
      </c>
      <c r="AU169" s="17" t="s">
        <v>81</v>
      </c>
    </row>
    <row r="170" s="2" customFormat="1" ht="24.15" customHeight="1">
      <c r="A170" s="38"/>
      <c r="B170" s="39"/>
      <c r="C170" s="212" t="s">
        <v>372</v>
      </c>
      <c r="D170" s="212" t="s">
        <v>153</v>
      </c>
      <c r="E170" s="213" t="s">
        <v>2963</v>
      </c>
      <c r="F170" s="214" t="s">
        <v>2964</v>
      </c>
      <c r="G170" s="215" t="s">
        <v>2064</v>
      </c>
      <c r="H170" s="216">
        <v>7</v>
      </c>
      <c r="I170" s="217"/>
      <c r="J170" s="218">
        <f>ROUND(I170*H170,2)</f>
        <v>0</v>
      </c>
      <c r="K170" s="214" t="s">
        <v>19</v>
      </c>
      <c r="L170" s="44"/>
      <c r="M170" s="219" t="s">
        <v>19</v>
      </c>
      <c r="N170" s="220" t="s">
        <v>44</v>
      </c>
      <c r="O170" s="84"/>
      <c r="P170" s="221">
        <f>O170*H170</f>
        <v>0</v>
      </c>
      <c r="Q170" s="221">
        <v>0</v>
      </c>
      <c r="R170" s="221">
        <f>Q170*H170</f>
        <v>0</v>
      </c>
      <c r="S170" s="221">
        <v>0</v>
      </c>
      <c r="T170" s="222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23" t="s">
        <v>179</v>
      </c>
      <c r="AT170" s="223" t="s">
        <v>153</v>
      </c>
      <c r="AU170" s="223" t="s">
        <v>81</v>
      </c>
      <c r="AY170" s="17" t="s">
        <v>150</v>
      </c>
      <c r="BE170" s="224">
        <f>IF(N170="základní",J170,0)</f>
        <v>0</v>
      </c>
      <c r="BF170" s="224">
        <f>IF(N170="snížená",J170,0)</f>
        <v>0</v>
      </c>
      <c r="BG170" s="224">
        <f>IF(N170="zákl. přenesená",J170,0)</f>
        <v>0</v>
      </c>
      <c r="BH170" s="224">
        <f>IF(N170="sníž. přenesená",J170,0)</f>
        <v>0</v>
      </c>
      <c r="BI170" s="224">
        <f>IF(N170="nulová",J170,0)</f>
        <v>0</v>
      </c>
      <c r="BJ170" s="17" t="s">
        <v>81</v>
      </c>
      <c r="BK170" s="224">
        <f>ROUND(I170*H170,2)</f>
        <v>0</v>
      </c>
      <c r="BL170" s="17" t="s">
        <v>179</v>
      </c>
      <c r="BM170" s="223" t="s">
        <v>794</v>
      </c>
    </row>
    <row r="171" s="2" customFormat="1">
      <c r="A171" s="38"/>
      <c r="B171" s="39"/>
      <c r="C171" s="40"/>
      <c r="D171" s="225" t="s">
        <v>159</v>
      </c>
      <c r="E171" s="40"/>
      <c r="F171" s="226" t="s">
        <v>2965</v>
      </c>
      <c r="G171" s="40"/>
      <c r="H171" s="40"/>
      <c r="I171" s="227"/>
      <c r="J171" s="40"/>
      <c r="K171" s="40"/>
      <c r="L171" s="44"/>
      <c r="M171" s="228"/>
      <c r="N171" s="229"/>
      <c r="O171" s="84"/>
      <c r="P171" s="84"/>
      <c r="Q171" s="84"/>
      <c r="R171" s="84"/>
      <c r="S171" s="84"/>
      <c r="T171" s="85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159</v>
      </c>
      <c r="AU171" s="17" t="s">
        <v>81</v>
      </c>
    </row>
    <row r="172" s="2" customFormat="1" ht="24.15" customHeight="1">
      <c r="A172" s="38"/>
      <c r="B172" s="39"/>
      <c r="C172" s="212" t="s">
        <v>380</v>
      </c>
      <c r="D172" s="212" t="s">
        <v>153</v>
      </c>
      <c r="E172" s="213" t="s">
        <v>2966</v>
      </c>
      <c r="F172" s="214" t="s">
        <v>2967</v>
      </c>
      <c r="G172" s="215" t="s">
        <v>2064</v>
      </c>
      <c r="H172" s="216">
        <v>6</v>
      </c>
      <c r="I172" s="217"/>
      <c r="J172" s="218">
        <f>ROUND(I172*H172,2)</f>
        <v>0</v>
      </c>
      <c r="K172" s="214" t="s">
        <v>19</v>
      </c>
      <c r="L172" s="44"/>
      <c r="M172" s="219" t="s">
        <v>19</v>
      </c>
      <c r="N172" s="220" t="s">
        <v>44</v>
      </c>
      <c r="O172" s="84"/>
      <c r="P172" s="221">
        <f>O172*H172</f>
        <v>0</v>
      </c>
      <c r="Q172" s="221">
        <v>0</v>
      </c>
      <c r="R172" s="221">
        <f>Q172*H172</f>
        <v>0</v>
      </c>
      <c r="S172" s="221">
        <v>0</v>
      </c>
      <c r="T172" s="222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23" t="s">
        <v>179</v>
      </c>
      <c r="AT172" s="223" t="s">
        <v>153</v>
      </c>
      <c r="AU172" s="223" t="s">
        <v>81</v>
      </c>
      <c r="AY172" s="17" t="s">
        <v>150</v>
      </c>
      <c r="BE172" s="224">
        <f>IF(N172="základní",J172,0)</f>
        <v>0</v>
      </c>
      <c r="BF172" s="224">
        <f>IF(N172="snížená",J172,0)</f>
        <v>0</v>
      </c>
      <c r="BG172" s="224">
        <f>IF(N172="zákl. přenesená",J172,0)</f>
        <v>0</v>
      </c>
      <c r="BH172" s="224">
        <f>IF(N172="sníž. přenesená",J172,0)</f>
        <v>0</v>
      </c>
      <c r="BI172" s="224">
        <f>IF(N172="nulová",J172,0)</f>
        <v>0</v>
      </c>
      <c r="BJ172" s="17" t="s">
        <v>81</v>
      </c>
      <c r="BK172" s="224">
        <f>ROUND(I172*H172,2)</f>
        <v>0</v>
      </c>
      <c r="BL172" s="17" t="s">
        <v>179</v>
      </c>
      <c r="BM172" s="223" t="s">
        <v>802</v>
      </c>
    </row>
    <row r="173" s="2" customFormat="1">
      <c r="A173" s="38"/>
      <c r="B173" s="39"/>
      <c r="C173" s="40"/>
      <c r="D173" s="225" t="s">
        <v>159</v>
      </c>
      <c r="E173" s="40"/>
      <c r="F173" s="226" t="s">
        <v>2968</v>
      </c>
      <c r="G173" s="40"/>
      <c r="H173" s="40"/>
      <c r="I173" s="227"/>
      <c r="J173" s="40"/>
      <c r="K173" s="40"/>
      <c r="L173" s="44"/>
      <c r="M173" s="228"/>
      <c r="N173" s="229"/>
      <c r="O173" s="84"/>
      <c r="P173" s="84"/>
      <c r="Q173" s="84"/>
      <c r="R173" s="84"/>
      <c r="S173" s="84"/>
      <c r="T173" s="85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159</v>
      </c>
      <c r="AU173" s="17" t="s">
        <v>81</v>
      </c>
    </row>
    <row r="174" s="2" customFormat="1" ht="16.5" customHeight="1">
      <c r="A174" s="38"/>
      <c r="B174" s="39"/>
      <c r="C174" s="212" t="s">
        <v>387</v>
      </c>
      <c r="D174" s="212" t="s">
        <v>153</v>
      </c>
      <c r="E174" s="213" t="s">
        <v>2969</v>
      </c>
      <c r="F174" s="214" t="s">
        <v>2970</v>
      </c>
      <c r="G174" s="215" t="s">
        <v>1866</v>
      </c>
      <c r="H174" s="216">
        <v>1</v>
      </c>
      <c r="I174" s="217"/>
      <c r="J174" s="218">
        <f>ROUND(I174*H174,2)</f>
        <v>0</v>
      </c>
      <c r="K174" s="214" t="s">
        <v>19</v>
      </c>
      <c r="L174" s="44"/>
      <c r="M174" s="219" t="s">
        <v>19</v>
      </c>
      <c r="N174" s="220" t="s">
        <v>44</v>
      </c>
      <c r="O174" s="84"/>
      <c r="P174" s="221">
        <f>O174*H174</f>
        <v>0</v>
      </c>
      <c r="Q174" s="221">
        <v>0</v>
      </c>
      <c r="R174" s="221">
        <f>Q174*H174</f>
        <v>0</v>
      </c>
      <c r="S174" s="221">
        <v>0</v>
      </c>
      <c r="T174" s="222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23" t="s">
        <v>179</v>
      </c>
      <c r="AT174" s="223" t="s">
        <v>153</v>
      </c>
      <c r="AU174" s="223" t="s">
        <v>81</v>
      </c>
      <c r="AY174" s="17" t="s">
        <v>150</v>
      </c>
      <c r="BE174" s="224">
        <f>IF(N174="základní",J174,0)</f>
        <v>0</v>
      </c>
      <c r="BF174" s="224">
        <f>IF(N174="snížená",J174,0)</f>
        <v>0</v>
      </c>
      <c r="BG174" s="224">
        <f>IF(N174="zákl. přenesená",J174,0)</f>
        <v>0</v>
      </c>
      <c r="BH174" s="224">
        <f>IF(N174="sníž. přenesená",J174,0)</f>
        <v>0</v>
      </c>
      <c r="BI174" s="224">
        <f>IF(N174="nulová",J174,0)</f>
        <v>0</v>
      </c>
      <c r="BJ174" s="17" t="s">
        <v>81</v>
      </c>
      <c r="BK174" s="224">
        <f>ROUND(I174*H174,2)</f>
        <v>0</v>
      </c>
      <c r="BL174" s="17" t="s">
        <v>179</v>
      </c>
      <c r="BM174" s="223" t="s">
        <v>815</v>
      </c>
    </row>
    <row r="175" s="2" customFormat="1">
      <c r="A175" s="38"/>
      <c r="B175" s="39"/>
      <c r="C175" s="40"/>
      <c r="D175" s="225" t="s">
        <v>159</v>
      </c>
      <c r="E175" s="40"/>
      <c r="F175" s="226" t="s">
        <v>2970</v>
      </c>
      <c r="G175" s="40"/>
      <c r="H175" s="40"/>
      <c r="I175" s="227"/>
      <c r="J175" s="40"/>
      <c r="K175" s="40"/>
      <c r="L175" s="44"/>
      <c r="M175" s="228"/>
      <c r="N175" s="229"/>
      <c r="O175" s="84"/>
      <c r="P175" s="84"/>
      <c r="Q175" s="84"/>
      <c r="R175" s="84"/>
      <c r="S175" s="84"/>
      <c r="T175" s="85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159</v>
      </c>
      <c r="AU175" s="17" t="s">
        <v>81</v>
      </c>
    </row>
    <row r="176" s="12" customFormat="1" ht="25.92" customHeight="1">
      <c r="A176" s="12"/>
      <c r="B176" s="196"/>
      <c r="C176" s="197"/>
      <c r="D176" s="198" t="s">
        <v>72</v>
      </c>
      <c r="E176" s="199" t="s">
        <v>179</v>
      </c>
      <c r="F176" s="199" t="s">
        <v>2971</v>
      </c>
      <c r="G176" s="197"/>
      <c r="H176" s="197"/>
      <c r="I176" s="200"/>
      <c r="J176" s="201">
        <f>BK176</f>
        <v>0</v>
      </c>
      <c r="K176" s="197"/>
      <c r="L176" s="202"/>
      <c r="M176" s="203"/>
      <c r="N176" s="204"/>
      <c r="O176" s="204"/>
      <c r="P176" s="205">
        <f>SUM(P177:P196)</f>
        <v>0</v>
      </c>
      <c r="Q176" s="204"/>
      <c r="R176" s="205">
        <f>SUM(R177:R196)</f>
        <v>0</v>
      </c>
      <c r="S176" s="204"/>
      <c r="T176" s="206">
        <f>SUM(T177:T196)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07" t="s">
        <v>81</v>
      </c>
      <c r="AT176" s="208" t="s">
        <v>72</v>
      </c>
      <c r="AU176" s="208" t="s">
        <v>73</v>
      </c>
      <c r="AY176" s="207" t="s">
        <v>150</v>
      </c>
      <c r="BK176" s="209">
        <f>SUM(BK177:BK196)</f>
        <v>0</v>
      </c>
    </row>
    <row r="177" s="2" customFormat="1" ht="16.5" customHeight="1">
      <c r="A177" s="38"/>
      <c r="B177" s="39"/>
      <c r="C177" s="212" t="s">
        <v>392</v>
      </c>
      <c r="D177" s="212" t="s">
        <v>153</v>
      </c>
      <c r="E177" s="213" t="s">
        <v>2972</v>
      </c>
      <c r="F177" s="214" t="s">
        <v>2973</v>
      </c>
      <c r="G177" s="215" t="s">
        <v>216</v>
      </c>
      <c r="H177" s="216">
        <v>320</v>
      </c>
      <c r="I177" s="217"/>
      <c r="J177" s="218">
        <f>ROUND(I177*H177,2)</f>
        <v>0</v>
      </c>
      <c r="K177" s="214" t="s">
        <v>19</v>
      </c>
      <c r="L177" s="44"/>
      <c r="M177" s="219" t="s">
        <v>19</v>
      </c>
      <c r="N177" s="220" t="s">
        <v>44</v>
      </c>
      <c r="O177" s="84"/>
      <c r="P177" s="221">
        <f>O177*H177</f>
        <v>0</v>
      </c>
      <c r="Q177" s="221">
        <v>0</v>
      </c>
      <c r="R177" s="221">
        <f>Q177*H177</f>
        <v>0</v>
      </c>
      <c r="S177" s="221">
        <v>0</v>
      </c>
      <c r="T177" s="222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23" t="s">
        <v>179</v>
      </c>
      <c r="AT177" s="223" t="s">
        <v>153</v>
      </c>
      <c r="AU177" s="223" t="s">
        <v>81</v>
      </c>
      <c r="AY177" s="17" t="s">
        <v>150</v>
      </c>
      <c r="BE177" s="224">
        <f>IF(N177="základní",J177,0)</f>
        <v>0</v>
      </c>
      <c r="BF177" s="224">
        <f>IF(N177="snížená",J177,0)</f>
        <v>0</v>
      </c>
      <c r="BG177" s="224">
        <f>IF(N177="zákl. přenesená",J177,0)</f>
        <v>0</v>
      </c>
      <c r="BH177" s="224">
        <f>IF(N177="sníž. přenesená",J177,0)</f>
        <v>0</v>
      </c>
      <c r="BI177" s="224">
        <f>IF(N177="nulová",J177,0)</f>
        <v>0</v>
      </c>
      <c r="BJ177" s="17" t="s">
        <v>81</v>
      </c>
      <c r="BK177" s="224">
        <f>ROUND(I177*H177,2)</f>
        <v>0</v>
      </c>
      <c r="BL177" s="17" t="s">
        <v>179</v>
      </c>
      <c r="BM177" s="223" t="s">
        <v>825</v>
      </c>
    </row>
    <row r="178" s="2" customFormat="1">
      <c r="A178" s="38"/>
      <c r="B178" s="39"/>
      <c r="C178" s="40"/>
      <c r="D178" s="225" t="s">
        <v>159</v>
      </c>
      <c r="E178" s="40"/>
      <c r="F178" s="226" t="s">
        <v>2973</v>
      </c>
      <c r="G178" s="40"/>
      <c r="H178" s="40"/>
      <c r="I178" s="227"/>
      <c r="J178" s="40"/>
      <c r="K178" s="40"/>
      <c r="L178" s="44"/>
      <c r="M178" s="228"/>
      <c r="N178" s="229"/>
      <c r="O178" s="84"/>
      <c r="P178" s="84"/>
      <c r="Q178" s="84"/>
      <c r="R178" s="84"/>
      <c r="S178" s="84"/>
      <c r="T178" s="85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159</v>
      </c>
      <c r="AU178" s="17" t="s">
        <v>81</v>
      </c>
    </row>
    <row r="179" s="2" customFormat="1" ht="16.5" customHeight="1">
      <c r="A179" s="38"/>
      <c r="B179" s="39"/>
      <c r="C179" s="212" t="s">
        <v>398</v>
      </c>
      <c r="D179" s="212" t="s">
        <v>153</v>
      </c>
      <c r="E179" s="213" t="s">
        <v>2974</v>
      </c>
      <c r="F179" s="214" t="s">
        <v>2975</v>
      </c>
      <c r="G179" s="215" t="s">
        <v>216</v>
      </c>
      <c r="H179" s="216">
        <v>160</v>
      </c>
      <c r="I179" s="217"/>
      <c r="J179" s="218">
        <f>ROUND(I179*H179,2)</f>
        <v>0</v>
      </c>
      <c r="K179" s="214" t="s">
        <v>19</v>
      </c>
      <c r="L179" s="44"/>
      <c r="M179" s="219" t="s">
        <v>19</v>
      </c>
      <c r="N179" s="220" t="s">
        <v>44</v>
      </c>
      <c r="O179" s="84"/>
      <c r="P179" s="221">
        <f>O179*H179</f>
        <v>0</v>
      </c>
      <c r="Q179" s="221">
        <v>0</v>
      </c>
      <c r="R179" s="221">
        <f>Q179*H179</f>
        <v>0</v>
      </c>
      <c r="S179" s="221">
        <v>0</v>
      </c>
      <c r="T179" s="222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23" t="s">
        <v>179</v>
      </c>
      <c r="AT179" s="223" t="s">
        <v>153</v>
      </c>
      <c r="AU179" s="223" t="s">
        <v>81</v>
      </c>
      <c r="AY179" s="17" t="s">
        <v>150</v>
      </c>
      <c r="BE179" s="224">
        <f>IF(N179="základní",J179,0)</f>
        <v>0</v>
      </c>
      <c r="BF179" s="224">
        <f>IF(N179="snížená",J179,0)</f>
        <v>0</v>
      </c>
      <c r="BG179" s="224">
        <f>IF(N179="zákl. přenesená",J179,0)</f>
        <v>0</v>
      </c>
      <c r="BH179" s="224">
        <f>IF(N179="sníž. přenesená",J179,0)</f>
        <v>0</v>
      </c>
      <c r="BI179" s="224">
        <f>IF(N179="nulová",J179,0)</f>
        <v>0</v>
      </c>
      <c r="BJ179" s="17" t="s">
        <v>81</v>
      </c>
      <c r="BK179" s="224">
        <f>ROUND(I179*H179,2)</f>
        <v>0</v>
      </c>
      <c r="BL179" s="17" t="s">
        <v>179</v>
      </c>
      <c r="BM179" s="223" t="s">
        <v>835</v>
      </c>
    </row>
    <row r="180" s="2" customFormat="1">
      <c r="A180" s="38"/>
      <c r="B180" s="39"/>
      <c r="C180" s="40"/>
      <c r="D180" s="225" t="s">
        <v>159</v>
      </c>
      <c r="E180" s="40"/>
      <c r="F180" s="226" t="s">
        <v>2975</v>
      </c>
      <c r="G180" s="40"/>
      <c r="H180" s="40"/>
      <c r="I180" s="227"/>
      <c r="J180" s="40"/>
      <c r="K180" s="40"/>
      <c r="L180" s="44"/>
      <c r="M180" s="228"/>
      <c r="N180" s="229"/>
      <c r="O180" s="84"/>
      <c r="P180" s="84"/>
      <c r="Q180" s="84"/>
      <c r="R180" s="84"/>
      <c r="S180" s="84"/>
      <c r="T180" s="85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159</v>
      </c>
      <c r="AU180" s="17" t="s">
        <v>81</v>
      </c>
    </row>
    <row r="181" s="2" customFormat="1" ht="16.5" customHeight="1">
      <c r="A181" s="38"/>
      <c r="B181" s="39"/>
      <c r="C181" s="212" t="s">
        <v>402</v>
      </c>
      <c r="D181" s="212" t="s">
        <v>153</v>
      </c>
      <c r="E181" s="213" t="s">
        <v>2976</v>
      </c>
      <c r="F181" s="214" t="s">
        <v>2977</v>
      </c>
      <c r="G181" s="215" t="s">
        <v>216</v>
      </c>
      <c r="H181" s="216">
        <v>40</v>
      </c>
      <c r="I181" s="217"/>
      <c r="J181" s="218">
        <f>ROUND(I181*H181,2)</f>
        <v>0</v>
      </c>
      <c r="K181" s="214" t="s">
        <v>19</v>
      </c>
      <c r="L181" s="44"/>
      <c r="M181" s="219" t="s">
        <v>19</v>
      </c>
      <c r="N181" s="220" t="s">
        <v>44</v>
      </c>
      <c r="O181" s="84"/>
      <c r="P181" s="221">
        <f>O181*H181</f>
        <v>0</v>
      </c>
      <c r="Q181" s="221">
        <v>0</v>
      </c>
      <c r="R181" s="221">
        <f>Q181*H181</f>
        <v>0</v>
      </c>
      <c r="S181" s="221">
        <v>0</v>
      </c>
      <c r="T181" s="222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23" t="s">
        <v>179</v>
      </c>
      <c r="AT181" s="223" t="s">
        <v>153</v>
      </c>
      <c r="AU181" s="223" t="s">
        <v>81</v>
      </c>
      <c r="AY181" s="17" t="s">
        <v>150</v>
      </c>
      <c r="BE181" s="224">
        <f>IF(N181="základní",J181,0)</f>
        <v>0</v>
      </c>
      <c r="BF181" s="224">
        <f>IF(N181="snížená",J181,0)</f>
        <v>0</v>
      </c>
      <c r="BG181" s="224">
        <f>IF(N181="zákl. přenesená",J181,0)</f>
        <v>0</v>
      </c>
      <c r="BH181" s="224">
        <f>IF(N181="sníž. přenesená",J181,0)</f>
        <v>0</v>
      </c>
      <c r="BI181" s="224">
        <f>IF(N181="nulová",J181,0)</f>
        <v>0</v>
      </c>
      <c r="BJ181" s="17" t="s">
        <v>81</v>
      </c>
      <c r="BK181" s="224">
        <f>ROUND(I181*H181,2)</f>
        <v>0</v>
      </c>
      <c r="BL181" s="17" t="s">
        <v>179</v>
      </c>
      <c r="BM181" s="223" t="s">
        <v>843</v>
      </c>
    </row>
    <row r="182" s="2" customFormat="1">
      <c r="A182" s="38"/>
      <c r="B182" s="39"/>
      <c r="C182" s="40"/>
      <c r="D182" s="225" t="s">
        <v>159</v>
      </c>
      <c r="E182" s="40"/>
      <c r="F182" s="226" t="s">
        <v>2977</v>
      </c>
      <c r="G182" s="40"/>
      <c r="H182" s="40"/>
      <c r="I182" s="227"/>
      <c r="J182" s="40"/>
      <c r="K182" s="40"/>
      <c r="L182" s="44"/>
      <c r="M182" s="228"/>
      <c r="N182" s="229"/>
      <c r="O182" s="84"/>
      <c r="P182" s="84"/>
      <c r="Q182" s="84"/>
      <c r="R182" s="84"/>
      <c r="S182" s="84"/>
      <c r="T182" s="85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7" t="s">
        <v>159</v>
      </c>
      <c r="AU182" s="17" t="s">
        <v>81</v>
      </c>
    </row>
    <row r="183" s="2" customFormat="1" ht="16.5" customHeight="1">
      <c r="A183" s="38"/>
      <c r="B183" s="39"/>
      <c r="C183" s="212" t="s">
        <v>408</v>
      </c>
      <c r="D183" s="212" t="s">
        <v>153</v>
      </c>
      <c r="E183" s="213" t="s">
        <v>2978</v>
      </c>
      <c r="F183" s="214" t="s">
        <v>2979</v>
      </c>
      <c r="G183" s="215" t="s">
        <v>216</v>
      </c>
      <c r="H183" s="216">
        <v>20</v>
      </c>
      <c r="I183" s="217"/>
      <c r="J183" s="218">
        <f>ROUND(I183*H183,2)</f>
        <v>0</v>
      </c>
      <c r="K183" s="214" t="s">
        <v>19</v>
      </c>
      <c r="L183" s="44"/>
      <c r="M183" s="219" t="s">
        <v>19</v>
      </c>
      <c r="N183" s="220" t="s">
        <v>44</v>
      </c>
      <c r="O183" s="84"/>
      <c r="P183" s="221">
        <f>O183*H183</f>
        <v>0</v>
      </c>
      <c r="Q183" s="221">
        <v>0</v>
      </c>
      <c r="R183" s="221">
        <f>Q183*H183</f>
        <v>0</v>
      </c>
      <c r="S183" s="221">
        <v>0</v>
      </c>
      <c r="T183" s="222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23" t="s">
        <v>179</v>
      </c>
      <c r="AT183" s="223" t="s">
        <v>153</v>
      </c>
      <c r="AU183" s="223" t="s">
        <v>81</v>
      </c>
      <c r="AY183" s="17" t="s">
        <v>150</v>
      </c>
      <c r="BE183" s="224">
        <f>IF(N183="základní",J183,0)</f>
        <v>0</v>
      </c>
      <c r="BF183" s="224">
        <f>IF(N183="snížená",J183,0)</f>
        <v>0</v>
      </c>
      <c r="BG183" s="224">
        <f>IF(N183="zákl. přenesená",J183,0)</f>
        <v>0</v>
      </c>
      <c r="BH183" s="224">
        <f>IF(N183="sníž. přenesená",J183,0)</f>
        <v>0</v>
      </c>
      <c r="BI183" s="224">
        <f>IF(N183="nulová",J183,0)</f>
        <v>0</v>
      </c>
      <c r="BJ183" s="17" t="s">
        <v>81</v>
      </c>
      <c r="BK183" s="224">
        <f>ROUND(I183*H183,2)</f>
        <v>0</v>
      </c>
      <c r="BL183" s="17" t="s">
        <v>179</v>
      </c>
      <c r="BM183" s="223" t="s">
        <v>853</v>
      </c>
    </row>
    <row r="184" s="2" customFormat="1">
      <c r="A184" s="38"/>
      <c r="B184" s="39"/>
      <c r="C184" s="40"/>
      <c r="D184" s="225" t="s">
        <v>159</v>
      </c>
      <c r="E184" s="40"/>
      <c r="F184" s="226" t="s">
        <v>2979</v>
      </c>
      <c r="G184" s="40"/>
      <c r="H184" s="40"/>
      <c r="I184" s="227"/>
      <c r="J184" s="40"/>
      <c r="K184" s="40"/>
      <c r="L184" s="44"/>
      <c r="M184" s="228"/>
      <c r="N184" s="229"/>
      <c r="O184" s="84"/>
      <c r="P184" s="84"/>
      <c r="Q184" s="84"/>
      <c r="R184" s="84"/>
      <c r="S184" s="84"/>
      <c r="T184" s="85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7" t="s">
        <v>159</v>
      </c>
      <c r="AU184" s="17" t="s">
        <v>81</v>
      </c>
    </row>
    <row r="185" s="2" customFormat="1" ht="16.5" customHeight="1">
      <c r="A185" s="38"/>
      <c r="B185" s="39"/>
      <c r="C185" s="212" t="s">
        <v>413</v>
      </c>
      <c r="D185" s="212" t="s">
        <v>153</v>
      </c>
      <c r="E185" s="213" t="s">
        <v>2980</v>
      </c>
      <c r="F185" s="214" t="s">
        <v>2981</v>
      </c>
      <c r="G185" s="215" t="s">
        <v>216</v>
      </c>
      <c r="H185" s="216">
        <v>220</v>
      </c>
      <c r="I185" s="217"/>
      <c r="J185" s="218">
        <f>ROUND(I185*H185,2)</f>
        <v>0</v>
      </c>
      <c r="K185" s="214" t="s">
        <v>19</v>
      </c>
      <c r="L185" s="44"/>
      <c r="M185" s="219" t="s">
        <v>19</v>
      </c>
      <c r="N185" s="220" t="s">
        <v>44</v>
      </c>
      <c r="O185" s="84"/>
      <c r="P185" s="221">
        <f>O185*H185</f>
        <v>0</v>
      </c>
      <c r="Q185" s="221">
        <v>0</v>
      </c>
      <c r="R185" s="221">
        <f>Q185*H185</f>
        <v>0</v>
      </c>
      <c r="S185" s="221">
        <v>0</v>
      </c>
      <c r="T185" s="222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23" t="s">
        <v>179</v>
      </c>
      <c r="AT185" s="223" t="s">
        <v>153</v>
      </c>
      <c r="AU185" s="223" t="s">
        <v>81</v>
      </c>
      <c r="AY185" s="17" t="s">
        <v>150</v>
      </c>
      <c r="BE185" s="224">
        <f>IF(N185="základní",J185,0)</f>
        <v>0</v>
      </c>
      <c r="BF185" s="224">
        <f>IF(N185="snížená",J185,0)</f>
        <v>0</v>
      </c>
      <c r="BG185" s="224">
        <f>IF(N185="zákl. přenesená",J185,0)</f>
        <v>0</v>
      </c>
      <c r="BH185" s="224">
        <f>IF(N185="sníž. přenesená",J185,0)</f>
        <v>0</v>
      </c>
      <c r="BI185" s="224">
        <f>IF(N185="nulová",J185,0)</f>
        <v>0</v>
      </c>
      <c r="BJ185" s="17" t="s">
        <v>81</v>
      </c>
      <c r="BK185" s="224">
        <f>ROUND(I185*H185,2)</f>
        <v>0</v>
      </c>
      <c r="BL185" s="17" t="s">
        <v>179</v>
      </c>
      <c r="BM185" s="223" t="s">
        <v>863</v>
      </c>
    </row>
    <row r="186" s="2" customFormat="1">
      <c r="A186" s="38"/>
      <c r="B186" s="39"/>
      <c r="C186" s="40"/>
      <c r="D186" s="225" t="s">
        <v>159</v>
      </c>
      <c r="E186" s="40"/>
      <c r="F186" s="226" t="s">
        <v>2981</v>
      </c>
      <c r="G186" s="40"/>
      <c r="H186" s="40"/>
      <c r="I186" s="227"/>
      <c r="J186" s="40"/>
      <c r="K186" s="40"/>
      <c r="L186" s="44"/>
      <c r="M186" s="228"/>
      <c r="N186" s="229"/>
      <c r="O186" s="84"/>
      <c r="P186" s="84"/>
      <c r="Q186" s="84"/>
      <c r="R186" s="84"/>
      <c r="S186" s="84"/>
      <c r="T186" s="85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159</v>
      </c>
      <c r="AU186" s="17" t="s">
        <v>81</v>
      </c>
    </row>
    <row r="187" s="2" customFormat="1" ht="16.5" customHeight="1">
      <c r="A187" s="38"/>
      <c r="B187" s="39"/>
      <c r="C187" s="212" t="s">
        <v>419</v>
      </c>
      <c r="D187" s="212" t="s">
        <v>153</v>
      </c>
      <c r="E187" s="213" t="s">
        <v>2982</v>
      </c>
      <c r="F187" s="214" t="s">
        <v>2983</v>
      </c>
      <c r="G187" s="215" t="s">
        <v>216</v>
      </c>
      <c r="H187" s="216">
        <v>20</v>
      </c>
      <c r="I187" s="217"/>
      <c r="J187" s="218">
        <f>ROUND(I187*H187,2)</f>
        <v>0</v>
      </c>
      <c r="K187" s="214" t="s">
        <v>19</v>
      </c>
      <c r="L187" s="44"/>
      <c r="M187" s="219" t="s">
        <v>19</v>
      </c>
      <c r="N187" s="220" t="s">
        <v>44</v>
      </c>
      <c r="O187" s="84"/>
      <c r="P187" s="221">
        <f>O187*H187</f>
        <v>0</v>
      </c>
      <c r="Q187" s="221">
        <v>0</v>
      </c>
      <c r="R187" s="221">
        <f>Q187*H187</f>
        <v>0</v>
      </c>
      <c r="S187" s="221">
        <v>0</v>
      </c>
      <c r="T187" s="222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23" t="s">
        <v>179</v>
      </c>
      <c r="AT187" s="223" t="s">
        <v>153</v>
      </c>
      <c r="AU187" s="223" t="s">
        <v>81</v>
      </c>
      <c r="AY187" s="17" t="s">
        <v>150</v>
      </c>
      <c r="BE187" s="224">
        <f>IF(N187="základní",J187,0)</f>
        <v>0</v>
      </c>
      <c r="BF187" s="224">
        <f>IF(N187="snížená",J187,0)</f>
        <v>0</v>
      </c>
      <c r="BG187" s="224">
        <f>IF(N187="zákl. přenesená",J187,0)</f>
        <v>0</v>
      </c>
      <c r="BH187" s="224">
        <f>IF(N187="sníž. přenesená",J187,0)</f>
        <v>0</v>
      </c>
      <c r="BI187" s="224">
        <f>IF(N187="nulová",J187,0)</f>
        <v>0</v>
      </c>
      <c r="BJ187" s="17" t="s">
        <v>81</v>
      </c>
      <c r="BK187" s="224">
        <f>ROUND(I187*H187,2)</f>
        <v>0</v>
      </c>
      <c r="BL187" s="17" t="s">
        <v>179</v>
      </c>
      <c r="BM187" s="223" t="s">
        <v>873</v>
      </c>
    </row>
    <row r="188" s="2" customFormat="1">
      <c r="A188" s="38"/>
      <c r="B188" s="39"/>
      <c r="C188" s="40"/>
      <c r="D188" s="225" t="s">
        <v>159</v>
      </c>
      <c r="E188" s="40"/>
      <c r="F188" s="226" t="s">
        <v>2983</v>
      </c>
      <c r="G188" s="40"/>
      <c r="H188" s="40"/>
      <c r="I188" s="227"/>
      <c r="J188" s="40"/>
      <c r="K188" s="40"/>
      <c r="L188" s="44"/>
      <c r="M188" s="228"/>
      <c r="N188" s="229"/>
      <c r="O188" s="84"/>
      <c r="P188" s="84"/>
      <c r="Q188" s="84"/>
      <c r="R188" s="84"/>
      <c r="S188" s="84"/>
      <c r="T188" s="85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7" t="s">
        <v>159</v>
      </c>
      <c r="AU188" s="17" t="s">
        <v>81</v>
      </c>
    </row>
    <row r="189" s="2" customFormat="1" ht="16.5" customHeight="1">
      <c r="A189" s="38"/>
      <c r="B189" s="39"/>
      <c r="C189" s="212" t="s">
        <v>423</v>
      </c>
      <c r="D189" s="212" t="s">
        <v>153</v>
      </c>
      <c r="E189" s="213" t="s">
        <v>2984</v>
      </c>
      <c r="F189" s="214" t="s">
        <v>2985</v>
      </c>
      <c r="G189" s="215" t="s">
        <v>216</v>
      </c>
      <c r="H189" s="216">
        <v>200</v>
      </c>
      <c r="I189" s="217"/>
      <c r="J189" s="218">
        <f>ROUND(I189*H189,2)</f>
        <v>0</v>
      </c>
      <c r="K189" s="214" t="s">
        <v>19</v>
      </c>
      <c r="L189" s="44"/>
      <c r="M189" s="219" t="s">
        <v>19</v>
      </c>
      <c r="N189" s="220" t="s">
        <v>44</v>
      </c>
      <c r="O189" s="84"/>
      <c r="P189" s="221">
        <f>O189*H189</f>
        <v>0</v>
      </c>
      <c r="Q189" s="221">
        <v>0</v>
      </c>
      <c r="R189" s="221">
        <f>Q189*H189</f>
        <v>0</v>
      </c>
      <c r="S189" s="221">
        <v>0</v>
      </c>
      <c r="T189" s="222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23" t="s">
        <v>179</v>
      </c>
      <c r="AT189" s="223" t="s">
        <v>153</v>
      </c>
      <c r="AU189" s="223" t="s">
        <v>81</v>
      </c>
      <c r="AY189" s="17" t="s">
        <v>150</v>
      </c>
      <c r="BE189" s="224">
        <f>IF(N189="základní",J189,0)</f>
        <v>0</v>
      </c>
      <c r="BF189" s="224">
        <f>IF(N189="snížená",J189,0)</f>
        <v>0</v>
      </c>
      <c r="BG189" s="224">
        <f>IF(N189="zákl. přenesená",J189,0)</f>
        <v>0</v>
      </c>
      <c r="BH189" s="224">
        <f>IF(N189="sníž. přenesená",J189,0)</f>
        <v>0</v>
      </c>
      <c r="BI189" s="224">
        <f>IF(N189="nulová",J189,0)</f>
        <v>0</v>
      </c>
      <c r="BJ189" s="17" t="s">
        <v>81</v>
      </c>
      <c r="BK189" s="224">
        <f>ROUND(I189*H189,2)</f>
        <v>0</v>
      </c>
      <c r="BL189" s="17" t="s">
        <v>179</v>
      </c>
      <c r="BM189" s="223" t="s">
        <v>881</v>
      </c>
    </row>
    <row r="190" s="2" customFormat="1">
      <c r="A190" s="38"/>
      <c r="B190" s="39"/>
      <c r="C190" s="40"/>
      <c r="D190" s="225" t="s">
        <v>159</v>
      </c>
      <c r="E190" s="40"/>
      <c r="F190" s="226" t="s">
        <v>2985</v>
      </c>
      <c r="G190" s="40"/>
      <c r="H190" s="40"/>
      <c r="I190" s="227"/>
      <c r="J190" s="40"/>
      <c r="K190" s="40"/>
      <c r="L190" s="44"/>
      <c r="M190" s="228"/>
      <c r="N190" s="229"/>
      <c r="O190" s="84"/>
      <c r="P190" s="84"/>
      <c r="Q190" s="84"/>
      <c r="R190" s="84"/>
      <c r="S190" s="84"/>
      <c r="T190" s="85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7" t="s">
        <v>159</v>
      </c>
      <c r="AU190" s="17" t="s">
        <v>81</v>
      </c>
    </row>
    <row r="191" s="2" customFormat="1" ht="16.5" customHeight="1">
      <c r="A191" s="38"/>
      <c r="B191" s="39"/>
      <c r="C191" s="212" t="s">
        <v>427</v>
      </c>
      <c r="D191" s="212" t="s">
        <v>153</v>
      </c>
      <c r="E191" s="213" t="s">
        <v>2986</v>
      </c>
      <c r="F191" s="214" t="s">
        <v>2987</v>
      </c>
      <c r="G191" s="215" t="s">
        <v>216</v>
      </c>
      <c r="H191" s="216">
        <v>3670</v>
      </c>
      <c r="I191" s="217"/>
      <c r="J191" s="218">
        <f>ROUND(I191*H191,2)</f>
        <v>0</v>
      </c>
      <c r="K191" s="214" t="s">
        <v>19</v>
      </c>
      <c r="L191" s="44"/>
      <c r="M191" s="219" t="s">
        <v>19</v>
      </c>
      <c r="N191" s="220" t="s">
        <v>44</v>
      </c>
      <c r="O191" s="84"/>
      <c r="P191" s="221">
        <f>O191*H191</f>
        <v>0</v>
      </c>
      <c r="Q191" s="221">
        <v>0</v>
      </c>
      <c r="R191" s="221">
        <f>Q191*H191</f>
        <v>0</v>
      </c>
      <c r="S191" s="221">
        <v>0</v>
      </c>
      <c r="T191" s="222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23" t="s">
        <v>179</v>
      </c>
      <c r="AT191" s="223" t="s">
        <v>153</v>
      </c>
      <c r="AU191" s="223" t="s">
        <v>81</v>
      </c>
      <c r="AY191" s="17" t="s">
        <v>150</v>
      </c>
      <c r="BE191" s="224">
        <f>IF(N191="základní",J191,0)</f>
        <v>0</v>
      </c>
      <c r="BF191" s="224">
        <f>IF(N191="snížená",J191,0)</f>
        <v>0</v>
      </c>
      <c r="BG191" s="224">
        <f>IF(N191="zákl. přenesená",J191,0)</f>
        <v>0</v>
      </c>
      <c r="BH191" s="224">
        <f>IF(N191="sníž. přenesená",J191,0)</f>
        <v>0</v>
      </c>
      <c r="BI191" s="224">
        <f>IF(N191="nulová",J191,0)</f>
        <v>0</v>
      </c>
      <c r="BJ191" s="17" t="s">
        <v>81</v>
      </c>
      <c r="BK191" s="224">
        <f>ROUND(I191*H191,2)</f>
        <v>0</v>
      </c>
      <c r="BL191" s="17" t="s">
        <v>179</v>
      </c>
      <c r="BM191" s="223" t="s">
        <v>891</v>
      </c>
    </row>
    <row r="192" s="2" customFormat="1">
      <c r="A192" s="38"/>
      <c r="B192" s="39"/>
      <c r="C192" s="40"/>
      <c r="D192" s="225" t="s">
        <v>159</v>
      </c>
      <c r="E192" s="40"/>
      <c r="F192" s="226" t="s">
        <v>2988</v>
      </c>
      <c r="G192" s="40"/>
      <c r="H192" s="40"/>
      <c r="I192" s="227"/>
      <c r="J192" s="40"/>
      <c r="K192" s="40"/>
      <c r="L192" s="44"/>
      <c r="M192" s="228"/>
      <c r="N192" s="229"/>
      <c r="O192" s="84"/>
      <c r="P192" s="84"/>
      <c r="Q192" s="84"/>
      <c r="R192" s="84"/>
      <c r="S192" s="84"/>
      <c r="T192" s="85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7" t="s">
        <v>159</v>
      </c>
      <c r="AU192" s="17" t="s">
        <v>81</v>
      </c>
    </row>
    <row r="193" s="2" customFormat="1" ht="16.5" customHeight="1">
      <c r="A193" s="38"/>
      <c r="B193" s="39"/>
      <c r="C193" s="212" t="s">
        <v>433</v>
      </c>
      <c r="D193" s="212" t="s">
        <v>153</v>
      </c>
      <c r="E193" s="213" t="s">
        <v>2989</v>
      </c>
      <c r="F193" s="214" t="s">
        <v>2990</v>
      </c>
      <c r="G193" s="215" t="s">
        <v>216</v>
      </c>
      <c r="H193" s="216">
        <v>540</v>
      </c>
      <c r="I193" s="217"/>
      <c r="J193" s="218">
        <f>ROUND(I193*H193,2)</f>
        <v>0</v>
      </c>
      <c r="K193" s="214" t="s">
        <v>19</v>
      </c>
      <c r="L193" s="44"/>
      <c r="M193" s="219" t="s">
        <v>19</v>
      </c>
      <c r="N193" s="220" t="s">
        <v>44</v>
      </c>
      <c r="O193" s="84"/>
      <c r="P193" s="221">
        <f>O193*H193</f>
        <v>0</v>
      </c>
      <c r="Q193" s="221">
        <v>0</v>
      </c>
      <c r="R193" s="221">
        <f>Q193*H193</f>
        <v>0</v>
      </c>
      <c r="S193" s="221">
        <v>0</v>
      </c>
      <c r="T193" s="222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23" t="s">
        <v>179</v>
      </c>
      <c r="AT193" s="223" t="s">
        <v>153</v>
      </c>
      <c r="AU193" s="223" t="s">
        <v>81</v>
      </c>
      <c r="AY193" s="17" t="s">
        <v>150</v>
      </c>
      <c r="BE193" s="224">
        <f>IF(N193="základní",J193,0)</f>
        <v>0</v>
      </c>
      <c r="BF193" s="224">
        <f>IF(N193="snížená",J193,0)</f>
        <v>0</v>
      </c>
      <c r="BG193" s="224">
        <f>IF(N193="zákl. přenesená",J193,0)</f>
        <v>0</v>
      </c>
      <c r="BH193" s="224">
        <f>IF(N193="sníž. přenesená",J193,0)</f>
        <v>0</v>
      </c>
      <c r="BI193" s="224">
        <f>IF(N193="nulová",J193,0)</f>
        <v>0</v>
      </c>
      <c r="BJ193" s="17" t="s">
        <v>81</v>
      </c>
      <c r="BK193" s="224">
        <f>ROUND(I193*H193,2)</f>
        <v>0</v>
      </c>
      <c r="BL193" s="17" t="s">
        <v>179</v>
      </c>
      <c r="BM193" s="223" t="s">
        <v>899</v>
      </c>
    </row>
    <row r="194" s="2" customFormat="1">
      <c r="A194" s="38"/>
      <c r="B194" s="39"/>
      <c r="C194" s="40"/>
      <c r="D194" s="225" t="s">
        <v>159</v>
      </c>
      <c r="E194" s="40"/>
      <c r="F194" s="226" t="s">
        <v>2990</v>
      </c>
      <c r="G194" s="40"/>
      <c r="H194" s="40"/>
      <c r="I194" s="227"/>
      <c r="J194" s="40"/>
      <c r="K194" s="40"/>
      <c r="L194" s="44"/>
      <c r="M194" s="228"/>
      <c r="N194" s="229"/>
      <c r="O194" s="84"/>
      <c r="P194" s="84"/>
      <c r="Q194" s="84"/>
      <c r="R194" s="84"/>
      <c r="S194" s="84"/>
      <c r="T194" s="85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7" t="s">
        <v>159</v>
      </c>
      <c r="AU194" s="17" t="s">
        <v>81</v>
      </c>
    </row>
    <row r="195" s="2" customFormat="1" ht="16.5" customHeight="1">
      <c r="A195" s="38"/>
      <c r="B195" s="39"/>
      <c r="C195" s="212" t="s">
        <v>438</v>
      </c>
      <c r="D195" s="212" t="s">
        <v>153</v>
      </c>
      <c r="E195" s="213" t="s">
        <v>2991</v>
      </c>
      <c r="F195" s="214" t="s">
        <v>2992</v>
      </c>
      <c r="G195" s="215" t="s">
        <v>216</v>
      </c>
      <c r="H195" s="216">
        <v>600</v>
      </c>
      <c r="I195" s="217"/>
      <c r="J195" s="218">
        <f>ROUND(I195*H195,2)</f>
        <v>0</v>
      </c>
      <c r="K195" s="214" t="s">
        <v>19</v>
      </c>
      <c r="L195" s="44"/>
      <c r="M195" s="219" t="s">
        <v>19</v>
      </c>
      <c r="N195" s="220" t="s">
        <v>44</v>
      </c>
      <c r="O195" s="84"/>
      <c r="P195" s="221">
        <f>O195*H195</f>
        <v>0</v>
      </c>
      <c r="Q195" s="221">
        <v>0</v>
      </c>
      <c r="R195" s="221">
        <f>Q195*H195</f>
        <v>0</v>
      </c>
      <c r="S195" s="221">
        <v>0</v>
      </c>
      <c r="T195" s="222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23" t="s">
        <v>179</v>
      </c>
      <c r="AT195" s="223" t="s">
        <v>153</v>
      </c>
      <c r="AU195" s="223" t="s">
        <v>81</v>
      </c>
      <c r="AY195" s="17" t="s">
        <v>150</v>
      </c>
      <c r="BE195" s="224">
        <f>IF(N195="základní",J195,0)</f>
        <v>0</v>
      </c>
      <c r="BF195" s="224">
        <f>IF(N195="snížená",J195,0)</f>
        <v>0</v>
      </c>
      <c r="BG195" s="224">
        <f>IF(N195="zákl. přenesená",J195,0)</f>
        <v>0</v>
      </c>
      <c r="BH195" s="224">
        <f>IF(N195="sníž. přenesená",J195,0)</f>
        <v>0</v>
      </c>
      <c r="BI195" s="224">
        <f>IF(N195="nulová",J195,0)</f>
        <v>0</v>
      </c>
      <c r="BJ195" s="17" t="s">
        <v>81</v>
      </c>
      <c r="BK195" s="224">
        <f>ROUND(I195*H195,2)</f>
        <v>0</v>
      </c>
      <c r="BL195" s="17" t="s">
        <v>179</v>
      </c>
      <c r="BM195" s="223" t="s">
        <v>909</v>
      </c>
    </row>
    <row r="196" s="2" customFormat="1">
      <c r="A196" s="38"/>
      <c r="B196" s="39"/>
      <c r="C196" s="40"/>
      <c r="D196" s="225" t="s">
        <v>159</v>
      </c>
      <c r="E196" s="40"/>
      <c r="F196" s="226" t="s">
        <v>2992</v>
      </c>
      <c r="G196" s="40"/>
      <c r="H196" s="40"/>
      <c r="I196" s="227"/>
      <c r="J196" s="40"/>
      <c r="K196" s="40"/>
      <c r="L196" s="44"/>
      <c r="M196" s="228"/>
      <c r="N196" s="229"/>
      <c r="O196" s="84"/>
      <c r="P196" s="84"/>
      <c r="Q196" s="84"/>
      <c r="R196" s="84"/>
      <c r="S196" s="84"/>
      <c r="T196" s="85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7" t="s">
        <v>159</v>
      </c>
      <c r="AU196" s="17" t="s">
        <v>81</v>
      </c>
    </row>
    <row r="197" s="12" customFormat="1" ht="25.92" customHeight="1">
      <c r="A197" s="12"/>
      <c r="B197" s="196"/>
      <c r="C197" s="197"/>
      <c r="D197" s="198" t="s">
        <v>72</v>
      </c>
      <c r="E197" s="199" t="s">
        <v>186</v>
      </c>
      <c r="F197" s="199" t="s">
        <v>2993</v>
      </c>
      <c r="G197" s="197"/>
      <c r="H197" s="197"/>
      <c r="I197" s="200"/>
      <c r="J197" s="201">
        <f>BK197</f>
        <v>0</v>
      </c>
      <c r="K197" s="197"/>
      <c r="L197" s="202"/>
      <c r="M197" s="203"/>
      <c r="N197" s="204"/>
      <c r="O197" s="204"/>
      <c r="P197" s="205">
        <f>SUM(P198:P209)</f>
        <v>0</v>
      </c>
      <c r="Q197" s="204"/>
      <c r="R197" s="205">
        <f>SUM(R198:R209)</f>
        <v>0</v>
      </c>
      <c r="S197" s="204"/>
      <c r="T197" s="206">
        <f>SUM(T198:T209)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07" t="s">
        <v>81</v>
      </c>
      <c r="AT197" s="208" t="s">
        <v>72</v>
      </c>
      <c r="AU197" s="208" t="s">
        <v>73</v>
      </c>
      <c r="AY197" s="207" t="s">
        <v>150</v>
      </c>
      <c r="BK197" s="209">
        <f>SUM(BK198:BK209)</f>
        <v>0</v>
      </c>
    </row>
    <row r="198" s="2" customFormat="1" ht="16.5" customHeight="1">
      <c r="A198" s="38"/>
      <c r="B198" s="39"/>
      <c r="C198" s="212" t="s">
        <v>444</v>
      </c>
      <c r="D198" s="212" t="s">
        <v>153</v>
      </c>
      <c r="E198" s="213" t="s">
        <v>2994</v>
      </c>
      <c r="F198" s="214" t="s">
        <v>2995</v>
      </c>
      <c r="G198" s="215" t="s">
        <v>216</v>
      </c>
      <c r="H198" s="216">
        <v>148</v>
      </c>
      <c r="I198" s="217"/>
      <c r="J198" s="218">
        <f>ROUND(I198*H198,2)</f>
        <v>0</v>
      </c>
      <c r="K198" s="214" t="s">
        <v>19</v>
      </c>
      <c r="L198" s="44"/>
      <c r="M198" s="219" t="s">
        <v>19</v>
      </c>
      <c r="N198" s="220" t="s">
        <v>44</v>
      </c>
      <c r="O198" s="84"/>
      <c r="P198" s="221">
        <f>O198*H198</f>
        <v>0</v>
      </c>
      <c r="Q198" s="221">
        <v>0</v>
      </c>
      <c r="R198" s="221">
        <f>Q198*H198</f>
        <v>0</v>
      </c>
      <c r="S198" s="221">
        <v>0</v>
      </c>
      <c r="T198" s="222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23" t="s">
        <v>179</v>
      </c>
      <c r="AT198" s="223" t="s">
        <v>153</v>
      </c>
      <c r="AU198" s="223" t="s">
        <v>81</v>
      </c>
      <c r="AY198" s="17" t="s">
        <v>150</v>
      </c>
      <c r="BE198" s="224">
        <f>IF(N198="základní",J198,0)</f>
        <v>0</v>
      </c>
      <c r="BF198" s="224">
        <f>IF(N198="snížená",J198,0)</f>
        <v>0</v>
      </c>
      <c r="BG198" s="224">
        <f>IF(N198="zákl. přenesená",J198,0)</f>
        <v>0</v>
      </c>
      <c r="BH198" s="224">
        <f>IF(N198="sníž. přenesená",J198,0)</f>
        <v>0</v>
      </c>
      <c r="BI198" s="224">
        <f>IF(N198="nulová",J198,0)</f>
        <v>0</v>
      </c>
      <c r="BJ198" s="17" t="s">
        <v>81</v>
      </c>
      <c r="BK198" s="224">
        <f>ROUND(I198*H198,2)</f>
        <v>0</v>
      </c>
      <c r="BL198" s="17" t="s">
        <v>179</v>
      </c>
      <c r="BM198" s="223" t="s">
        <v>917</v>
      </c>
    </row>
    <row r="199" s="2" customFormat="1">
      <c r="A199" s="38"/>
      <c r="B199" s="39"/>
      <c r="C199" s="40"/>
      <c r="D199" s="225" t="s">
        <v>159</v>
      </c>
      <c r="E199" s="40"/>
      <c r="F199" s="226" t="s">
        <v>2995</v>
      </c>
      <c r="G199" s="40"/>
      <c r="H199" s="40"/>
      <c r="I199" s="227"/>
      <c r="J199" s="40"/>
      <c r="K199" s="40"/>
      <c r="L199" s="44"/>
      <c r="M199" s="228"/>
      <c r="N199" s="229"/>
      <c r="O199" s="84"/>
      <c r="P199" s="84"/>
      <c r="Q199" s="84"/>
      <c r="R199" s="84"/>
      <c r="S199" s="84"/>
      <c r="T199" s="85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159</v>
      </c>
      <c r="AU199" s="17" t="s">
        <v>81</v>
      </c>
    </row>
    <row r="200" s="2" customFormat="1" ht="16.5" customHeight="1">
      <c r="A200" s="38"/>
      <c r="B200" s="39"/>
      <c r="C200" s="212" t="s">
        <v>448</v>
      </c>
      <c r="D200" s="212" t="s">
        <v>153</v>
      </c>
      <c r="E200" s="213" t="s">
        <v>2996</v>
      </c>
      <c r="F200" s="214" t="s">
        <v>2997</v>
      </c>
      <c r="G200" s="215" t="s">
        <v>216</v>
      </c>
      <c r="H200" s="216">
        <v>84</v>
      </c>
      <c r="I200" s="217"/>
      <c r="J200" s="218">
        <f>ROUND(I200*H200,2)</f>
        <v>0</v>
      </c>
      <c r="K200" s="214" t="s">
        <v>19</v>
      </c>
      <c r="L200" s="44"/>
      <c r="M200" s="219" t="s">
        <v>19</v>
      </c>
      <c r="N200" s="220" t="s">
        <v>44</v>
      </c>
      <c r="O200" s="84"/>
      <c r="P200" s="221">
        <f>O200*H200</f>
        <v>0</v>
      </c>
      <c r="Q200" s="221">
        <v>0</v>
      </c>
      <c r="R200" s="221">
        <f>Q200*H200</f>
        <v>0</v>
      </c>
      <c r="S200" s="221">
        <v>0</v>
      </c>
      <c r="T200" s="222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23" t="s">
        <v>179</v>
      </c>
      <c r="AT200" s="223" t="s">
        <v>153</v>
      </c>
      <c r="AU200" s="223" t="s">
        <v>81</v>
      </c>
      <c r="AY200" s="17" t="s">
        <v>150</v>
      </c>
      <c r="BE200" s="224">
        <f>IF(N200="základní",J200,0)</f>
        <v>0</v>
      </c>
      <c r="BF200" s="224">
        <f>IF(N200="snížená",J200,0)</f>
        <v>0</v>
      </c>
      <c r="BG200" s="224">
        <f>IF(N200="zákl. přenesená",J200,0)</f>
        <v>0</v>
      </c>
      <c r="BH200" s="224">
        <f>IF(N200="sníž. přenesená",J200,0)</f>
        <v>0</v>
      </c>
      <c r="BI200" s="224">
        <f>IF(N200="nulová",J200,0)</f>
        <v>0</v>
      </c>
      <c r="BJ200" s="17" t="s">
        <v>81</v>
      </c>
      <c r="BK200" s="224">
        <f>ROUND(I200*H200,2)</f>
        <v>0</v>
      </c>
      <c r="BL200" s="17" t="s">
        <v>179</v>
      </c>
      <c r="BM200" s="223" t="s">
        <v>927</v>
      </c>
    </row>
    <row r="201" s="2" customFormat="1">
      <c r="A201" s="38"/>
      <c r="B201" s="39"/>
      <c r="C201" s="40"/>
      <c r="D201" s="225" t="s">
        <v>159</v>
      </c>
      <c r="E201" s="40"/>
      <c r="F201" s="226" t="s">
        <v>2997</v>
      </c>
      <c r="G201" s="40"/>
      <c r="H201" s="40"/>
      <c r="I201" s="227"/>
      <c r="J201" s="40"/>
      <c r="K201" s="40"/>
      <c r="L201" s="44"/>
      <c r="M201" s="228"/>
      <c r="N201" s="229"/>
      <c r="O201" s="84"/>
      <c r="P201" s="84"/>
      <c r="Q201" s="84"/>
      <c r="R201" s="84"/>
      <c r="S201" s="84"/>
      <c r="T201" s="85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7" t="s">
        <v>159</v>
      </c>
      <c r="AU201" s="17" t="s">
        <v>81</v>
      </c>
    </row>
    <row r="202" s="2" customFormat="1" ht="16.5" customHeight="1">
      <c r="A202" s="38"/>
      <c r="B202" s="39"/>
      <c r="C202" s="212" t="s">
        <v>454</v>
      </c>
      <c r="D202" s="212" t="s">
        <v>153</v>
      </c>
      <c r="E202" s="213" t="s">
        <v>2998</v>
      </c>
      <c r="F202" s="214" t="s">
        <v>2999</v>
      </c>
      <c r="G202" s="215" t="s">
        <v>1866</v>
      </c>
      <c r="H202" s="216">
        <v>1</v>
      </c>
      <c r="I202" s="217"/>
      <c r="J202" s="218">
        <f>ROUND(I202*H202,2)</f>
        <v>0</v>
      </c>
      <c r="K202" s="214" t="s">
        <v>19</v>
      </c>
      <c r="L202" s="44"/>
      <c r="M202" s="219" t="s">
        <v>19</v>
      </c>
      <c r="N202" s="220" t="s">
        <v>44</v>
      </c>
      <c r="O202" s="84"/>
      <c r="P202" s="221">
        <f>O202*H202</f>
        <v>0</v>
      </c>
      <c r="Q202" s="221">
        <v>0</v>
      </c>
      <c r="R202" s="221">
        <f>Q202*H202</f>
        <v>0</v>
      </c>
      <c r="S202" s="221">
        <v>0</v>
      </c>
      <c r="T202" s="222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23" t="s">
        <v>179</v>
      </c>
      <c r="AT202" s="223" t="s">
        <v>153</v>
      </c>
      <c r="AU202" s="223" t="s">
        <v>81</v>
      </c>
      <c r="AY202" s="17" t="s">
        <v>150</v>
      </c>
      <c r="BE202" s="224">
        <f>IF(N202="základní",J202,0)</f>
        <v>0</v>
      </c>
      <c r="BF202" s="224">
        <f>IF(N202="snížená",J202,0)</f>
        <v>0</v>
      </c>
      <c r="BG202" s="224">
        <f>IF(N202="zákl. přenesená",J202,0)</f>
        <v>0</v>
      </c>
      <c r="BH202" s="224">
        <f>IF(N202="sníž. přenesená",J202,0)</f>
        <v>0</v>
      </c>
      <c r="BI202" s="224">
        <f>IF(N202="nulová",J202,0)</f>
        <v>0</v>
      </c>
      <c r="BJ202" s="17" t="s">
        <v>81</v>
      </c>
      <c r="BK202" s="224">
        <f>ROUND(I202*H202,2)</f>
        <v>0</v>
      </c>
      <c r="BL202" s="17" t="s">
        <v>179</v>
      </c>
      <c r="BM202" s="223" t="s">
        <v>933</v>
      </c>
    </row>
    <row r="203" s="2" customFormat="1">
      <c r="A203" s="38"/>
      <c r="B203" s="39"/>
      <c r="C203" s="40"/>
      <c r="D203" s="225" t="s">
        <v>159</v>
      </c>
      <c r="E203" s="40"/>
      <c r="F203" s="226" t="s">
        <v>2999</v>
      </c>
      <c r="G203" s="40"/>
      <c r="H203" s="40"/>
      <c r="I203" s="227"/>
      <c r="J203" s="40"/>
      <c r="K203" s="40"/>
      <c r="L203" s="44"/>
      <c r="M203" s="228"/>
      <c r="N203" s="229"/>
      <c r="O203" s="84"/>
      <c r="P203" s="84"/>
      <c r="Q203" s="84"/>
      <c r="R203" s="84"/>
      <c r="S203" s="84"/>
      <c r="T203" s="85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7" t="s">
        <v>159</v>
      </c>
      <c r="AU203" s="17" t="s">
        <v>81</v>
      </c>
    </row>
    <row r="204" s="2" customFormat="1" ht="16.5" customHeight="1">
      <c r="A204" s="38"/>
      <c r="B204" s="39"/>
      <c r="C204" s="212" t="s">
        <v>458</v>
      </c>
      <c r="D204" s="212" t="s">
        <v>153</v>
      </c>
      <c r="E204" s="213" t="s">
        <v>3000</v>
      </c>
      <c r="F204" s="214" t="s">
        <v>3001</v>
      </c>
      <c r="G204" s="215" t="s">
        <v>216</v>
      </c>
      <c r="H204" s="216">
        <v>30</v>
      </c>
      <c r="I204" s="217"/>
      <c r="J204" s="218">
        <f>ROUND(I204*H204,2)</f>
        <v>0</v>
      </c>
      <c r="K204" s="214" t="s">
        <v>19</v>
      </c>
      <c r="L204" s="44"/>
      <c r="M204" s="219" t="s">
        <v>19</v>
      </c>
      <c r="N204" s="220" t="s">
        <v>44</v>
      </c>
      <c r="O204" s="84"/>
      <c r="P204" s="221">
        <f>O204*H204</f>
        <v>0</v>
      </c>
      <c r="Q204" s="221">
        <v>0</v>
      </c>
      <c r="R204" s="221">
        <f>Q204*H204</f>
        <v>0</v>
      </c>
      <c r="S204" s="221">
        <v>0</v>
      </c>
      <c r="T204" s="222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23" t="s">
        <v>179</v>
      </c>
      <c r="AT204" s="223" t="s">
        <v>153</v>
      </c>
      <c r="AU204" s="223" t="s">
        <v>81</v>
      </c>
      <c r="AY204" s="17" t="s">
        <v>150</v>
      </c>
      <c r="BE204" s="224">
        <f>IF(N204="základní",J204,0)</f>
        <v>0</v>
      </c>
      <c r="BF204" s="224">
        <f>IF(N204="snížená",J204,0)</f>
        <v>0</v>
      </c>
      <c r="BG204" s="224">
        <f>IF(N204="zákl. přenesená",J204,0)</f>
        <v>0</v>
      </c>
      <c r="BH204" s="224">
        <f>IF(N204="sníž. přenesená",J204,0)</f>
        <v>0</v>
      </c>
      <c r="BI204" s="224">
        <f>IF(N204="nulová",J204,0)</f>
        <v>0</v>
      </c>
      <c r="BJ204" s="17" t="s">
        <v>81</v>
      </c>
      <c r="BK204" s="224">
        <f>ROUND(I204*H204,2)</f>
        <v>0</v>
      </c>
      <c r="BL204" s="17" t="s">
        <v>179</v>
      </c>
      <c r="BM204" s="223" t="s">
        <v>943</v>
      </c>
    </row>
    <row r="205" s="2" customFormat="1">
      <c r="A205" s="38"/>
      <c r="B205" s="39"/>
      <c r="C205" s="40"/>
      <c r="D205" s="225" t="s">
        <v>159</v>
      </c>
      <c r="E205" s="40"/>
      <c r="F205" s="226" t="s">
        <v>3001</v>
      </c>
      <c r="G205" s="40"/>
      <c r="H205" s="40"/>
      <c r="I205" s="227"/>
      <c r="J205" s="40"/>
      <c r="K205" s="40"/>
      <c r="L205" s="44"/>
      <c r="M205" s="228"/>
      <c r="N205" s="229"/>
      <c r="O205" s="84"/>
      <c r="P205" s="84"/>
      <c r="Q205" s="84"/>
      <c r="R205" s="84"/>
      <c r="S205" s="84"/>
      <c r="T205" s="85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7" t="s">
        <v>159</v>
      </c>
      <c r="AU205" s="17" t="s">
        <v>81</v>
      </c>
    </row>
    <row r="206" s="2" customFormat="1" ht="16.5" customHeight="1">
      <c r="A206" s="38"/>
      <c r="B206" s="39"/>
      <c r="C206" s="212" t="s">
        <v>464</v>
      </c>
      <c r="D206" s="212" t="s">
        <v>153</v>
      </c>
      <c r="E206" s="213" t="s">
        <v>3002</v>
      </c>
      <c r="F206" s="214" t="s">
        <v>3003</v>
      </c>
      <c r="G206" s="215" t="s">
        <v>216</v>
      </c>
      <c r="H206" s="216">
        <v>1</v>
      </c>
      <c r="I206" s="217"/>
      <c r="J206" s="218">
        <f>ROUND(I206*H206,2)</f>
        <v>0</v>
      </c>
      <c r="K206" s="214" t="s">
        <v>19</v>
      </c>
      <c r="L206" s="44"/>
      <c r="M206" s="219" t="s">
        <v>19</v>
      </c>
      <c r="N206" s="220" t="s">
        <v>44</v>
      </c>
      <c r="O206" s="84"/>
      <c r="P206" s="221">
        <f>O206*H206</f>
        <v>0</v>
      </c>
      <c r="Q206" s="221">
        <v>0</v>
      </c>
      <c r="R206" s="221">
        <f>Q206*H206</f>
        <v>0</v>
      </c>
      <c r="S206" s="221">
        <v>0</v>
      </c>
      <c r="T206" s="222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23" t="s">
        <v>179</v>
      </c>
      <c r="AT206" s="223" t="s">
        <v>153</v>
      </c>
      <c r="AU206" s="223" t="s">
        <v>81</v>
      </c>
      <c r="AY206" s="17" t="s">
        <v>150</v>
      </c>
      <c r="BE206" s="224">
        <f>IF(N206="základní",J206,0)</f>
        <v>0</v>
      </c>
      <c r="BF206" s="224">
        <f>IF(N206="snížená",J206,0)</f>
        <v>0</v>
      </c>
      <c r="BG206" s="224">
        <f>IF(N206="zákl. přenesená",J206,0)</f>
        <v>0</v>
      </c>
      <c r="BH206" s="224">
        <f>IF(N206="sníž. přenesená",J206,0)</f>
        <v>0</v>
      </c>
      <c r="BI206" s="224">
        <f>IF(N206="nulová",J206,0)</f>
        <v>0</v>
      </c>
      <c r="BJ206" s="17" t="s">
        <v>81</v>
      </c>
      <c r="BK206" s="224">
        <f>ROUND(I206*H206,2)</f>
        <v>0</v>
      </c>
      <c r="BL206" s="17" t="s">
        <v>179</v>
      </c>
      <c r="BM206" s="223" t="s">
        <v>951</v>
      </c>
    </row>
    <row r="207" s="2" customFormat="1">
      <c r="A207" s="38"/>
      <c r="B207" s="39"/>
      <c r="C207" s="40"/>
      <c r="D207" s="225" t="s">
        <v>159</v>
      </c>
      <c r="E207" s="40"/>
      <c r="F207" s="226" t="s">
        <v>3003</v>
      </c>
      <c r="G207" s="40"/>
      <c r="H207" s="40"/>
      <c r="I207" s="227"/>
      <c r="J207" s="40"/>
      <c r="K207" s="40"/>
      <c r="L207" s="44"/>
      <c r="M207" s="228"/>
      <c r="N207" s="229"/>
      <c r="O207" s="84"/>
      <c r="P207" s="84"/>
      <c r="Q207" s="84"/>
      <c r="R207" s="84"/>
      <c r="S207" s="84"/>
      <c r="T207" s="85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T207" s="17" t="s">
        <v>159</v>
      </c>
      <c r="AU207" s="17" t="s">
        <v>81</v>
      </c>
    </row>
    <row r="208" s="2" customFormat="1" ht="16.5" customHeight="1">
      <c r="A208" s="38"/>
      <c r="B208" s="39"/>
      <c r="C208" s="212" t="s">
        <v>468</v>
      </c>
      <c r="D208" s="212" t="s">
        <v>153</v>
      </c>
      <c r="E208" s="213" t="s">
        <v>3004</v>
      </c>
      <c r="F208" s="214" t="s">
        <v>3005</v>
      </c>
      <c r="G208" s="215" t="s">
        <v>216</v>
      </c>
      <c r="H208" s="216">
        <v>15</v>
      </c>
      <c r="I208" s="217"/>
      <c r="J208" s="218">
        <f>ROUND(I208*H208,2)</f>
        <v>0</v>
      </c>
      <c r="K208" s="214" t="s">
        <v>19</v>
      </c>
      <c r="L208" s="44"/>
      <c r="M208" s="219" t="s">
        <v>19</v>
      </c>
      <c r="N208" s="220" t="s">
        <v>44</v>
      </c>
      <c r="O208" s="84"/>
      <c r="P208" s="221">
        <f>O208*H208</f>
        <v>0</v>
      </c>
      <c r="Q208" s="221">
        <v>0</v>
      </c>
      <c r="R208" s="221">
        <f>Q208*H208</f>
        <v>0</v>
      </c>
      <c r="S208" s="221">
        <v>0</v>
      </c>
      <c r="T208" s="222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23" t="s">
        <v>179</v>
      </c>
      <c r="AT208" s="223" t="s">
        <v>153</v>
      </c>
      <c r="AU208" s="223" t="s">
        <v>81</v>
      </c>
      <c r="AY208" s="17" t="s">
        <v>150</v>
      </c>
      <c r="BE208" s="224">
        <f>IF(N208="základní",J208,0)</f>
        <v>0</v>
      </c>
      <c r="BF208" s="224">
        <f>IF(N208="snížená",J208,0)</f>
        <v>0</v>
      </c>
      <c r="BG208" s="224">
        <f>IF(N208="zákl. přenesená",J208,0)</f>
        <v>0</v>
      </c>
      <c r="BH208" s="224">
        <f>IF(N208="sníž. přenesená",J208,0)</f>
        <v>0</v>
      </c>
      <c r="BI208" s="224">
        <f>IF(N208="nulová",J208,0)</f>
        <v>0</v>
      </c>
      <c r="BJ208" s="17" t="s">
        <v>81</v>
      </c>
      <c r="BK208" s="224">
        <f>ROUND(I208*H208,2)</f>
        <v>0</v>
      </c>
      <c r="BL208" s="17" t="s">
        <v>179</v>
      </c>
      <c r="BM208" s="223" t="s">
        <v>959</v>
      </c>
    </row>
    <row r="209" s="2" customFormat="1">
      <c r="A209" s="38"/>
      <c r="B209" s="39"/>
      <c r="C209" s="40"/>
      <c r="D209" s="225" t="s">
        <v>159</v>
      </c>
      <c r="E209" s="40"/>
      <c r="F209" s="226" t="s">
        <v>3005</v>
      </c>
      <c r="G209" s="40"/>
      <c r="H209" s="40"/>
      <c r="I209" s="227"/>
      <c r="J209" s="40"/>
      <c r="K209" s="40"/>
      <c r="L209" s="44"/>
      <c r="M209" s="228"/>
      <c r="N209" s="229"/>
      <c r="O209" s="84"/>
      <c r="P209" s="84"/>
      <c r="Q209" s="84"/>
      <c r="R209" s="84"/>
      <c r="S209" s="84"/>
      <c r="T209" s="85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7" t="s">
        <v>159</v>
      </c>
      <c r="AU209" s="17" t="s">
        <v>81</v>
      </c>
    </row>
    <row r="210" s="12" customFormat="1" ht="25.92" customHeight="1">
      <c r="A210" s="12"/>
      <c r="B210" s="196"/>
      <c r="C210" s="197"/>
      <c r="D210" s="198" t="s">
        <v>72</v>
      </c>
      <c r="E210" s="199" t="s">
        <v>192</v>
      </c>
      <c r="F210" s="199" t="s">
        <v>3006</v>
      </c>
      <c r="G210" s="197"/>
      <c r="H210" s="197"/>
      <c r="I210" s="200"/>
      <c r="J210" s="201">
        <f>BK210</f>
        <v>0</v>
      </c>
      <c r="K210" s="197"/>
      <c r="L210" s="202"/>
      <c r="M210" s="203"/>
      <c r="N210" s="204"/>
      <c r="O210" s="204"/>
      <c r="P210" s="205">
        <f>SUM(P211:P228)</f>
        <v>0</v>
      </c>
      <c r="Q210" s="204"/>
      <c r="R210" s="205">
        <f>SUM(R211:R228)</f>
        <v>0</v>
      </c>
      <c r="S210" s="204"/>
      <c r="T210" s="206">
        <f>SUM(T211:T228)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07" t="s">
        <v>81</v>
      </c>
      <c r="AT210" s="208" t="s">
        <v>72</v>
      </c>
      <c r="AU210" s="208" t="s">
        <v>73</v>
      </c>
      <c r="AY210" s="207" t="s">
        <v>150</v>
      </c>
      <c r="BK210" s="209">
        <f>SUM(BK211:BK228)</f>
        <v>0</v>
      </c>
    </row>
    <row r="211" s="2" customFormat="1" ht="16.5" customHeight="1">
      <c r="A211" s="38"/>
      <c r="B211" s="39"/>
      <c r="C211" s="212" t="s">
        <v>474</v>
      </c>
      <c r="D211" s="212" t="s">
        <v>153</v>
      </c>
      <c r="E211" s="213" t="s">
        <v>3007</v>
      </c>
      <c r="F211" s="214" t="s">
        <v>3008</v>
      </c>
      <c r="G211" s="215" t="s">
        <v>1866</v>
      </c>
      <c r="H211" s="216">
        <v>0</v>
      </c>
      <c r="I211" s="217"/>
      <c r="J211" s="218">
        <f>ROUND(I211*H211,2)</f>
        <v>0</v>
      </c>
      <c r="K211" s="214" t="s">
        <v>19</v>
      </c>
      <c r="L211" s="44"/>
      <c r="M211" s="219" t="s">
        <v>19</v>
      </c>
      <c r="N211" s="220" t="s">
        <v>44</v>
      </c>
      <c r="O211" s="84"/>
      <c r="P211" s="221">
        <f>O211*H211</f>
        <v>0</v>
      </c>
      <c r="Q211" s="221">
        <v>0</v>
      </c>
      <c r="R211" s="221">
        <f>Q211*H211</f>
        <v>0</v>
      </c>
      <c r="S211" s="221">
        <v>0</v>
      </c>
      <c r="T211" s="222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23" t="s">
        <v>179</v>
      </c>
      <c r="AT211" s="223" t="s">
        <v>153</v>
      </c>
      <c r="AU211" s="223" t="s">
        <v>81</v>
      </c>
      <c r="AY211" s="17" t="s">
        <v>150</v>
      </c>
      <c r="BE211" s="224">
        <f>IF(N211="základní",J211,0)</f>
        <v>0</v>
      </c>
      <c r="BF211" s="224">
        <f>IF(N211="snížená",J211,0)</f>
        <v>0</v>
      </c>
      <c r="BG211" s="224">
        <f>IF(N211="zákl. přenesená",J211,0)</f>
        <v>0</v>
      </c>
      <c r="BH211" s="224">
        <f>IF(N211="sníž. přenesená",J211,0)</f>
        <v>0</v>
      </c>
      <c r="BI211" s="224">
        <f>IF(N211="nulová",J211,0)</f>
        <v>0</v>
      </c>
      <c r="BJ211" s="17" t="s">
        <v>81</v>
      </c>
      <c r="BK211" s="224">
        <f>ROUND(I211*H211,2)</f>
        <v>0</v>
      </c>
      <c r="BL211" s="17" t="s">
        <v>179</v>
      </c>
      <c r="BM211" s="223" t="s">
        <v>968</v>
      </c>
    </row>
    <row r="212" s="2" customFormat="1">
      <c r="A212" s="38"/>
      <c r="B212" s="39"/>
      <c r="C212" s="40"/>
      <c r="D212" s="225" t="s">
        <v>159</v>
      </c>
      <c r="E212" s="40"/>
      <c r="F212" s="226" t="s">
        <v>3008</v>
      </c>
      <c r="G212" s="40"/>
      <c r="H212" s="40"/>
      <c r="I212" s="227"/>
      <c r="J212" s="40"/>
      <c r="K212" s="40"/>
      <c r="L212" s="44"/>
      <c r="M212" s="228"/>
      <c r="N212" s="229"/>
      <c r="O212" s="84"/>
      <c r="P212" s="84"/>
      <c r="Q212" s="84"/>
      <c r="R212" s="84"/>
      <c r="S212" s="84"/>
      <c r="T212" s="85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T212" s="17" t="s">
        <v>159</v>
      </c>
      <c r="AU212" s="17" t="s">
        <v>81</v>
      </c>
    </row>
    <row r="213" s="2" customFormat="1" ht="16.5" customHeight="1">
      <c r="A213" s="38"/>
      <c r="B213" s="39"/>
      <c r="C213" s="212" t="s">
        <v>479</v>
      </c>
      <c r="D213" s="212" t="s">
        <v>153</v>
      </c>
      <c r="E213" s="213" t="s">
        <v>3009</v>
      </c>
      <c r="F213" s="214" t="s">
        <v>3010</v>
      </c>
      <c r="G213" s="215" t="s">
        <v>1866</v>
      </c>
      <c r="H213" s="216">
        <v>0</v>
      </c>
      <c r="I213" s="217"/>
      <c r="J213" s="218">
        <f>ROUND(I213*H213,2)</f>
        <v>0</v>
      </c>
      <c r="K213" s="214" t="s">
        <v>19</v>
      </c>
      <c r="L213" s="44"/>
      <c r="M213" s="219" t="s">
        <v>19</v>
      </c>
      <c r="N213" s="220" t="s">
        <v>44</v>
      </c>
      <c r="O213" s="84"/>
      <c r="P213" s="221">
        <f>O213*H213</f>
        <v>0</v>
      </c>
      <c r="Q213" s="221">
        <v>0</v>
      </c>
      <c r="R213" s="221">
        <f>Q213*H213</f>
        <v>0</v>
      </c>
      <c r="S213" s="221">
        <v>0</v>
      </c>
      <c r="T213" s="222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23" t="s">
        <v>179</v>
      </c>
      <c r="AT213" s="223" t="s">
        <v>153</v>
      </c>
      <c r="AU213" s="223" t="s">
        <v>81</v>
      </c>
      <c r="AY213" s="17" t="s">
        <v>150</v>
      </c>
      <c r="BE213" s="224">
        <f>IF(N213="základní",J213,0)</f>
        <v>0</v>
      </c>
      <c r="BF213" s="224">
        <f>IF(N213="snížená",J213,0)</f>
        <v>0</v>
      </c>
      <c r="BG213" s="224">
        <f>IF(N213="zákl. přenesená",J213,0)</f>
        <v>0</v>
      </c>
      <c r="BH213" s="224">
        <f>IF(N213="sníž. přenesená",J213,0)</f>
        <v>0</v>
      </c>
      <c r="BI213" s="224">
        <f>IF(N213="nulová",J213,0)</f>
        <v>0</v>
      </c>
      <c r="BJ213" s="17" t="s">
        <v>81</v>
      </c>
      <c r="BK213" s="224">
        <f>ROUND(I213*H213,2)</f>
        <v>0</v>
      </c>
      <c r="BL213" s="17" t="s">
        <v>179</v>
      </c>
      <c r="BM213" s="223" t="s">
        <v>980</v>
      </c>
    </row>
    <row r="214" s="2" customFormat="1">
      <c r="A214" s="38"/>
      <c r="B214" s="39"/>
      <c r="C214" s="40"/>
      <c r="D214" s="225" t="s">
        <v>159</v>
      </c>
      <c r="E214" s="40"/>
      <c r="F214" s="226" t="s">
        <v>3010</v>
      </c>
      <c r="G214" s="40"/>
      <c r="H214" s="40"/>
      <c r="I214" s="227"/>
      <c r="J214" s="40"/>
      <c r="K214" s="40"/>
      <c r="L214" s="44"/>
      <c r="M214" s="228"/>
      <c r="N214" s="229"/>
      <c r="O214" s="84"/>
      <c r="P214" s="84"/>
      <c r="Q214" s="84"/>
      <c r="R214" s="84"/>
      <c r="S214" s="84"/>
      <c r="T214" s="85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T214" s="17" t="s">
        <v>159</v>
      </c>
      <c r="AU214" s="17" t="s">
        <v>81</v>
      </c>
    </row>
    <row r="215" s="2" customFormat="1" ht="16.5" customHeight="1">
      <c r="A215" s="38"/>
      <c r="B215" s="39"/>
      <c r="C215" s="212" t="s">
        <v>725</v>
      </c>
      <c r="D215" s="212" t="s">
        <v>153</v>
      </c>
      <c r="E215" s="213" t="s">
        <v>3011</v>
      </c>
      <c r="F215" s="214" t="s">
        <v>3012</v>
      </c>
      <c r="G215" s="215" t="s">
        <v>1866</v>
      </c>
      <c r="H215" s="216">
        <v>0</v>
      </c>
      <c r="I215" s="217"/>
      <c r="J215" s="218">
        <f>ROUND(I215*H215,2)</f>
        <v>0</v>
      </c>
      <c r="K215" s="214" t="s">
        <v>19</v>
      </c>
      <c r="L215" s="44"/>
      <c r="M215" s="219" t="s">
        <v>19</v>
      </c>
      <c r="N215" s="220" t="s">
        <v>44</v>
      </c>
      <c r="O215" s="84"/>
      <c r="P215" s="221">
        <f>O215*H215</f>
        <v>0</v>
      </c>
      <c r="Q215" s="221">
        <v>0</v>
      </c>
      <c r="R215" s="221">
        <f>Q215*H215</f>
        <v>0</v>
      </c>
      <c r="S215" s="221">
        <v>0</v>
      </c>
      <c r="T215" s="222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23" t="s">
        <v>179</v>
      </c>
      <c r="AT215" s="223" t="s">
        <v>153</v>
      </c>
      <c r="AU215" s="223" t="s">
        <v>81</v>
      </c>
      <c r="AY215" s="17" t="s">
        <v>150</v>
      </c>
      <c r="BE215" s="224">
        <f>IF(N215="základní",J215,0)</f>
        <v>0</v>
      </c>
      <c r="BF215" s="224">
        <f>IF(N215="snížená",J215,0)</f>
        <v>0</v>
      </c>
      <c r="BG215" s="224">
        <f>IF(N215="zákl. přenesená",J215,0)</f>
        <v>0</v>
      </c>
      <c r="BH215" s="224">
        <f>IF(N215="sníž. přenesená",J215,0)</f>
        <v>0</v>
      </c>
      <c r="BI215" s="224">
        <f>IF(N215="nulová",J215,0)</f>
        <v>0</v>
      </c>
      <c r="BJ215" s="17" t="s">
        <v>81</v>
      </c>
      <c r="BK215" s="224">
        <f>ROUND(I215*H215,2)</f>
        <v>0</v>
      </c>
      <c r="BL215" s="17" t="s">
        <v>179</v>
      </c>
      <c r="BM215" s="223" t="s">
        <v>990</v>
      </c>
    </row>
    <row r="216" s="2" customFormat="1">
      <c r="A216" s="38"/>
      <c r="B216" s="39"/>
      <c r="C216" s="40"/>
      <c r="D216" s="225" t="s">
        <v>159</v>
      </c>
      <c r="E216" s="40"/>
      <c r="F216" s="226" t="s">
        <v>3012</v>
      </c>
      <c r="G216" s="40"/>
      <c r="H216" s="40"/>
      <c r="I216" s="227"/>
      <c r="J216" s="40"/>
      <c r="K216" s="40"/>
      <c r="L216" s="44"/>
      <c r="M216" s="228"/>
      <c r="N216" s="229"/>
      <c r="O216" s="84"/>
      <c r="P216" s="84"/>
      <c r="Q216" s="84"/>
      <c r="R216" s="84"/>
      <c r="S216" s="84"/>
      <c r="T216" s="85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T216" s="17" t="s">
        <v>159</v>
      </c>
      <c r="AU216" s="17" t="s">
        <v>81</v>
      </c>
    </row>
    <row r="217" s="2" customFormat="1" ht="16.5" customHeight="1">
      <c r="A217" s="38"/>
      <c r="B217" s="39"/>
      <c r="C217" s="212" t="s">
        <v>730</v>
      </c>
      <c r="D217" s="212" t="s">
        <v>153</v>
      </c>
      <c r="E217" s="213" t="s">
        <v>3013</v>
      </c>
      <c r="F217" s="214" t="s">
        <v>3014</v>
      </c>
      <c r="G217" s="215" t="s">
        <v>1845</v>
      </c>
      <c r="H217" s="216">
        <v>10</v>
      </c>
      <c r="I217" s="217"/>
      <c r="J217" s="218">
        <f>ROUND(I217*H217,2)</f>
        <v>0</v>
      </c>
      <c r="K217" s="214" t="s">
        <v>19</v>
      </c>
      <c r="L217" s="44"/>
      <c r="M217" s="219" t="s">
        <v>19</v>
      </c>
      <c r="N217" s="220" t="s">
        <v>44</v>
      </c>
      <c r="O217" s="84"/>
      <c r="P217" s="221">
        <f>O217*H217</f>
        <v>0</v>
      </c>
      <c r="Q217" s="221">
        <v>0</v>
      </c>
      <c r="R217" s="221">
        <f>Q217*H217</f>
        <v>0</v>
      </c>
      <c r="S217" s="221">
        <v>0</v>
      </c>
      <c r="T217" s="222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23" t="s">
        <v>179</v>
      </c>
      <c r="AT217" s="223" t="s">
        <v>153</v>
      </c>
      <c r="AU217" s="223" t="s">
        <v>81</v>
      </c>
      <c r="AY217" s="17" t="s">
        <v>150</v>
      </c>
      <c r="BE217" s="224">
        <f>IF(N217="základní",J217,0)</f>
        <v>0</v>
      </c>
      <c r="BF217" s="224">
        <f>IF(N217="snížená",J217,0)</f>
        <v>0</v>
      </c>
      <c r="BG217" s="224">
        <f>IF(N217="zákl. přenesená",J217,0)</f>
        <v>0</v>
      </c>
      <c r="BH217" s="224">
        <f>IF(N217="sníž. přenesená",J217,0)</f>
        <v>0</v>
      </c>
      <c r="BI217" s="224">
        <f>IF(N217="nulová",J217,0)</f>
        <v>0</v>
      </c>
      <c r="BJ217" s="17" t="s">
        <v>81</v>
      </c>
      <c r="BK217" s="224">
        <f>ROUND(I217*H217,2)</f>
        <v>0</v>
      </c>
      <c r="BL217" s="17" t="s">
        <v>179</v>
      </c>
      <c r="BM217" s="223" t="s">
        <v>1000</v>
      </c>
    </row>
    <row r="218" s="2" customFormat="1">
      <c r="A218" s="38"/>
      <c r="B218" s="39"/>
      <c r="C218" s="40"/>
      <c r="D218" s="225" t="s">
        <v>159</v>
      </c>
      <c r="E218" s="40"/>
      <c r="F218" s="226" t="s">
        <v>3014</v>
      </c>
      <c r="G218" s="40"/>
      <c r="H218" s="40"/>
      <c r="I218" s="227"/>
      <c r="J218" s="40"/>
      <c r="K218" s="40"/>
      <c r="L218" s="44"/>
      <c r="M218" s="228"/>
      <c r="N218" s="229"/>
      <c r="O218" s="84"/>
      <c r="P218" s="84"/>
      <c r="Q218" s="84"/>
      <c r="R218" s="84"/>
      <c r="S218" s="84"/>
      <c r="T218" s="85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T218" s="17" t="s">
        <v>159</v>
      </c>
      <c r="AU218" s="17" t="s">
        <v>81</v>
      </c>
    </row>
    <row r="219" s="2" customFormat="1" ht="16.5" customHeight="1">
      <c r="A219" s="38"/>
      <c r="B219" s="39"/>
      <c r="C219" s="212" t="s">
        <v>735</v>
      </c>
      <c r="D219" s="212" t="s">
        <v>153</v>
      </c>
      <c r="E219" s="213" t="s">
        <v>3015</v>
      </c>
      <c r="F219" s="214" t="s">
        <v>3016</v>
      </c>
      <c r="G219" s="215" t="s">
        <v>216</v>
      </c>
      <c r="H219" s="216">
        <v>100</v>
      </c>
      <c r="I219" s="217"/>
      <c r="J219" s="218">
        <f>ROUND(I219*H219,2)</f>
        <v>0</v>
      </c>
      <c r="K219" s="214" t="s">
        <v>19</v>
      </c>
      <c r="L219" s="44"/>
      <c r="M219" s="219" t="s">
        <v>19</v>
      </c>
      <c r="N219" s="220" t="s">
        <v>44</v>
      </c>
      <c r="O219" s="84"/>
      <c r="P219" s="221">
        <f>O219*H219</f>
        <v>0</v>
      </c>
      <c r="Q219" s="221">
        <v>0</v>
      </c>
      <c r="R219" s="221">
        <f>Q219*H219</f>
        <v>0</v>
      </c>
      <c r="S219" s="221">
        <v>0</v>
      </c>
      <c r="T219" s="222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23" t="s">
        <v>179</v>
      </c>
      <c r="AT219" s="223" t="s">
        <v>153</v>
      </c>
      <c r="AU219" s="223" t="s">
        <v>81</v>
      </c>
      <c r="AY219" s="17" t="s">
        <v>150</v>
      </c>
      <c r="BE219" s="224">
        <f>IF(N219="základní",J219,0)</f>
        <v>0</v>
      </c>
      <c r="BF219" s="224">
        <f>IF(N219="snížená",J219,0)</f>
        <v>0</v>
      </c>
      <c r="BG219" s="224">
        <f>IF(N219="zákl. přenesená",J219,0)</f>
        <v>0</v>
      </c>
      <c r="BH219" s="224">
        <f>IF(N219="sníž. přenesená",J219,0)</f>
        <v>0</v>
      </c>
      <c r="BI219" s="224">
        <f>IF(N219="nulová",J219,0)</f>
        <v>0</v>
      </c>
      <c r="BJ219" s="17" t="s">
        <v>81</v>
      </c>
      <c r="BK219" s="224">
        <f>ROUND(I219*H219,2)</f>
        <v>0</v>
      </c>
      <c r="BL219" s="17" t="s">
        <v>179</v>
      </c>
      <c r="BM219" s="223" t="s">
        <v>1012</v>
      </c>
    </row>
    <row r="220" s="2" customFormat="1">
      <c r="A220" s="38"/>
      <c r="B220" s="39"/>
      <c r="C220" s="40"/>
      <c r="D220" s="225" t="s">
        <v>159</v>
      </c>
      <c r="E220" s="40"/>
      <c r="F220" s="226" t="s">
        <v>3016</v>
      </c>
      <c r="G220" s="40"/>
      <c r="H220" s="40"/>
      <c r="I220" s="227"/>
      <c r="J220" s="40"/>
      <c r="K220" s="40"/>
      <c r="L220" s="44"/>
      <c r="M220" s="228"/>
      <c r="N220" s="229"/>
      <c r="O220" s="84"/>
      <c r="P220" s="84"/>
      <c r="Q220" s="84"/>
      <c r="R220" s="84"/>
      <c r="S220" s="84"/>
      <c r="T220" s="85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T220" s="17" t="s">
        <v>159</v>
      </c>
      <c r="AU220" s="17" t="s">
        <v>81</v>
      </c>
    </row>
    <row r="221" s="2" customFormat="1" ht="16.5" customHeight="1">
      <c r="A221" s="38"/>
      <c r="B221" s="39"/>
      <c r="C221" s="212" t="s">
        <v>739</v>
      </c>
      <c r="D221" s="212" t="s">
        <v>153</v>
      </c>
      <c r="E221" s="213" t="s">
        <v>3017</v>
      </c>
      <c r="F221" s="214" t="s">
        <v>3018</v>
      </c>
      <c r="G221" s="215" t="s">
        <v>216</v>
      </c>
      <c r="H221" s="216">
        <v>100</v>
      </c>
      <c r="I221" s="217"/>
      <c r="J221" s="218">
        <f>ROUND(I221*H221,2)</f>
        <v>0</v>
      </c>
      <c r="K221" s="214" t="s">
        <v>19</v>
      </c>
      <c r="L221" s="44"/>
      <c r="M221" s="219" t="s">
        <v>19</v>
      </c>
      <c r="N221" s="220" t="s">
        <v>44</v>
      </c>
      <c r="O221" s="84"/>
      <c r="P221" s="221">
        <f>O221*H221</f>
        <v>0</v>
      </c>
      <c r="Q221" s="221">
        <v>0</v>
      </c>
      <c r="R221" s="221">
        <f>Q221*H221</f>
        <v>0</v>
      </c>
      <c r="S221" s="221">
        <v>0</v>
      </c>
      <c r="T221" s="222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23" t="s">
        <v>179</v>
      </c>
      <c r="AT221" s="223" t="s">
        <v>153</v>
      </c>
      <c r="AU221" s="223" t="s">
        <v>81</v>
      </c>
      <c r="AY221" s="17" t="s">
        <v>150</v>
      </c>
      <c r="BE221" s="224">
        <f>IF(N221="základní",J221,0)</f>
        <v>0</v>
      </c>
      <c r="BF221" s="224">
        <f>IF(N221="snížená",J221,0)</f>
        <v>0</v>
      </c>
      <c r="BG221" s="224">
        <f>IF(N221="zákl. přenesená",J221,0)</f>
        <v>0</v>
      </c>
      <c r="BH221" s="224">
        <f>IF(N221="sníž. přenesená",J221,0)</f>
        <v>0</v>
      </c>
      <c r="BI221" s="224">
        <f>IF(N221="nulová",J221,0)</f>
        <v>0</v>
      </c>
      <c r="BJ221" s="17" t="s">
        <v>81</v>
      </c>
      <c r="BK221" s="224">
        <f>ROUND(I221*H221,2)</f>
        <v>0</v>
      </c>
      <c r="BL221" s="17" t="s">
        <v>179</v>
      </c>
      <c r="BM221" s="223" t="s">
        <v>1024</v>
      </c>
    </row>
    <row r="222" s="2" customFormat="1">
      <c r="A222" s="38"/>
      <c r="B222" s="39"/>
      <c r="C222" s="40"/>
      <c r="D222" s="225" t="s">
        <v>159</v>
      </c>
      <c r="E222" s="40"/>
      <c r="F222" s="226" t="s">
        <v>3018</v>
      </c>
      <c r="G222" s="40"/>
      <c r="H222" s="40"/>
      <c r="I222" s="227"/>
      <c r="J222" s="40"/>
      <c r="K222" s="40"/>
      <c r="L222" s="44"/>
      <c r="M222" s="228"/>
      <c r="N222" s="229"/>
      <c r="O222" s="84"/>
      <c r="P222" s="84"/>
      <c r="Q222" s="84"/>
      <c r="R222" s="84"/>
      <c r="S222" s="84"/>
      <c r="T222" s="85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T222" s="17" t="s">
        <v>159</v>
      </c>
      <c r="AU222" s="17" t="s">
        <v>81</v>
      </c>
    </row>
    <row r="223" s="2" customFormat="1" ht="16.5" customHeight="1">
      <c r="A223" s="38"/>
      <c r="B223" s="39"/>
      <c r="C223" s="212" t="s">
        <v>744</v>
      </c>
      <c r="D223" s="212" t="s">
        <v>153</v>
      </c>
      <c r="E223" s="213" t="s">
        <v>3019</v>
      </c>
      <c r="F223" s="214" t="s">
        <v>3020</v>
      </c>
      <c r="G223" s="215" t="s">
        <v>216</v>
      </c>
      <c r="H223" s="216">
        <v>100</v>
      </c>
      <c r="I223" s="217"/>
      <c r="J223" s="218">
        <f>ROUND(I223*H223,2)</f>
        <v>0</v>
      </c>
      <c r="K223" s="214" t="s">
        <v>19</v>
      </c>
      <c r="L223" s="44"/>
      <c r="M223" s="219" t="s">
        <v>19</v>
      </c>
      <c r="N223" s="220" t="s">
        <v>44</v>
      </c>
      <c r="O223" s="84"/>
      <c r="P223" s="221">
        <f>O223*H223</f>
        <v>0</v>
      </c>
      <c r="Q223" s="221">
        <v>0</v>
      </c>
      <c r="R223" s="221">
        <f>Q223*H223</f>
        <v>0</v>
      </c>
      <c r="S223" s="221">
        <v>0</v>
      </c>
      <c r="T223" s="222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23" t="s">
        <v>179</v>
      </c>
      <c r="AT223" s="223" t="s">
        <v>153</v>
      </c>
      <c r="AU223" s="223" t="s">
        <v>81</v>
      </c>
      <c r="AY223" s="17" t="s">
        <v>150</v>
      </c>
      <c r="BE223" s="224">
        <f>IF(N223="základní",J223,0)</f>
        <v>0</v>
      </c>
      <c r="BF223" s="224">
        <f>IF(N223="snížená",J223,0)</f>
        <v>0</v>
      </c>
      <c r="BG223" s="224">
        <f>IF(N223="zákl. přenesená",J223,0)</f>
        <v>0</v>
      </c>
      <c r="BH223" s="224">
        <f>IF(N223="sníž. přenesená",J223,0)</f>
        <v>0</v>
      </c>
      <c r="BI223" s="224">
        <f>IF(N223="nulová",J223,0)</f>
        <v>0</v>
      </c>
      <c r="BJ223" s="17" t="s">
        <v>81</v>
      </c>
      <c r="BK223" s="224">
        <f>ROUND(I223*H223,2)</f>
        <v>0</v>
      </c>
      <c r="BL223" s="17" t="s">
        <v>179</v>
      </c>
      <c r="BM223" s="223" t="s">
        <v>1037</v>
      </c>
    </row>
    <row r="224" s="2" customFormat="1">
      <c r="A224" s="38"/>
      <c r="B224" s="39"/>
      <c r="C224" s="40"/>
      <c r="D224" s="225" t="s">
        <v>159</v>
      </c>
      <c r="E224" s="40"/>
      <c r="F224" s="226" t="s">
        <v>3020</v>
      </c>
      <c r="G224" s="40"/>
      <c r="H224" s="40"/>
      <c r="I224" s="227"/>
      <c r="J224" s="40"/>
      <c r="K224" s="40"/>
      <c r="L224" s="44"/>
      <c r="M224" s="228"/>
      <c r="N224" s="229"/>
      <c r="O224" s="84"/>
      <c r="P224" s="84"/>
      <c r="Q224" s="84"/>
      <c r="R224" s="84"/>
      <c r="S224" s="84"/>
      <c r="T224" s="85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T224" s="17" t="s">
        <v>159</v>
      </c>
      <c r="AU224" s="17" t="s">
        <v>81</v>
      </c>
    </row>
    <row r="225" s="2" customFormat="1" ht="16.5" customHeight="1">
      <c r="A225" s="38"/>
      <c r="B225" s="39"/>
      <c r="C225" s="212" t="s">
        <v>749</v>
      </c>
      <c r="D225" s="212" t="s">
        <v>153</v>
      </c>
      <c r="E225" s="213" t="s">
        <v>3021</v>
      </c>
      <c r="F225" s="214" t="s">
        <v>3022</v>
      </c>
      <c r="G225" s="215" t="s">
        <v>1866</v>
      </c>
      <c r="H225" s="216">
        <v>0</v>
      </c>
      <c r="I225" s="217"/>
      <c r="J225" s="218">
        <f>ROUND(I225*H225,2)</f>
        <v>0</v>
      </c>
      <c r="K225" s="214" t="s">
        <v>19</v>
      </c>
      <c r="L225" s="44"/>
      <c r="M225" s="219" t="s">
        <v>19</v>
      </c>
      <c r="N225" s="220" t="s">
        <v>44</v>
      </c>
      <c r="O225" s="84"/>
      <c r="P225" s="221">
        <f>O225*H225</f>
        <v>0</v>
      </c>
      <c r="Q225" s="221">
        <v>0</v>
      </c>
      <c r="R225" s="221">
        <f>Q225*H225</f>
        <v>0</v>
      </c>
      <c r="S225" s="221">
        <v>0</v>
      </c>
      <c r="T225" s="222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23" t="s">
        <v>179</v>
      </c>
      <c r="AT225" s="223" t="s">
        <v>153</v>
      </c>
      <c r="AU225" s="223" t="s">
        <v>81</v>
      </c>
      <c r="AY225" s="17" t="s">
        <v>150</v>
      </c>
      <c r="BE225" s="224">
        <f>IF(N225="základní",J225,0)</f>
        <v>0</v>
      </c>
      <c r="BF225" s="224">
        <f>IF(N225="snížená",J225,0)</f>
        <v>0</v>
      </c>
      <c r="BG225" s="224">
        <f>IF(N225="zákl. přenesená",J225,0)</f>
        <v>0</v>
      </c>
      <c r="BH225" s="224">
        <f>IF(N225="sníž. přenesená",J225,0)</f>
        <v>0</v>
      </c>
      <c r="BI225" s="224">
        <f>IF(N225="nulová",J225,0)</f>
        <v>0</v>
      </c>
      <c r="BJ225" s="17" t="s">
        <v>81</v>
      </c>
      <c r="BK225" s="224">
        <f>ROUND(I225*H225,2)</f>
        <v>0</v>
      </c>
      <c r="BL225" s="17" t="s">
        <v>179</v>
      </c>
      <c r="BM225" s="223" t="s">
        <v>1048</v>
      </c>
    </row>
    <row r="226" s="2" customFormat="1">
      <c r="A226" s="38"/>
      <c r="B226" s="39"/>
      <c r="C226" s="40"/>
      <c r="D226" s="225" t="s">
        <v>159</v>
      </c>
      <c r="E226" s="40"/>
      <c r="F226" s="226" t="s">
        <v>3022</v>
      </c>
      <c r="G226" s="40"/>
      <c r="H226" s="40"/>
      <c r="I226" s="227"/>
      <c r="J226" s="40"/>
      <c r="K226" s="40"/>
      <c r="L226" s="44"/>
      <c r="M226" s="228"/>
      <c r="N226" s="229"/>
      <c r="O226" s="84"/>
      <c r="P226" s="84"/>
      <c r="Q226" s="84"/>
      <c r="R226" s="84"/>
      <c r="S226" s="84"/>
      <c r="T226" s="85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T226" s="17" t="s">
        <v>159</v>
      </c>
      <c r="AU226" s="17" t="s">
        <v>81</v>
      </c>
    </row>
    <row r="227" s="2" customFormat="1" ht="16.5" customHeight="1">
      <c r="A227" s="38"/>
      <c r="B227" s="39"/>
      <c r="C227" s="212" t="s">
        <v>755</v>
      </c>
      <c r="D227" s="212" t="s">
        <v>153</v>
      </c>
      <c r="E227" s="213" t="s">
        <v>3023</v>
      </c>
      <c r="F227" s="214" t="s">
        <v>3024</v>
      </c>
      <c r="G227" s="215" t="s">
        <v>1866</v>
      </c>
      <c r="H227" s="216">
        <v>0</v>
      </c>
      <c r="I227" s="217"/>
      <c r="J227" s="218">
        <f>ROUND(I227*H227,2)</f>
        <v>0</v>
      </c>
      <c r="K227" s="214" t="s">
        <v>19</v>
      </c>
      <c r="L227" s="44"/>
      <c r="M227" s="219" t="s">
        <v>19</v>
      </c>
      <c r="N227" s="220" t="s">
        <v>44</v>
      </c>
      <c r="O227" s="84"/>
      <c r="P227" s="221">
        <f>O227*H227</f>
        <v>0</v>
      </c>
      <c r="Q227" s="221">
        <v>0</v>
      </c>
      <c r="R227" s="221">
        <f>Q227*H227</f>
        <v>0</v>
      </c>
      <c r="S227" s="221">
        <v>0</v>
      </c>
      <c r="T227" s="222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23" t="s">
        <v>179</v>
      </c>
      <c r="AT227" s="223" t="s">
        <v>153</v>
      </c>
      <c r="AU227" s="223" t="s">
        <v>81</v>
      </c>
      <c r="AY227" s="17" t="s">
        <v>150</v>
      </c>
      <c r="BE227" s="224">
        <f>IF(N227="základní",J227,0)</f>
        <v>0</v>
      </c>
      <c r="BF227" s="224">
        <f>IF(N227="snížená",J227,0)</f>
        <v>0</v>
      </c>
      <c r="BG227" s="224">
        <f>IF(N227="zákl. přenesená",J227,0)</f>
        <v>0</v>
      </c>
      <c r="BH227" s="224">
        <f>IF(N227="sníž. přenesená",J227,0)</f>
        <v>0</v>
      </c>
      <c r="BI227" s="224">
        <f>IF(N227="nulová",J227,0)</f>
        <v>0</v>
      </c>
      <c r="BJ227" s="17" t="s">
        <v>81</v>
      </c>
      <c r="BK227" s="224">
        <f>ROUND(I227*H227,2)</f>
        <v>0</v>
      </c>
      <c r="BL227" s="17" t="s">
        <v>179</v>
      </c>
      <c r="BM227" s="223" t="s">
        <v>1056</v>
      </c>
    </row>
    <row r="228" s="2" customFormat="1">
      <c r="A228" s="38"/>
      <c r="B228" s="39"/>
      <c r="C228" s="40"/>
      <c r="D228" s="225" t="s">
        <v>159</v>
      </c>
      <c r="E228" s="40"/>
      <c r="F228" s="226" t="s">
        <v>3024</v>
      </c>
      <c r="G228" s="40"/>
      <c r="H228" s="40"/>
      <c r="I228" s="227"/>
      <c r="J228" s="40"/>
      <c r="K228" s="40"/>
      <c r="L228" s="44"/>
      <c r="M228" s="228"/>
      <c r="N228" s="229"/>
      <c r="O228" s="84"/>
      <c r="P228" s="84"/>
      <c r="Q228" s="84"/>
      <c r="R228" s="84"/>
      <c r="S228" s="84"/>
      <c r="T228" s="85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T228" s="17" t="s">
        <v>159</v>
      </c>
      <c r="AU228" s="17" t="s">
        <v>81</v>
      </c>
    </row>
    <row r="229" s="12" customFormat="1" ht="25.92" customHeight="1">
      <c r="A229" s="12"/>
      <c r="B229" s="196"/>
      <c r="C229" s="197"/>
      <c r="D229" s="198" t="s">
        <v>72</v>
      </c>
      <c r="E229" s="199" t="s">
        <v>198</v>
      </c>
      <c r="F229" s="199" t="s">
        <v>3025</v>
      </c>
      <c r="G229" s="197"/>
      <c r="H229" s="197"/>
      <c r="I229" s="200"/>
      <c r="J229" s="201">
        <f>BK229</f>
        <v>0</v>
      </c>
      <c r="K229" s="197"/>
      <c r="L229" s="202"/>
      <c r="M229" s="203"/>
      <c r="N229" s="204"/>
      <c r="O229" s="204"/>
      <c r="P229" s="205">
        <f>SUM(P230:P251)</f>
        <v>0</v>
      </c>
      <c r="Q229" s="204"/>
      <c r="R229" s="205">
        <f>SUM(R230:R251)</f>
        <v>0</v>
      </c>
      <c r="S229" s="204"/>
      <c r="T229" s="206">
        <f>SUM(T230:T251)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07" t="s">
        <v>81</v>
      </c>
      <c r="AT229" s="208" t="s">
        <v>72</v>
      </c>
      <c r="AU229" s="208" t="s">
        <v>73</v>
      </c>
      <c r="AY229" s="207" t="s">
        <v>150</v>
      </c>
      <c r="BK229" s="209">
        <f>SUM(BK230:BK251)</f>
        <v>0</v>
      </c>
    </row>
    <row r="230" s="2" customFormat="1" ht="16.5" customHeight="1">
      <c r="A230" s="38"/>
      <c r="B230" s="39"/>
      <c r="C230" s="212" t="s">
        <v>760</v>
      </c>
      <c r="D230" s="212" t="s">
        <v>153</v>
      </c>
      <c r="E230" s="213" t="s">
        <v>3026</v>
      </c>
      <c r="F230" s="214" t="s">
        <v>3027</v>
      </c>
      <c r="G230" s="215" t="s">
        <v>1866</v>
      </c>
      <c r="H230" s="216">
        <v>1</v>
      </c>
      <c r="I230" s="217"/>
      <c r="J230" s="218">
        <f>ROUND(I230*H230,2)</f>
        <v>0</v>
      </c>
      <c r="K230" s="214" t="s">
        <v>19</v>
      </c>
      <c r="L230" s="44"/>
      <c r="M230" s="219" t="s">
        <v>19</v>
      </c>
      <c r="N230" s="220" t="s">
        <v>44</v>
      </c>
      <c r="O230" s="84"/>
      <c r="P230" s="221">
        <f>O230*H230</f>
        <v>0</v>
      </c>
      <c r="Q230" s="221">
        <v>0</v>
      </c>
      <c r="R230" s="221">
        <f>Q230*H230</f>
        <v>0</v>
      </c>
      <c r="S230" s="221">
        <v>0</v>
      </c>
      <c r="T230" s="222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23" t="s">
        <v>179</v>
      </c>
      <c r="AT230" s="223" t="s">
        <v>153</v>
      </c>
      <c r="AU230" s="223" t="s">
        <v>81</v>
      </c>
      <c r="AY230" s="17" t="s">
        <v>150</v>
      </c>
      <c r="BE230" s="224">
        <f>IF(N230="základní",J230,0)</f>
        <v>0</v>
      </c>
      <c r="BF230" s="224">
        <f>IF(N230="snížená",J230,0)</f>
        <v>0</v>
      </c>
      <c r="BG230" s="224">
        <f>IF(N230="zákl. přenesená",J230,0)</f>
        <v>0</v>
      </c>
      <c r="BH230" s="224">
        <f>IF(N230="sníž. přenesená",J230,0)</f>
        <v>0</v>
      </c>
      <c r="BI230" s="224">
        <f>IF(N230="nulová",J230,0)</f>
        <v>0</v>
      </c>
      <c r="BJ230" s="17" t="s">
        <v>81</v>
      </c>
      <c r="BK230" s="224">
        <f>ROUND(I230*H230,2)</f>
        <v>0</v>
      </c>
      <c r="BL230" s="17" t="s">
        <v>179</v>
      </c>
      <c r="BM230" s="223" t="s">
        <v>1069</v>
      </c>
    </row>
    <row r="231" s="2" customFormat="1">
      <c r="A231" s="38"/>
      <c r="B231" s="39"/>
      <c r="C231" s="40"/>
      <c r="D231" s="225" t="s">
        <v>159</v>
      </c>
      <c r="E231" s="40"/>
      <c r="F231" s="226" t="s">
        <v>3027</v>
      </c>
      <c r="G231" s="40"/>
      <c r="H231" s="40"/>
      <c r="I231" s="227"/>
      <c r="J231" s="40"/>
      <c r="K231" s="40"/>
      <c r="L231" s="44"/>
      <c r="M231" s="228"/>
      <c r="N231" s="229"/>
      <c r="O231" s="84"/>
      <c r="P231" s="84"/>
      <c r="Q231" s="84"/>
      <c r="R231" s="84"/>
      <c r="S231" s="84"/>
      <c r="T231" s="85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T231" s="17" t="s">
        <v>159</v>
      </c>
      <c r="AU231" s="17" t="s">
        <v>81</v>
      </c>
    </row>
    <row r="232" s="2" customFormat="1" ht="16.5" customHeight="1">
      <c r="A232" s="38"/>
      <c r="B232" s="39"/>
      <c r="C232" s="212" t="s">
        <v>383</v>
      </c>
      <c r="D232" s="212" t="s">
        <v>153</v>
      </c>
      <c r="E232" s="213" t="s">
        <v>3028</v>
      </c>
      <c r="F232" s="214" t="s">
        <v>3029</v>
      </c>
      <c r="G232" s="215" t="s">
        <v>1866</v>
      </c>
      <c r="H232" s="216">
        <v>1</v>
      </c>
      <c r="I232" s="217"/>
      <c r="J232" s="218">
        <f>ROUND(I232*H232,2)</f>
        <v>0</v>
      </c>
      <c r="K232" s="214" t="s">
        <v>19</v>
      </c>
      <c r="L232" s="44"/>
      <c r="M232" s="219" t="s">
        <v>19</v>
      </c>
      <c r="N232" s="220" t="s">
        <v>44</v>
      </c>
      <c r="O232" s="84"/>
      <c r="P232" s="221">
        <f>O232*H232</f>
        <v>0</v>
      </c>
      <c r="Q232" s="221">
        <v>0</v>
      </c>
      <c r="R232" s="221">
        <f>Q232*H232</f>
        <v>0</v>
      </c>
      <c r="S232" s="221">
        <v>0</v>
      </c>
      <c r="T232" s="222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23" t="s">
        <v>179</v>
      </c>
      <c r="AT232" s="223" t="s">
        <v>153</v>
      </c>
      <c r="AU232" s="223" t="s">
        <v>81</v>
      </c>
      <c r="AY232" s="17" t="s">
        <v>150</v>
      </c>
      <c r="BE232" s="224">
        <f>IF(N232="základní",J232,0)</f>
        <v>0</v>
      </c>
      <c r="BF232" s="224">
        <f>IF(N232="snížená",J232,0)</f>
        <v>0</v>
      </c>
      <c r="BG232" s="224">
        <f>IF(N232="zákl. přenesená",J232,0)</f>
        <v>0</v>
      </c>
      <c r="BH232" s="224">
        <f>IF(N232="sníž. přenesená",J232,0)</f>
        <v>0</v>
      </c>
      <c r="BI232" s="224">
        <f>IF(N232="nulová",J232,0)</f>
        <v>0</v>
      </c>
      <c r="BJ232" s="17" t="s">
        <v>81</v>
      </c>
      <c r="BK232" s="224">
        <f>ROUND(I232*H232,2)</f>
        <v>0</v>
      </c>
      <c r="BL232" s="17" t="s">
        <v>179</v>
      </c>
      <c r="BM232" s="223" t="s">
        <v>390</v>
      </c>
    </row>
    <row r="233" s="2" customFormat="1">
      <c r="A233" s="38"/>
      <c r="B233" s="39"/>
      <c r="C233" s="40"/>
      <c r="D233" s="225" t="s">
        <v>159</v>
      </c>
      <c r="E233" s="40"/>
      <c r="F233" s="226" t="s">
        <v>3029</v>
      </c>
      <c r="G233" s="40"/>
      <c r="H233" s="40"/>
      <c r="I233" s="227"/>
      <c r="J233" s="40"/>
      <c r="K233" s="40"/>
      <c r="L233" s="44"/>
      <c r="M233" s="228"/>
      <c r="N233" s="229"/>
      <c r="O233" s="84"/>
      <c r="P233" s="84"/>
      <c r="Q233" s="84"/>
      <c r="R233" s="84"/>
      <c r="S233" s="84"/>
      <c r="T233" s="85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T233" s="17" t="s">
        <v>159</v>
      </c>
      <c r="AU233" s="17" t="s">
        <v>81</v>
      </c>
    </row>
    <row r="234" s="2" customFormat="1" ht="16.5" customHeight="1">
      <c r="A234" s="38"/>
      <c r="B234" s="39"/>
      <c r="C234" s="212" t="s">
        <v>769</v>
      </c>
      <c r="D234" s="212" t="s">
        <v>153</v>
      </c>
      <c r="E234" s="213" t="s">
        <v>3030</v>
      </c>
      <c r="F234" s="214" t="s">
        <v>3031</v>
      </c>
      <c r="G234" s="215" t="s">
        <v>1866</v>
      </c>
      <c r="H234" s="216">
        <v>1</v>
      </c>
      <c r="I234" s="217"/>
      <c r="J234" s="218">
        <f>ROUND(I234*H234,2)</f>
        <v>0</v>
      </c>
      <c r="K234" s="214" t="s">
        <v>19</v>
      </c>
      <c r="L234" s="44"/>
      <c r="M234" s="219" t="s">
        <v>19</v>
      </c>
      <c r="N234" s="220" t="s">
        <v>44</v>
      </c>
      <c r="O234" s="84"/>
      <c r="P234" s="221">
        <f>O234*H234</f>
        <v>0</v>
      </c>
      <c r="Q234" s="221">
        <v>0</v>
      </c>
      <c r="R234" s="221">
        <f>Q234*H234</f>
        <v>0</v>
      </c>
      <c r="S234" s="221">
        <v>0</v>
      </c>
      <c r="T234" s="222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23" t="s">
        <v>179</v>
      </c>
      <c r="AT234" s="223" t="s">
        <v>153</v>
      </c>
      <c r="AU234" s="223" t="s">
        <v>81</v>
      </c>
      <c r="AY234" s="17" t="s">
        <v>150</v>
      </c>
      <c r="BE234" s="224">
        <f>IF(N234="základní",J234,0)</f>
        <v>0</v>
      </c>
      <c r="BF234" s="224">
        <f>IF(N234="snížená",J234,0)</f>
        <v>0</v>
      </c>
      <c r="BG234" s="224">
        <f>IF(N234="zákl. přenesená",J234,0)</f>
        <v>0</v>
      </c>
      <c r="BH234" s="224">
        <f>IF(N234="sníž. přenesená",J234,0)</f>
        <v>0</v>
      </c>
      <c r="BI234" s="224">
        <f>IF(N234="nulová",J234,0)</f>
        <v>0</v>
      </c>
      <c r="BJ234" s="17" t="s">
        <v>81</v>
      </c>
      <c r="BK234" s="224">
        <f>ROUND(I234*H234,2)</f>
        <v>0</v>
      </c>
      <c r="BL234" s="17" t="s">
        <v>179</v>
      </c>
      <c r="BM234" s="223" t="s">
        <v>1094</v>
      </c>
    </row>
    <row r="235" s="2" customFormat="1">
      <c r="A235" s="38"/>
      <c r="B235" s="39"/>
      <c r="C235" s="40"/>
      <c r="D235" s="225" t="s">
        <v>159</v>
      </c>
      <c r="E235" s="40"/>
      <c r="F235" s="226" t="s">
        <v>3031</v>
      </c>
      <c r="G235" s="40"/>
      <c r="H235" s="40"/>
      <c r="I235" s="227"/>
      <c r="J235" s="40"/>
      <c r="K235" s="40"/>
      <c r="L235" s="44"/>
      <c r="M235" s="228"/>
      <c r="N235" s="229"/>
      <c r="O235" s="84"/>
      <c r="P235" s="84"/>
      <c r="Q235" s="84"/>
      <c r="R235" s="84"/>
      <c r="S235" s="84"/>
      <c r="T235" s="85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T235" s="17" t="s">
        <v>159</v>
      </c>
      <c r="AU235" s="17" t="s">
        <v>81</v>
      </c>
    </row>
    <row r="236" s="2" customFormat="1" ht="16.5" customHeight="1">
      <c r="A236" s="38"/>
      <c r="B236" s="39"/>
      <c r="C236" s="212" t="s">
        <v>774</v>
      </c>
      <c r="D236" s="212" t="s">
        <v>153</v>
      </c>
      <c r="E236" s="213" t="s">
        <v>3032</v>
      </c>
      <c r="F236" s="214" t="s">
        <v>3033</v>
      </c>
      <c r="G236" s="215" t="s">
        <v>1866</v>
      </c>
      <c r="H236" s="216">
        <v>1</v>
      </c>
      <c r="I236" s="217"/>
      <c r="J236" s="218">
        <f>ROUND(I236*H236,2)</f>
        <v>0</v>
      </c>
      <c r="K236" s="214" t="s">
        <v>19</v>
      </c>
      <c r="L236" s="44"/>
      <c r="M236" s="219" t="s">
        <v>19</v>
      </c>
      <c r="N236" s="220" t="s">
        <v>44</v>
      </c>
      <c r="O236" s="84"/>
      <c r="P236" s="221">
        <f>O236*H236</f>
        <v>0</v>
      </c>
      <c r="Q236" s="221">
        <v>0</v>
      </c>
      <c r="R236" s="221">
        <f>Q236*H236</f>
        <v>0</v>
      </c>
      <c r="S236" s="221">
        <v>0</v>
      </c>
      <c r="T236" s="222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23" t="s">
        <v>179</v>
      </c>
      <c r="AT236" s="223" t="s">
        <v>153</v>
      </c>
      <c r="AU236" s="223" t="s">
        <v>81</v>
      </c>
      <c r="AY236" s="17" t="s">
        <v>150</v>
      </c>
      <c r="BE236" s="224">
        <f>IF(N236="základní",J236,0)</f>
        <v>0</v>
      </c>
      <c r="BF236" s="224">
        <f>IF(N236="snížená",J236,0)</f>
        <v>0</v>
      </c>
      <c r="BG236" s="224">
        <f>IF(N236="zákl. přenesená",J236,0)</f>
        <v>0</v>
      </c>
      <c r="BH236" s="224">
        <f>IF(N236="sníž. přenesená",J236,0)</f>
        <v>0</v>
      </c>
      <c r="BI236" s="224">
        <f>IF(N236="nulová",J236,0)</f>
        <v>0</v>
      </c>
      <c r="BJ236" s="17" t="s">
        <v>81</v>
      </c>
      <c r="BK236" s="224">
        <f>ROUND(I236*H236,2)</f>
        <v>0</v>
      </c>
      <c r="BL236" s="17" t="s">
        <v>179</v>
      </c>
      <c r="BM236" s="223" t="s">
        <v>1105</v>
      </c>
    </row>
    <row r="237" s="2" customFormat="1">
      <c r="A237" s="38"/>
      <c r="B237" s="39"/>
      <c r="C237" s="40"/>
      <c r="D237" s="225" t="s">
        <v>159</v>
      </c>
      <c r="E237" s="40"/>
      <c r="F237" s="226" t="s">
        <v>3033</v>
      </c>
      <c r="G237" s="40"/>
      <c r="H237" s="40"/>
      <c r="I237" s="227"/>
      <c r="J237" s="40"/>
      <c r="K237" s="40"/>
      <c r="L237" s="44"/>
      <c r="M237" s="228"/>
      <c r="N237" s="229"/>
      <c r="O237" s="84"/>
      <c r="P237" s="84"/>
      <c r="Q237" s="84"/>
      <c r="R237" s="84"/>
      <c r="S237" s="84"/>
      <c r="T237" s="85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T237" s="17" t="s">
        <v>159</v>
      </c>
      <c r="AU237" s="17" t="s">
        <v>81</v>
      </c>
    </row>
    <row r="238" s="2" customFormat="1" ht="16.5" customHeight="1">
      <c r="A238" s="38"/>
      <c r="B238" s="39"/>
      <c r="C238" s="212" t="s">
        <v>780</v>
      </c>
      <c r="D238" s="212" t="s">
        <v>153</v>
      </c>
      <c r="E238" s="213" t="s">
        <v>3034</v>
      </c>
      <c r="F238" s="214" t="s">
        <v>3035</v>
      </c>
      <c r="G238" s="215" t="s">
        <v>1866</v>
      </c>
      <c r="H238" s="216">
        <v>1</v>
      </c>
      <c r="I238" s="217"/>
      <c r="J238" s="218">
        <f>ROUND(I238*H238,2)</f>
        <v>0</v>
      </c>
      <c r="K238" s="214" t="s">
        <v>19</v>
      </c>
      <c r="L238" s="44"/>
      <c r="M238" s="219" t="s">
        <v>19</v>
      </c>
      <c r="N238" s="220" t="s">
        <v>44</v>
      </c>
      <c r="O238" s="84"/>
      <c r="P238" s="221">
        <f>O238*H238</f>
        <v>0</v>
      </c>
      <c r="Q238" s="221">
        <v>0</v>
      </c>
      <c r="R238" s="221">
        <f>Q238*H238</f>
        <v>0</v>
      </c>
      <c r="S238" s="221">
        <v>0</v>
      </c>
      <c r="T238" s="222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23" t="s">
        <v>179</v>
      </c>
      <c r="AT238" s="223" t="s">
        <v>153</v>
      </c>
      <c r="AU238" s="223" t="s">
        <v>81</v>
      </c>
      <c r="AY238" s="17" t="s">
        <v>150</v>
      </c>
      <c r="BE238" s="224">
        <f>IF(N238="základní",J238,0)</f>
        <v>0</v>
      </c>
      <c r="BF238" s="224">
        <f>IF(N238="snížená",J238,0)</f>
        <v>0</v>
      </c>
      <c r="BG238" s="224">
        <f>IF(N238="zákl. přenesená",J238,0)</f>
        <v>0</v>
      </c>
      <c r="BH238" s="224">
        <f>IF(N238="sníž. přenesená",J238,0)</f>
        <v>0</v>
      </c>
      <c r="BI238" s="224">
        <f>IF(N238="nulová",J238,0)</f>
        <v>0</v>
      </c>
      <c r="BJ238" s="17" t="s">
        <v>81</v>
      </c>
      <c r="BK238" s="224">
        <f>ROUND(I238*H238,2)</f>
        <v>0</v>
      </c>
      <c r="BL238" s="17" t="s">
        <v>179</v>
      </c>
      <c r="BM238" s="223" t="s">
        <v>1114</v>
      </c>
    </row>
    <row r="239" s="2" customFormat="1">
      <c r="A239" s="38"/>
      <c r="B239" s="39"/>
      <c r="C239" s="40"/>
      <c r="D239" s="225" t="s">
        <v>159</v>
      </c>
      <c r="E239" s="40"/>
      <c r="F239" s="226" t="s">
        <v>3035</v>
      </c>
      <c r="G239" s="40"/>
      <c r="H239" s="40"/>
      <c r="I239" s="227"/>
      <c r="J239" s="40"/>
      <c r="K239" s="40"/>
      <c r="L239" s="44"/>
      <c r="M239" s="228"/>
      <c r="N239" s="229"/>
      <c r="O239" s="84"/>
      <c r="P239" s="84"/>
      <c r="Q239" s="84"/>
      <c r="R239" s="84"/>
      <c r="S239" s="84"/>
      <c r="T239" s="85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T239" s="17" t="s">
        <v>159</v>
      </c>
      <c r="AU239" s="17" t="s">
        <v>81</v>
      </c>
    </row>
    <row r="240" s="2" customFormat="1" ht="16.5" customHeight="1">
      <c r="A240" s="38"/>
      <c r="B240" s="39"/>
      <c r="C240" s="212" t="s">
        <v>785</v>
      </c>
      <c r="D240" s="212" t="s">
        <v>153</v>
      </c>
      <c r="E240" s="213" t="s">
        <v>3036</v>
      </c>
      <c r="F240" s="214" t="s">
        <v>2924</v>
      </c>
      <c r="G240" s="215" t="s">
        <v>1866</v>
      </c>
      <c r="H240" s="216">
        <v>1</v>
      </c>
      <c r="I240" s="217"/>
      <c r="J240" s="218">
        <f>ROUND(I240*H240,2)</f>
        <v>0</v>
      </c>
      <c r="K240" s="214" t="s">
        <v>19</v>
      </c>
      <c r="L240" s="44"/>
      <c r="M240" s="219" t="s">
        <v>19</v>
      </c>
      <c r="N240" s="220" t="s">
        <v>44</v>
      </c>
      <c r="O240" s="84"/>
      <c r="P240" s="221">
        <f>O240*H240</f>
        <v>0</v>
      </c>
      <c r="Q240" s="221">
        <v>0</v>
      </c>
      <c r="R240" s="221">
        <f>Q240*H240</f>
        <v>0</v>
      </c>
      <c r="S240" s="221">
        <v>0</v>
      </c>
      <c r="T240" s="222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23" t="s">
        <v>179</v>
      </c>
      <c r="AT240" s="223" t="s">
        <v>153</v>
      </c>
      <c r="AU240" s="223" t="s">
        <v>81</v>
      </c>
      <c r="AY240" s="17" t="s">
        <v>150</v>
      </c>
      <c r="BE240" s="224">
        <f>IF(N240="základní",J240,0)</f>
        <v>0</v>
      </c>
      <c r="BF240" s="224">
        <f>IF(N240="snížená",J240,0)</f>
        <v>0</v>
      </c>
      <c r="BG240" s="224">
        <f>IF(N240="zákl. přenesená",J240,0)</f>
        <v>0</v>
      </c>
      <c r="BH240" s="224">
        <f>IF(N240="sníž. přenesená",J240,0)</f>
        <v>0</v>
      </c>
      <c r="BI240" s="224">
        <f>IF(N240="nulová",J240,0)</f>
        <v>0</v>
      </c>
      <c r="BJ240" s="17" t="s">
        <v>81</v>
      </c>
      <c r="BK240" s="224">
        <f>ROUND(I240*H240,2)</f>
        <v>0</v>
      </c>
      <c r="BL240" s="17" t="s">
        <v>179</v>
      </c>
      <c r="BM240" s="223" t="s">
        <v>1126</v>
      </c>
    </row>
    <row r="241" s="2" customFormat="1">
      <c r="A241" s="38"/>
      <c r="B241" s="39"/>
      <c r="C241" s="40"/>
      <c r="D241" s="225" t="s">
        <v>159</v>
      </c>
      <c r="E241" s="40"/>
      <c r="F241" s="226" t="s">
        <v>2924</v>
      </c>
      <c r="G241" s="40"/>
      <c r="H241" s="40"/>
      <c r="I241" s="227"/>
      <c r="J241" s="40"/>
      <c r="K241" s="40"/>
      <c r="L241" s="44"/>
      <c r="M241" s="228"/>
      <c r="N241" s="229"/>
      <c r="O241" s="84"/>
      <c r="P241" s="84"/>
      <c r="Q241" s="84"/>
      <c r="R241" s="84"/>
      <c r="S241" s="84"/>
      <c r="T241" s="85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T241" s="17" t="s">
        <v>159</v>
      </c>
      <c r="AU241" s="17" t="s">
        <v>81</v>
      </c>
    </row>
    <row r="242" s="2" customFormat="1" ht="21.75" customHeight="1">
      <c r="A242" s="38"/>
      <c r="B242" s="39"/>
      <c r="C242" s="212" t="s">
        <v>789</v>
      </c>
      <c r="D242" s="212" t="s">
        <v>153</v>
      </c>
      <c r="E242" s="213" t="s">
        <v>3037</v>
      </c>
      <c r="F242" s="214" t="s">
        <v>3038</v>
      </c>
      <c r="G242" s="215" t="s">
        <v>1866</v>
      </c>
      <c r="H242" s="216">
        <v>1</v>
      </c>
      <c r="I242" s="217"/>
      <c r="J242" s="218">
        <f>ROUND(I242*H242,2)</f>
        <v>0</v>
      </c>
      <c r="K242" s="214" t="s">
        <v>19</v>
      </c>
      <c r="L242" s="44"/>
      <c r="M242" s="219" t="s">
        <v>19</v>
      </c>
      <c r="N242" s="220" t="s">
        <v>44</v>
      </c>
      <c r="O242" s="84"/>
      <c r="P242" s="221">
        <f>O242*H242</f>
        <v>0</v>
      </c>
      <c r="Q242" s="221">
        <v>0</v>
      </c>
      <c r="R242" s="221">
        <f>Q242*H242</f>
        <v>0</v>
      </c>
      <c r="S242" s="221">
        <v>0</v>
      </c>
      <c r="T242" s="222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23" t="s">
        <v>179</v>
      </c>
      <c r="AT242" s="223" t="s">
        <v>153</v>
      </c>
      <c r="AU242" s="223" t="s">
        <v>81</v>
      </c>
      <c r="AY242" s="17" t="s">
        <v>150</v>
      </c>
      <c r="BE242" s="224">
        <f>IF(N242="základní",J242,0)</f>
        <v>0</v>
      </c>
      <c r="BF242" s="224">
        <f>IF(N242="snížená",J242,0)</f>
        <v>0</v>
      </c>
      <c r="BG242" s="224">
        <f>IF(N242="zákl. přenesená",J242,0)</f>
        <v>0</v>
      </c>
      <c r="BH242" s="224">
        <f>IF(N242="sníž. přenesená",J242,0)</f>
        <v>0</v>
      </c>
      <c r="BI242" s="224">
        <f>IF(N242="nulová",J242,0)</f>
        <v>0</v>
      </c>
      <c r="BJ242" s="17" t="s">
        <v>81</v>
      </c>
      <c r="BK242" s="224">
        <f>ROUND(I242*H242,2)</f>
        <v>0</v>
      </c>
      <c r="BL242" s="17" t="s">
        <v>179</v>
      </c>
      <c r="BM242" s="223" t="s">
        <v>1138</v>
      </c>
    </row>
    <row r="243" s="2" customFormat="1">
      <c r="A243" s="38"/>
      <c r="B243" s="39"/>
      <c r="C243" s="40"/>
      <c r="D243" s="225" t="s">
        <v>159</v>
      </c>
      <c r="E243" s="40"/>
      <c r="F243" s="226" t="s">
        <v>3038</v>
      </c>
      <c r="G243" s="40"/>
      <c r="H243" s="40"/>
      <c r="I243" s="227"/>
      <c r="J243" s="40"/>
      <c r="K243" s="40"/>
      <c r="L243" s="44"/>
      <c r="M243" s="228"/>
      <c r="N243" s="229"/>
      <c r="O243" s="84"/>
      <c r="P243" s="84"/>
      <c r="Q243" s="84"/>
      <c r="R243" s="84"/>
      <c r="S243" s="84"/>
      <c r="T243" s="85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T243" s="17" t="s">
        <v>159</v>
      </c>
      <c r="AU243" s="17" t="s">
        <v>81</v>
      </c>
    </row>
    <row r="244" s="2" customFormat="1" ht="16.5" customHeight="1">
      <c r="A244" s="38"/>
      <c r="B244" s="39"/>
      <c r="C244" s="212" t="s">
        <v>794</v>
      </c>
      <c r="D244" s="212" t="s">
        <v>153</v>
      </c>
      <c r="E244" s="213" t="s">
        <v>3039</v>
      </c>
      <c r="F244" s="214" t="s">
        <v>3040</v>
      </c>
      <c r="G244" s="215" t="s">
        <v>1866</v>
      </c>
      <c r="H244" s="216">
        <v>1</v>
      </c>
      <c r="I244" s="217"/>
      <c r="J244" s="218">
        <f>ROUND(I244*H244,2)</f>
        <v>0</v>
      </c>
      <c r="K244" s="214" t="s">
        <v>19</v>
      </c>
      <c r="L244" s="44"/>
      <c r="M244" s="219" t="s">
        <v>19</v>
      </c>
      <c r="N244" s="220" t="s">
        <v>44</v>
      </c>
      <c r="O244" s="84"/>
      <c r="P244" s="221">
        <f>O244*H244</f>
        <v>0</v>
      </c>
      <c r="Q244" s="221">
        <v>0</v>
      </c>
      <c r="R244" s="221">
        <f>Q244*H244</f>
        <v>0</v>
      </c>
      <c r="S244" s="221">
        <v>0</v>
      </c>
      <c r="T244" s="222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23" t="s">
        <v>179</v>
      </c>
      <c r="AT244" s="223" t="s">
        <v>153</v>
      </c>
      <c r="AU244" s="223" t="s">
        <v>81</v>
      </c>
      <c r="AY244" s="17" t="s">
        <v>150</v>
      </c>
      <c r="BE244" s="224">
        <f>IF(N244="základní",J244,0)</f>
        <v>0</v>
      </c>
      <c r="BF244" s="224">
        <f>IF(N244="snížená",J244,0)</f>
        <v>0</v>
      </c>
      <c r="BG244" s="224">
        <f>IF(N244="zákl. přenesená",J244,0)</f>
        <v>0</v>
      </c>
      <c r="BH244" s="224">
        <f>IF(N244="sníž. přenesená",J244,0)</f>
        <v>0</v>
      </c>
      <c r="BI244" s="224">
        <f>IF(N244="nulová",J244,0)</f>
        <v>0</v>
      </c>
      <c r="BJ244" s="17" t="s">
        <v>81</v>
      </c>
      <c r="BK244" s="224">
        <f>ROUND(I244*H244,2)</f>
        <v>0</v>
      </c>
      <c r="BL244" s="17" t="s">
        <v>179</v>
      </c>
      <c r="BM244" s="223" t="s">
        <v>1150</v>
      </c>
    </row>
    <row r="245" s="2" customFormat="1">
      <c r="A245" s="38"/>
      <c r="B245" s="39"/>
      <c r="C245" s="40"/>
      <c r="D245" s="225" t="s">
        <v>159</v>
      </c>
      <c r="E245" s="40"/>
      <c r="F245" s="226" t="s">
        <v>3040</v>
      </c>
      <c r="G245" s="40"/>
      <c r="H245" s="40"/>
      <c r="I245" s="227"/>
      <c r="J245" s="40"/>
      <c r="K245" s="40"/>
      <c r="L245" s="44"/>
      <c r="M245" s="228"/>
      <c r="N245" s="229"/>
      <c r="O245" s="84"/>
      <c r="P245" s="84"/>
      <c r="Q245" s="84"/>
      <c r="R245" s="84"/>
      <c r="S245" s="84"/>
      <c r="T245" s="85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T245" s="17" t="s">
        <v>159</v>
      </c>
      <c r="AU245" s="17" t="s">
        <v>81</v>
      </c>
    </row>
    <row r="246" s="2" customFormat="1" ht="16.5" customHeight="1">
      <c r="A246" s="38"/>
      <c r="B246" s="39"/>
      <c r="C246" s="212" t="s">
        <v>798</v>
      </c>
      <c r="D246" s="212" t="s">
        <v>153</v>
      </c>
      <c r="E246" s="213" t="s">
        <v>3041</v>
      </c>
      <c r="F246" s="214" t="s">
        <v>3042</v>
      </c>
      <c r="G246" s="215" t="s">
        <v>1866</v>
      </c>
      <c r="H246" s="216">
        <v>1</v>
      </c>
      <c r="I246" s="217"/>
      <c r="J246" s="218">
        <f>ROUND(I246*H246,2)</f>
        <v>0</v>
      </c>
      <c r="K246" s="214" t="s">
        <v>19</v>
      </c>
      <c r="L246" s="44"/>
      <c r="M246" s="219" t="s">
        <v>19</v>
      </c>
      <c r="N246" s="220" t="s">
        <v>44</v>
      </c>
      <c r="O246" s="84"/>
      <c r="P246" s="221">
        <f>O246*H246</f>
        <v>0</v>
      </c>
      <c r="Q246" s="221">
        <v>0</v>
      </c>
      <c r="R246" s="221">
        <f>Q246*H246</f>
        <v>0</v>
      </c>
      <c r="S246" s="221">
        <v>0</v>
      </c>
      <c r="T246" s="222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23" t="s">
        <v>179</v>
      </c>
      <c r="AT246" s="223" t="s">
        <v>153</v>
      </c>
      <c r="AU246" s="223" t="s">
        <v>81</v>
      </c>
      <c r="AY246" s="17" t="s">
        <v>150</v>
      </c>
      <c r="BE246" s="224">
        <f>IF(N246="základní",J246,0)</f>
        <v>0</v>
      </c>
      <c r="BF246" s="224">
        <f>IF(N246="snížená",J246,0)</f>
        <v>0</v>
      </c>
      <c r="BG246" s="224">
        <f>IF(N246="zákl. přenesená",J246,0)</f>
        <v>0</v>
      </c>
      <c r="BH246" s="224">
        <f>IF(N246="sníž. přenesená",J246,0)</f>
        <v>0</v>
      </c>
      <c r="BI246" s="224">
        <f>IF(N246="nulová",J246,0)</f>
        <v>0</v>
      </c>
      <c r="BJ246" s="17" t="s">
        <v>81</v>
      </c>
      <c r="BK246" s="224">
        <f>ROUND(I246*H246,2)</f>
        <v>0</v>
      </c>
      <c r="BL246" s="17" t="s">
        <v>179</v>
      </c>
      <c r="BM246" s="223" t="s">
        <v>1162</v>
      </c>
    </row>
    <row r="247" s="2" customFormat="1">
      <c r="A247" s="38"/>
      <c r="B247" s="39"/>
      <c r="C247" s="40"/>
      <c r="D247" s="225" t="s">
        <v>159</v>
      </c>
      <c r="E247" s="40"/>
      <c r="F247" s="226" t="s">
        <v>3042</v>
      </c>
      <c r="G247" s="40"/>
      <c r="H247" s="40"/>
      <c r="I247" s="227"/>
      <c r="J247" s="40"/>
      <c r="K247" s="40"/>
      <c r="L247" s="44"/>
      <c r="M247" s="228"/>
      <c r="N247" s="229"/>
      <c r="O247" s="84"/>
      <c r="P247" s="84"/>
      <c r="Q247" s="84"/>
      <c r="R247" s="84"/>
      <c r="S247" s="84"/>
      <c r="T247" s="85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T247" s="17" t="s">
        <v>159</v>
      </c>
      <c r="AU247" s="17" t="s">
        <v>81</v>
      </c>
    </row>
    <row r="248" s="2" customFormat="1" ht="16.5" customHeight="1">
      <c r="A248" s="38"/>
      <c r="B248" s="39"/>
      <c r="C248" s="212" t="s">
        <v>802</v>
      </c>
      <c r="D248" s="212" t="s">
        <v>153</v>
      </c>
      <c r="E248" s="213" t="s">
        <v>3043</v>
      </c>
      <c r="F248" s="214" t="s">
        <v>3044</v>
      </c>
      <c r="G248" s="215" t="s">
        <v>1866</v>
      </c>
      <c r="H248" s="216">
        <v>1</v>
      </c>
      <c r="I248" s="217"/>
      <c r="J248" s="218">
        <f>ROUND(I248*H248,2)</f>
        <v>0</v>
      </c>
      <c r="K248" s="214" t="s">
        <v>19</v>
      </c>
      <c r="L248" s="44"/>
      <c r="M248" s="219" t="s">
        <v>19</v>
      </c>
      <c r="N248" s="220" t="s">
        <v>44</v>
      </c>
      <c r="O248" s="84"/>
      <c r="P248" s="221">
        <f>O248*H248</f>
        <v>0</v>
      </c>
      <c r="Q248" s="221">
        <v>0</v>
      </c>
      <c r="R248" s="221">
        <f>Q248*H248</f>
        <v>0</v>
      </c>
      <c r="S248" s="221">
        <v>0</v>
      </c>
      <c r="T248" s="222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23" t="s">
        <v>179</v>
      </c>
      <c r="AT248" s="223" t="s">
        <v>153</v>
      </c>
      <c r="AU248" s="223" t="s">
        <v>81</v>
      </c>
      <c r="AY248" s="17" t="s">
        <v>150</v>
      </c>
      <c r="BE248" s="224">
        <f>IF(N248="základní",J248,0)</f>
        <v>0</v>
      </c>
      <c r="BF248" s="224">
        <f>IF(N248="snížená",J248,0)</f>
        <v>0</v>
      </c>
      <c r="BG248" s="224">
        <f>IF(N248="zákl. přenesená",J248,0)</f>
        <v>0</v>
      </c>
      <c r="BH248" s="224">
        <f>IF(N248="sníž. přenesená",J248,0)</f>
        <v>0</v>
      </c>
      <c r="BI248" s="224">
        <f>IF(N248="nulová",J248,0)</f>
        <v>0</v>
      </c>
      <c r="BJ248" s="17" t="s">
        <v>81</v>
      </c>
      <c r="BK248" s="224">
        <f>ROUND(I248*H248,2)</f>
        <v>0</v>
      </c>
      <c r="BL248" s="17" t="s">
        <v>179</v>
      </c>
      <c r="BM248" s="223" t="s">
        <v>1174</v>
      </c>
    </row>
    <row r="249" s="2" customFormat="1">
      <c r="A249" s="38"/>
      <c r="B249" s="39"/>
      <c r="C249" s="40"/>
      <c r="D249" s="225" t="s">
        <v>159</v>
      </c>
      <c r="E249" s="40"/>
      <c r="F249" s="226" t="s">
        <v>3044</v>
      </c>
      <c r="G249" s="40"/>
      <c r="H249" s="40"/>
      <c r="I249" s="227"/>
      <c r="J249" s="40"/>
      <c r="K249" s="40"/>
      <c r="L249" s="44"/>
      <c r="M249" s="228"/>
      <c r="N249" s="229"/>
      <c r="O249" s="84"/>
      <c r="P249" s="84"/>
      <c r="Q249" s="84"/>
      <c r="R249" s="84"/>
      <c r="S249" s="84"/>
      <c r="T249" s="85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T249" s="17" t="s">
        <v>159</v>
      </c>
      <c r="AU249" s="17" t="s">
        <v>81</v>
      </c>
    </row>
    <row r="250" s="2" customFormat="1" ht="16.5" customHeight="1">
      <c r="A250" s="38"/>
      <c r="B250" s="39"/>
      <c r="C250" s="212" t="s">
        <v>809</v>
      </c>
      <c r="D250" s="212" t="s">
        <v>153</v>
      </c>
      <c r="E250" s="213" t="s">
        <v>3045</v>
      </c>
      <c r="F250" s="214" t="s">
        <v>3046</v>
      </c>
      <c r="G250" s="215" t="s">
        <v>1866</v>
      </c>
      <c r="H250" s="216">
        <v>1</v>
      </c>
      <c r="I250" s="217"/>
      <c r="J250" s="218">
        <f>ROUND(I250*H250,2)</f>
        <v>0</v>
      </c>
      <c r="K250" s="214" t="s">
        <v>19</v>
      </c>
      <c r="L250" s="44"/>
      <c r="M250" s="219" t="s">
        <v>19</v>
      </c>
      <c r="N250" s="220" t="s">
        <v>44</v>
      </c>
      <c r="O250" s="84"/>
      <c r="P250" s="221">
        <f>O250*H250</f>
        <v>0</v>
      </c>
      <c r="Q250" s="221">
        <v>0</v>
      </c>
      <c r="R250" s="221">
        <f>Q250*H250</f>
        <v>0</v>
      </c>
      <c r="S250" s="221">
        <v>0</v>
      </c>
      <c r="T250" s="222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23" t="s">
        <v>179</v>
      </c>
      <c r="AT250" s="223" t="s">
        <v>153</v>
      </c>
      <c r="AU250" s="223" t="s">
        <v>81</v>
      </c>
      <c r="AY250" s="17" t="s">
        <v>150</v>
      </c>
      <c r="BE250" s="224">
        <f>IF(N250="základní",J250,0)</f>
        <v>0</v>
      </c>
      <c r="BF250" s="224">
        <f>IF(N250="snížená",J250,0)</f>
        <v>0</v>
      </c>
      <c r="BG250" s="224">
        <f>IF(N250="zákl. přenesená",J250,0)</f>
        <v>0</v>
      </c>
      <c r="BH250" s="224">
        <f>IF(N250="sníž. přenesená",J250,0)</f>
        <v>0</v>
      </c>
      <c r="BI250" s="224">
        <f>IF(N250="nulová",J250,0)</f>
        <v>0</v>
      </c>
      <c r="BJ250" s="17" t="s">
        <v>81</v>
      </c>
      <c r="BK250" s="224">
        <f>ROUND(I250*H250,2)</f>
        <v>0</v>
      </c>
      <c r="BL250" s="17" t="s">
        <v>179</v>
      </c>
      <c r="BM250" s="223" t="s">
        <v>1186</v>
      </c>
    </row>
    <row r="251" s="2" customFormat="1">
      <c r="A251" s="38"/>
      <c r="B251" s="39"/>
      <c r="C251" s="40"/>
      <c r="D251" s="225" t="s">
        <v>159</v>
      </c>
      <c r="E251" s="40"/>
      <c r="F251" s="226" t="s">
        <v>3046</v>
      </c>
      <c r="G251" s="40"/>
      <c r="H251" s="40"/>
      <c r="I251" s="227"/>
      <c r="J251" s="40"/>
      <c r="K251" s="40"/>
      <c r="L251" s="44"/>
      <c r="M251" s="228"/>
      <c r="N251" s="229"/>
      <c r="O251" s="84"/>
      <c r="P251" s="84"/>
      <c r="Q251" s="84"/>
      <c r="R251" s="84"/>
      <c r="S251" s="84"/>
      <c r="T251" s="85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T251" s="17" t="s">
        <v>159</v>
      </c>
      <c r="AU251" s="17" t="s">
        <v>81</v>
      </c>
    </row>
    <row r="252" s="12" customFormat="1" ht="25.92" customHeight="1">
      <c r="A252" s="12"/>
      <c r="B252" s="196"/>
      <c r="C252" s="197"/>
      <c r="D252" s="198" t="s">
        <v>72</v>
      </c>
      <c r="E252" s="199" t="s">
        <v>204</v>
      </c>
      <c r="F252" s="199" t="s">
        <v>3047</v>
      </c>
      <c r="G252" s="197"/>
      <c r="H252" s="197"/>
      <c r="I252" s="200"/>
      <c r="J252" s="201">
        <f>BK252</f>
        <v>0</v>
      </c>
      <c r="K252" s="197"/>
      <c r="L252" s="202"/>
      <c r="M252" s="203"/>
      <c r="N252" s="204"/>
      <c r="O252" s="204"/>
      <c r="P252" s="205">
        <f>SUM(P253:P268)</f>
        <v>0</v>
      </c>
      <c r="Q252" s="204"/>
      <c r="R252" s="205">
        <f>SUM(R253:R268)</f>
        <v>0</v>
      </c>
      <c r="S252" s="204"/>
      <c r="T252" s="206">
        <f>SUM(T253:T268)</f>
        <v>0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207" t="s">
        <v>81</v>
      </c>
      <c r="AT252" s="208" t="s">
        <v>72</v>
      </c>
      <c r="AU252" s="208" t="s">
        <v>73</v>
      </c>
      <c r="AY252" s="207" t="s">
        <v>150</v>
      </c>
      <c r="BK252" s="209">
        <f>SUM(BK253:BK268)</f>
        <v>0</v>
      </c>
    </row>
    <row r="253" s="2" customFormat="1" ht="16.5" customHeight="1">
      <c r="A253" s="38"/>
      <c r="B253" s="39"/>
      <c r="C253" s="212" t="s">
        <v>815</v>
      </c>
      <c r="D253" s="212" t="s">
        <v>153</v>
      </c>
      <c r="E253" s="213" t="s">
        <v>3048</v>
      </c>
      <c r="F253" s="214" t="s">
        <v>3049</v>
      </c>
      <c r="G253" s="215" t="s">
        <v>1866</v>
      </c>
      <c r="H253" s="216">
        <v>1</v>
      </c>
      <c r="I253" s="217"/>
      <c r="J253" s="218">
        <f>ROUND(I253*H253,2)</f>
        <v>0</v>
      </c>
      <c r="K253" s="214" t="s">
        <v>19</v>
      </c>
      <c r="L253" s="44"/>
      <c r="M253" s="219" t="s">
        <v>19</v>
      </c>
      <c r="N253" s="220" t="s">
        <v>44</v>
      </c>
      <c r="O253" s="84"/>
      <c r="P253" s="221">
        <f>O253*H253</f>
        <v>0</v>
      </c>
      <c r="Q253" s="221">
        <v>0</v>
      </c>
      <c r="R253" s="221">
        <f>Q253*H253</f>
        <v>0</v>
      </c>
      <c r="S253" s="221">
        <v>0</v>
      </c>
      <c r="T253" s="222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23" t="s">
        <v>179</v>
      </c>
      <c r="AT253" s="223" t="s">
        <v>153</v>
      </c>
      <c r="AU253" s="223" t="s">
        <v>81</v>
      </c>
      <c r="AY253" s="17" t="s">
        <v>150</v>
      </c>
      <c r="BE253" s="224">
        <f>IF(N253="základní",J253,0)</f>
        <v>0</v>
      </c>
      <c r="BF253" s="224">
        <f>IF(N253="snížená",J253,0)</f>
        <v>0</v>
      </c>
      <c r="BG253" s="224">
        <f>IF(N253="zákl. přenesená",J253,0)</f>
        <v>0</v>
      </c>
      <c r="BH253" s="224">
        <f>IF(N253="sníž. přenesená",J253,0)</f>
        <v>0</v>
      </c>
      <c r="BI253" s="224">
        <f>IF(N253="nulová",J253,0)</f>
        <v>0</v>
      </c>
      <c r="BJ253" s="17" t="s">
        <v>81</v>
      </c>
      <c r="BK253" s="224">
        <f>ROUND(I253*H253,2)</f>
        <v>0</v>
      </c>
      <c r="BL253" s="17" t="s">
        <v>179</v>
      </c>
      <c r="BM253" s="223" t="s">
        <v>1194</v>
      </c>
    </row>
    <row r="254" s="2" customFormat="1">
      <c r="A254" s="38"/>
      <c r="B254" s="39"/>
      <c r="C254" s="40"/>
      <c r="D254" s="225" t="s">
        <v>159</v>
      </c>
      <c r="E254" s="40"/>
      <c r="F254" s="226" t="s">
        <v>3049</v>
      </c>
      <c r="G254" s="40"/>
      <c r="H254" s="40"/>
      <c r="I254" s="227"/>
      <c r="J254" s="40"/>
      <c r="K254" s="40"/>
      <c r="L254" s="44"/>
      <c r="M254" s="228"/>
      <c r="N254" s="229"/>
      <c r="O254" s="84"/>
      <c r="P254" s="84"/>
      <c r="Q254" s="84"/>
      <c r="R254" s="84"/>
      <c r="S254" s="84"/>
      <c r="T254" s="85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T254" s="17" t="s">
        <v>159</v>
      </c>
      <c r="AU254" s="17" t="s">
        <v>81</v>
      </c>
    </row>
    <row r="255" s="2" customFormat="1" ht="16.5" customHeight="1">
      <c r="A255" s="38"/>
      <c r="B255" s="39"/>
      <c r="C255" s="212" t="s">
        <v>819</v>
      </c>
      <c r="D255" s="212" t="s">
        <v>153</v>
      </c>
      <c r="E255" s="213" t="s">
        <v>3050</v>
      </c>
      <c r="F255" s="214" t="s">
        <v>3051</v>
      </c>
      <c r="G255" s="215" t="s">
        <v>1866</v>
      </c>
      <c r="H255" s="216">
        <v>1</v>
      </c>
      <c r="I255" s="217"/>
      <c r="J255" s="218">
        <f>ROUND(I255*H255,2)</f>
        <v>0</v>
      </c>
      <c r="K255" s="214" t="s">
        <v>19</v>
      </c>
      <c r="L255" s="44"/>
      <c r="M255" s="219" t="s">
        <v>19</v>
      </c>
      <c r="N255" s="220" t="s">
        <v>44</v>
      </c>
      <c r="O255" s="84"/>
      <c r="P255" s="221">
        <f>O255*H255</f>
        <v>0</v>
      </c>
      <c r="Q255" s="221">
        <v>0</v>
      </c>
      <c r="R255" s="221">
        <f>Q255*H255</f>
        <v>0</v>
      </c>
      <c r="S255" s="221">
        <v>0</v>
      </c>
      <c r="T255" s="222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23" t="s">
        <v>179</v>
      </c>
      <c r="AT255" s="223" t="s">
        <v>153</v>
      </c>
      <c r="AU255" s="223" t="s">
        <v>81</v>
      </c>
      <c r="AY255" s="17" t="s">
        <v>150</v>
      </c>
      <c r="BE255" s="224">
        <f>IF(N255="základní",J255,0)</f>
        <v>0</v>
      </c>
      <c r="BF255" s="224">
        <f>IF(N255="snížená",J255,0)</f>
        <v>0</v>
      </c>
      <c r="BG255" s="224">
        <f>IF(N255="zákl. přenesená",J255,0)</f>
        <v>0</v>
      </c>
      <c r="BH255" s="224">
        <f>IF(N255="sníž. přenesená",J255,0)</f>
        <v>0</v>
      </c>
      <c r="BI255" s="224">
        <f>IF(N255="nulová",J255,0)</f>
        <v>0</v>
      </c>
      <c r="BJ255" s="17" t="s">
        <v>81</v>
      </c>
      <c r="BK255" s="224">
        <f>ROUND(I255*H255,2)</f>
        <v>0</v>
      </c>
      <c r="BL255" s="17" t="s">
        <v>179</v>
      </c>
      <c r="BM255" s="223" t="s">
        <v>1204</v>
      </c>
    </row>
    <row r="256" s="2" customFormat="1">
      <c r="A256" s="38"/>
      <c r="B256" s="39"/>
      <c r="C256" s="40"/>
      <c r="D256" s="225" t="s">
        <v>159</v>
      </c>
      <c r="E256" s="40"/>
      <c r="F256" s="226" t="s">
        <v>3051</v>
      </c>
      <c r="G256" s="40"/>
      <c r="H256" s="40"/>
      <c r="I256" s="227"/>
      <c r="J256" s="40"/>
      <c r="K256" s="40"/>
      <c r="L256" s="44"/>
      <c r="M256" s="228"/>
      <c r="N256" s="229"/>
      <c r="O256" s="84"/>
      <c r="P256" s="84"/>
      <c r="Q256" s="84"/>
      <c r="R256" s="84"/>
      <c r="S256" s="84"/>
      <c r="T256" s="85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T256" s="17" t="s">
        <v>159</v>
      </c>
      <c r="AU256" s="17" t="s">
        <v>81</v>
      </c>
    </row>
    <row r="257" s="2" customFormat="1" ht="16.5" customHeight="1">
      <c r="A257" s="38"/>
      <c r="B257" s="39"/>
      <c r="C257" s="212" t="s">
        <v>825</v>
      </c>
      <c r="D257" s="212" t="s">
        <v>153</v>
      </c>
      <c r="E257" s="213" t="s">
        <v>3052</v>
      </c>
      <c r="F257" s="214" t="s">
        <v>3053</v>
      </c>
      <c r="G257" s="215" t="s">
        <v>1866</v>
      </c>
      <c r="H257" s="216">
        <v>1</v>
      </c>
      <c r="I257" s="217"/>
      <c r="J257" s="218">
        <f>ROUND(I257*H257,2)</f>
        <v>0</v>
      </c>
      <c r="K257" s="214" t="s">
        <v>19</v>
      </c>
      <c r="L257" s="44"/>
      <c r="M257" s="219" t="s">
        <v>19</v>
      </c>
      <c r="N257" s="220" t="s">
        <v>44</v>
      </c>
      <c r="O257" s="84"/>
      <c r="P257" s="221">
        <f>O257*H257</f>
        <v>0</v>
      </c>
      <c r="Q257" s="221">
        <v>0</v>
      </c>
      <c r="R257" s="221">
        <f>Q257*H257</f>
        <v>0</v>
      </c>
      <c r="S257" s="221">
        <v>0</v>
      </c>
      <c r="T257" s="222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23" t="s">
        <v>179</v>
      </c>
      <c r="AT257" s="223" t="s">
        <v>153</v>
      </c>
      <c r="AU257" s="223" t="s">
        <v>81</v>
      </c>
      <c r="AY257" s="17" t="s">
        <v>150</v>
      </c>
      <c r="BE257" s="224">
        <f>IF(N257="základní",J257,0)</f>
        <v>0</v>
      </c>
      <c r="BF257" s="224">
        <f>IF(N257="snížená",J257,0)</f>
        <v>0</v>
      </c>
      <c r="BG257" s="224">
        <f>IF(N257="zákl. přenesená",J257,0)</f>
        <v>0</v>
      </c>
      <c r="BH257" s="224">
        <f>IF(N257="sníž. přenesená",J257,0)</f>
        <v>0</v>
      </c>
      <c r="BI257" s="224">
        <f>IF(N257="nulová",J257,0)</f>
        <v>0</v>
      </c>
      <c r="BJ257" s="17" t="s">
        <v>81</v>
      </c>
      <c r="BK257" s="224">
        <f>ROUND(I257*H257,2)</f>
        <v>0</v>
      </c>
      <c r="BL257" s="17" t="s">
        <v>179</v>
      </c>
      <c r="BM257" s="223" t="s">
        <v>1212</v>
      </c>
    </row>
    <row r="258" s="2" customFormat="1">
      <c r="A258" s="38"/>
      <c r="B258" s="39"/>
      <c r="C258" s="40"/>
      <c r="D258" s="225" t="s">
        <v>159</v>
      </c>
      <c r="E258" s="40"/>
      <c r="F258" s="226" t="s">
        <v>3053</v>
      </c>
      <c r="G258" s="40"/>
      <c r="H258" s="40"/>
      <c r="I258" s="227"/>
      <c r="J258" s="40"/>
      <c r="K258" s="40"/>
      <c r="L258" s="44"/>
      <c r="M258" s="228"/>
      <c r="N258" s="229"/>
      <c r="O258" s="84"/>
      <c r="P258" s="84"/>
      <c r="Q258" s="84"/>
      <c r="R258" s="84"/>
      <c r="S258" s="84"/>
      <c r="T258" s="85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T258" s="17" t="s">
        <v>159</v>
      </c>
      <c r="AU258" s="17" t="s">
        <v>81</v>
      </c>
    </row>
    <row r="259" s="2" customFormat="1" ht="16.5" customHeight="1">
      <c r="A259" s="38"/>
      <c r="B259" s="39"/>
      <c r="C259" s="212" t="s">
        <v>829</v>
      </c>
      <c r="D259" s="212" t="s">
        <v>153</v>
      </c>
      <c r="E259" s="213" t="s">
        <v>3054</v>
      </c>
      <c r="F259" s="214" t="s">
        <v>3055</v>
      </c>
      <c r="G259" s="215" t="s">
        <v>1866</v>
      </c>
      <c r="H259" s="216">
        <v>1</v>
      </c>
      <c r="I259" s="217"/>
      <c r="J259" s="218">
        <f>ROUND(I259*H259,2)</f>
        <v>0</v>
      </c>
      <c r="K259" s="214" t="s">
        <v>19</v>
      </c>
      <c r="L259" s="44"/>
      <c r="M259" s="219" t="s">
        <v>19</v>
      </c>
      <c r="N259" s="220" t="s">
        <v>44</v>
      </c>
      <c r="O259" s="84"/>
      <c r="P259" s="221">
        <f>O259*H259</f>
        <v>0</v>
      </c>
      <c r="Q259" s="221">
        <v>0</v>
      </c>
      <c r="R259" s="221">
        <f>Q259*H259</f>
        <v>0</v>
      </c>
      <c r="S259" s="221">
        <v>0</v>
      </c>
      <c r="T259" s="222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23" t="s">
        <v>179</v>
      </c>
      <c r="AT259" s="223" t="s">
        <v>153</v>
      </c>
      <c r="AU259" s="223" t="s">
        <v>81</v>
      </c>
      <c r="AY259" s="17" t="s">
        <v>150</v>
      </c>
      <c r="BE259" s="224">
        <f>IF(N259="základní",J259,0)</f>
        <v>0</v>
      </c>
      <c r="BF259" s="224">
        <f>IF(N259="snížená",J259,0)</f>
        <v>0</v>
      </c>
      <c r="BG259" s="224">
        <f>IF(N259="zákl. přenesená",J259,0)</f>
        <v>0</v>
      </c>
      <c r="BH259" s="224">
        <f>IF(N259="sníž. přenesená",J259,0)</f>
        <v>0</v>
      </c>
      <c r="BI259" s="224">
        <f>IF(N259="nulová",J259,0)</f>
        <v>0</v>
      </c>
      <c r="BJ259" s="17" t="s">
        <v>81</v>
      </c>
      <c r="BK259" s="224">
        <f>ROUND(I259*H259,2)</f>
        <v>0</v>
      </c>
      <c r="BL259" s="17" t="s">
        <v>179</v>
      </c>
      <c r="BM259" s="223" t="s">
        <v>1222</v>
      </c>
    </row>
    <row r="260" s="2" customFormat="1">
      <c r="A260" s="38"/>
      <c r="B260" s="39"/>
      <c r="C260" s="40"/>
      <c r="D260" s="225" t="s">
        <v>159</v>
      </c>
      <c r="E260" s="40"/>
      <c r="F260" s="226" t="s">
        <v>3055</v>
      </c>
      <c r="G260" s="40"/>
      <c r="H260" s="40"/>
      <c r="I260" s="227"/>
      <c r="J260" s="40"/>
      <c r="K260" s="40"/>
      <c r="L260" s="44"/>
      <c r="M260" s="228"/>
      <c r="N260" s="229"/>
      <c r="O260" s="84"/>
      <c r="P260" s="84"/>
      <c r="Q260" s="84"/>
      <c r="R260" s="84"/>
      <c r="S260" s="84"/>
      <c r="T260" s="85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T260" s="17" t="s">
        <v>159</v>
      </c>
      <c r="AU260" s="17" t="s">
        <v>81</v>
      </c>
    </row>
    <row r="261" s="2" customFormat="1" ht="16.5" customHeight="1">
      <c r="A261" s="38"/>
      <c r="B261" s="39"/>
      <c r="C261" s="212" t="s">
        <v>835</v>
      </c>
      <c r="D261" s="212" t="s">
        <v>153</v>
      </c>
      <c r="E261" s="213" t="s">
        <v>3056</v>
      </c>
      <c r="F261" s="214" t="s">
        <v>3057</v>
      </c>
      <c r="G261" s="215" t="s">
        <v>1866</v>
      </c>
      <c r="H261" s="216">
        <v>1</v>
      </c>
      <c r="I261" s="217"/>
      <c r="J261" s="218">
        <f>ROUND(I261*H261,2)</f>
        <v>0</v>
      </c>
      <c r="K261" s="214" t="s">
        <v>19</v>
      </c>
      <c r="L261" s="44"/>
      <c r="M261" s="219" t="s">
        <v>19</v>
      </c>
      <c r="N261" s="220" t="s">
        <v>44</v>
      </c>
      <c r="O261" s="84"/>
      <c r="P261" s="221">
        <f>O261*H261</f>
        <v>0</v>
      </c>
      <c r="Q261" s="221">
        <v>0</v>
      </c>
      <c r="R261" s="221">
        <f>Q261*H261</f>
        <v>0</v>
      </c>
      <c r="S261" s="221">
        <v>0</v>
      </c>
      <c r="T261" s="222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23" t="s">
        <v>179</v>
      </c>
      <c r="AT261" s="223" t="s">
        <v>153</v>
      </c>
      <c r="AU261" s="223" t="s">
        <v>81</v>
      </c>
      <c r="AY261" s="17" t="s">
        <v>150</v>
      </c>
      <c r="BE261" s="224">
        <f>IF(N261="základní",J261,0)</f>
        <v>0</v>
      </c>
      <c r="BF261" s="224">
        <f>IF(N261="snížená",J261,0)</f>
        <v>0</v>
      </c>
      <c r="BG261" s="224">
        <f>IF(N261="zákl. přenesená",J261,0)</f>
        <v>0</v>
      </c>
      <c r="BH261" s="224">
        <f>IF(N261="sníž. přenesená",J261,0)</f>
        <v>0</v>
      </c>
      <c r="BI261" s="224">
        <f>IF(N261="nulová",J261,0)</f>
        <v>0</v>
      </c>
      <c r="BJ261" s="17" t="s">
        <v>81</v>
      </c>
      <c r="BK261" s="224">
        <f>ROUND(I261*H261,2)</f>
        <v>0</v>
      </c>
      <c r="BL261" s="17" t="s">
        <v>179</v>
      </c>
      <c r="BM261" s="223" t="s">
        <v>1232</v>
      </c>
    </row>
    <row r="262" s="2" customFormat="1">
      <c r="A262" s="38"/>
      <c r="B262" s="39"/>
      <c r="C262" s="40"/>
      <c r="D262" s="225" t="s">
        <v>159</v>
      </c>
      <c r="E262" s="40"/>
      <c r="F262" s="226" t="s">
        <v>3057</v>
      </c>
      <c r="G262" s="40"/>
      <c r="H262" s="40"/>
      <c r="I262" s="227"/>
      <c r="J262" s="40"/>
      <c r="K262" s="40"/>
      <c r="L262" s="44"/>
      <c r="M262" s="228"/>
      <c r="N262" s="229"/>
      <c r="O262" s="84"/>
      <c r="P262" s="84"/>
      <c r="Q262" s="84"/>
      <c r="R262" s="84"/>
      <c r="S262" s="84"/>
      <c r="T262" s="85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T262" s="17" t="s">
        <v>159</v>
      </c>
      <c r="AU262" s="17" t="s">
        <v>81</v>
      </c>
    </row>
    <row r="263" s="2" customFormat="1" ht="16.5" customHeight="1">
      <c r="A263" s="38"/>
      <c r="B263" s="39"/>
      <c r="C263" s="212" t="s">
        <v>839</v>
      </c>
      <c r="D263" s="212" t="s">
        <v>153</v>
      </c>
      <c r="E263" s="213" t="s">
        <v>3058</v>
      </c>
      <c r="F263" s="214" t="s">
        <v>3059</v>
      </c>
      <c r="G263" s="215" t="s">
        <v>1866</v>
      </c>
      <c r="H263" s="216">
        <v>1</v>
      </c>
      <c r="I263" s="217"/>
      <c r="J263" s="218">
        <f>ROUND(I263*H263,2)</f>
        <v>0</v>
      </c>
      <c r="K263" s="214" t="s">
        <v>19</v>
      </c>
      <c r="L263" s="44"/>
      <c r="M263" s="219" t="s">
        <v>19</v>
      </c>
      <c r="N263" s="220" t="s">
        <v>44</v>
      </c>
      <c r="O263" s="84"/>
      <c r="P263" s="221">
        <f>O263*H263</f>
        <v>0</v>
      </c>
      <c r="Q263" s="221">
        <v>0</v>
      </c>
      <c r="R263" s="221">
        <f>Q263*H263</f>
        <v>0</v>
      </c>
      <c r="S263" s="221">
        <v>0</v>
      </c>
      <c r="T263" s="222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23" t="s">
        <v>179</v>
      </c>
      <c r="AT263" s="223" t="s">
        <v>153</v>
      </c>
      <c r="AU263" s="223" t="s">
        <v>81</v>
      </c>
      <c r="AY263" s="17" t="s">
        <v>150</v>
      </c>
      <c r="BE263" s="224">
        <f>IF(N263="základní",J263,0)</f>
        <v>0</v>
      </c>
      <c r="BF263" s="224">
        <f>IF(N263="snížená",J263,0)</f>
        <v>0</v>
      </c>
      <c r="BG263" s="224">
        <f>IF(N263="zákl. přenesená",J263,0)</f>
        <v>0</v>
      </c>
      <c r="BH263" s="224">
        <f>IF(N263="sníž. přenesená",J263,0)</f>
        <v>0</v>
      </c>
      <c r="BI263" s="224">
        <f>IF(N263="nulová",J263,0)</f>
        <v>0</v>
      </c>
      <c r="BJ263" s="17" t="s">
        <v>81</v>
      </c>
      <c r="BK263" s="224">
        <f>ROUND(I263*H263,2)</f>
        <v>0</v>
      </c>
      <c r="BL263" s="17" t="s">
        <v>179</v>
      </c>
      <c r="BM263" s="223" t="s">
        <v>1240</v>
      </c>
    </row>
    <row r="264" s="2" customFormat="1">
      <c r="A264" s="38"/>
      <c r="B264" s="39"/>
      <c r="C264" s="40"/>
      <c r="D264" s="225" t="s">
        <v>159</v>
      </c>
      <c r="E264" s="40"/>
      <c r="F264" s="226" t="s">
        <v>3059</v>
      </c>
      <c r="G264" s="40"/>
      <c r="H264" s="40"/>
      <c r="I264" s="227"/>
      <c r="J264" s="40"/>
      <c r="K264" s="40"/>
      <c r="L264" s="44"/>
      <c r="M264" s="228"/>
      <c r="N264" s="229"/>
      <c r="O264" s="84"/>
      <c r="P264" s="84"/>
      <c r="Q264" s="84"/>
      <c r="R264" s="84"/>
      <c r="S264" s="84"/>
      <c r="T264" s="85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T264" s="17" t="s">
        <v>159</v>
      </c>
      <c r="AU264" s="17" t="s">
        <v>81</v>
      </c>
    </row>
    <row r="265" s="2" customFormat="1" ht="21.75" customHeight="1">
      <c r="A265" s="38"/>
      <c r="B265" s="39"/>
      <c r="C265" s="212" t="s">
        <v>843</v>
      </c>
      <c r="D265" s="212" t="s">
        <v>153</v>
      </c>
      <c r="E265" s="213" t="s">
        <v>3060</v>
      </c>
      <c r="F265" s="214" t="s">
        <v>3061</v>
      </c>
      <c r="G265" s="215" t="s">
        <v>1866</v>
      </c>
      <c r="H265" s="216">
        <v>1</v>
      </c>
      <c r="I265" s="217"/>
      <c r="J265" s="218">
        <f>ROUND(I265*H265,2)</f>
        <v>0</v>
      </c>
      <c r="K265" s="214" t="s">
        <v>19</v>
      </c>
      <c r="L265" s="44"/>
      <c r="M265" s="219" t="s">
        <v>19</v>
      </c>
      <c r="N265" s="220" t="s">
        <v>44</v>
      </c>
      <c r="O265" s="84"/>
      <c r="P265" s="221">
        <f>O265*H265</f>
        <v>0</v>
      </c>
      <c r="Q265" s="221">
        <v>0</v>
      </c>
      <c r="R265" s="221">
        <f>Q265*H265</f>
        <v>0</v>
      </c>
      <c r="S265" s="221">
        <v>0</v>
      </c>
      <c r="T265" s="222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23" t="s">
        <v>179</v>
      </c>
      <c r="AT265" s="223" t="s">
        <v>153</v>
      </c>
      <c r="AU265" s="223" t="s">
        <v>81</v>
      </c>
      <c r="AY265" s="17" t="s">
        <v>150</v>
      </c>
      <c r="BE265" s="224">
        <f>IF(N265="základní",J265,0)</f>
        <v>0</v>
      </c>
      <c r="BF265" s="224">
        <f>IF(N265="snížená",J265,0)</f>
        <v>0</v>
      </c>
      <c r="BG265" s="224">
        <f>IF(N265="zákl. přenesená",J265,0)</f>
        <v>0</v>
      </c>
      <c r="BH265" s="224">
        <f>IF(N265="sníž. přenesená",J265,0)</f>
        <v>0</v>
      </c>
      <c r="BI265" s="224">
        <f>IF(N265="nulová",J265,0)</f>
        <v>0</v>
      </c>
      <c r="BJ265" s="17" t="s">
        <v>81</v>
      </c>
      <c r="BK265" s="224">
        <f>ROUND(I265*H265,2)</f>
        <v>0</v>
      </c>
      <c r="BL265" s="17" t="s">
        <v>179</v>
      </c>
      <c r="BM265" s="223" t="s">
        <v>1250</v>
      </c>
    </row>
    <row r="266" s="2" customFormat="1">
      <c r="A266" s="38"/>
      <c r="B266" s="39"/>
      <c r="C266" s="40"/>
      <c r="D266" s="225" t="s">
        <v>159</v>
      </c>
      <c r="E266" s="40"/>
      <c r="F266" s="226" t="s">
        <v>3061</v>
      </c>
      <c r="G266" s="40"/>
      <c r="H266" s="40"/>
      <c r="I266" s="227"/>
      <c r="J266" s="40"/>
      <c r="K266" s="40"/>
      <c r="L266" s="44"/>
      <c r="M266" s="228"/>
      <c r="N266" s="229"/>
      <c r="O266" s="84"/>
      <c r="P266" s="84"/>
      <c r="Q266" s="84"/>
      <c r="R266" s="84"/>
      <c r="S266" s="84"/>
      <c r="T266" s="85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T266" s="17" t="s">
        <v>159</v>
      </c>
      <c r="AU266" s="17" t="s">
        <v>81</v>
      </c>
    </row>
    <row r="267" s="2" customFormat="1" ht="16.5" customHeight="1">
      <c r="A267" s="38"/>
      <c r="B267" s="39"/>
      <c r="C267" s="212" t="s">
        <v>849</v>
      </c>
      <c r="D267" s="212" t="s">
        <v>153</v>
      </c>
      <c r="E267" s="213" t="s">
        <v>3062</v>
      </c>
      <c r="F267" s="214" t="s">
        <v>3063</v>
      </c>
      <c r="G267" s="215" t="s">
        <v>1866</v>
      </c>
      <c r="H267" s="216">
        <v>1</v>
      </c>
      <c r="I267" s="217"/>
      <c r="J267" s="218">
        <f>ROUND(I267*H267,2)</f>
        <v>0</v>
      </c>
      <c r="K267" s="214" t="s">
        <v>19</v>
      </c>
      <c r="L267" s="44"/>
      <c r="M267" s="219" t="s">
        <v>19</v>
      </c>
      <c r="N267" s="220" t="s">
        <v>44</v>
      </c>
      <c r="O267" s="84"/>
      <c r="P267" s="221">
        <f>O267*H267</f>
        <v>0</v>
      </c>
      <c r="Q267" s="221">
        <v>0</v>
      </c>
      <c r="R267" s="221">
        <f>Q267*H267</f>
        <v>0</v>
      </c>
      <c r="S267" s="221">
        <v>0</v>
      </c>
      <c r="T267" s="222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23" t="s">
        <v>179</v>
      </c>
      <c r="AT267" s="223" t="s">
        <v>153</v>
      </c>
      <c r="AU267" s="223" t="s">
        <v>81</v>
      </c>
      <c r="AY267" s="17" t="s">
        <v>150</v>
      </c>
      <c r="BE267" s="224">
        <f>IF(N267="základní",J267,0)</f>
        <v>0</v>
      </c>
      <c r="BF267" s="224">
        <f>IF(N267="snížená",J267,0)</f>
        <v>0</v>
      </c>
      <c r="BG267" s="224">
        <f>IF(N267="zákl. přenesená",J267,0)</f>
        <v>0</v>
      </c>
      <c r="BH267" s="224">
        <f>IF(N267="sníž. přenesená",J267,0)</f>
        <v>0</v>
      </c>
      <c r="BI267" s="224">
        <f>IF(N267="nulová",J267,0)</f>
        <v>0</v>
      </c>
      <c r="BJ267" s="17" t="s">
        <v>81</v>
      </c>
      <c r="BK267" s="224">
        <f>ROUND(I267*H267,2)</f>
        <v>0</v>
      </c>
      <c r="BL267" s="17" t="s">
        <v>179</v>
      </c>
      <c r="BM267" s="223" t="s">
        <v>1260</v>
      </c>
    </row>
    <row r="268" s="2" customFormat="1">
      <c r="A268" s="38"/>
      <c r="B268" s="39"/>
      <c r="C268" s="40"/>
      <c r="D268" s="225" t="s">
        <v>159</v>
      </c>
      <c r="E268" s="40"/>
      <c r="F268" s="226" t="s">
        <v>3063</v>
      </c>
      <c r="G268" s="40"/>
      <c r="H268" s="40"/>
      <c r="I268" s="227"/>
      <c r="J268" s="40"/>
      <c r="K268" s="40"/>
      <c r="L268" s="44"/>
      <c r="M268" s="228"/>
      <c r="N268" s="229"/>
      <c r="O268" s="84"/>
      <c r="P268" s="84"/>
      <c r="Q268" s="84"/>
      <c r="R268" s="84"/>
      <c r="S268" s="84"/>
      <c r="T268" s="85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T268" s="17" t="s">
        <v>159</v>
      </c>
      <c r="AU268" s="17" t="s">
        <v>81</v>
      </c>
    </row>
    <row r="269" s="12" customFormat="1" ht="25.92" customHeight="1">
      <c r="A269" s="12"/>
      <c r="B269" s="196"/>
      <c r="C269" s="197"/>
      <c r="D269" s="198" t="s">
        <v>72</v>
      </c>
      <c r="E269" s="199" t="s">
        <v>151</v>
      </c>
      <c r="F269" s="199" t="s">
        <v>3064</v>
      </c>
      <c r="G269" s="197"/>
      <c r="H269" s="197"/>
      <c r="I269" s="200"/>
      <c r="J269" s="201">
        <f>BK269</f>
        <v>0</v>
      </c>
      <c r="K269" s="197"/>
      <c r="L269" s="202"/>
      <c r="M269" s="203"/>
      <c r="N269" s="204"/>
      <c r="O269" s="204"/>
      <c r="P269" s="205">
        <f>SUM(P270:P275)</f>
        <v>0</v>
      </c>
      <c r="Q269" s="204"/>
      <c r="R269" s="205">
        <f>SUM(R270:R275)</f>
        <v>0</v>
      </c>
      <c r="S269" s="204"/>
      <c r="T269" s="206">
        <f>SUM(T270:T275)</f>
        <v>0</v>
      </c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R269" s="207" t="s">
        <v>81</v>
      </c>
      <c r="AT269" s="208" t="s">
        <v>72</v>
      </c>
      <c r="AU269" s="208" t="s">
        <v>73</v>
      </c>
      <c r="AY269" s="207" t="s">
        <v>150</v>
      </c>
      <c r="BK269" s="209">
        <f>SUM(BK270:BK275)</f>
        <v>0</v>
      </c>
    </row>
    <row r="270" s="2" customFormat="1" ht="16.5" customHeight="1">
      <c r="A270" s="38"/>
      <c r="B270" s="39"/>
      <c r="C270" s="212" t="s">
        <v>853</v>
      </c>
      <c r="D270" s="212" t="s">
        <v>153</v>
      </c>
      <c r="E270" s="213" t="s">
        <v>3065</v>
      </c>
      <c r="F270" s="214" t="s">
        <v>3066</v>
      </c>
      <c r="G270" s="215" t="s">
        <v>1866</v>
      </c>
      <c r="H270" s="216">
        <v>1</v>
      </c>
      <c r="I270" s="217"/>
      <c r="J270" s="218">
        <f>ROUND(I270*H270,2)</f>
        <v>0</v>
      </c>
      <c r="K270" s="214" t="s">
        <v>19</v>
      </c>
      <c r="L270" s="44"/>
      <c r="M270" s="219" t="s">
        <v>19</v>
      </c>
      <c r="N270" s="220" t="s">
        <v>44</v>
      </c>
      <c r="O270" s="84"/>
      <c r="P270" s="221">
        <f>O270*H270</f>
        <v>0</v>
      </c>
      <c r="Q270" s="221">
        <v>0</v>
      </c>
      <c r="R270" s="221">
        <f>Q270*H270</f>
        <v>0</v>
      </c>
      <c r="S270" s="221">
        <v>0</v>
      </c>
      <c r="T270" s="222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23" t="s">
        <v>179</v>
      </c>
      <c r="AT270" s="223" t="s">
        <v>153</v>
      </c>
      <c r="AU270" s="223" t="s">
        <v>81</v>
      </c>
      <c r="AY270" s="17" t="s">
        <v>150</v>
      </c>
      <c r="BE270" s="224">
        <f>IF(N270="základní",J270,0)</f>
        <v>0</v>
      </c>
      <c r="BF270" s="224">
        <f>IF(N270="snížená",J270,0)</f>
        <v>0</v>
      </c>
      <c r="BG270" s="224">
        <f>IF(N270="zákl. přenesená",J270,0)</f>
        <v>0</v>
      </c>
      <c r="BH270" s="224">
        <f>IF(N270="sníž. přenesená",J270,0)</f>
        <v>0</v>
      </c>
      <c r="BI270" s="224">
        <f>IF(N270="nulová",J270,0)</f>
        <v>0</v>
      </c>
      <c r="BJ270" s="17" t="s">
        <v>81</v>
      </c>
      <c r="BK270" s="224">
        <f>ROUND(I270*H270,2)</f>
        <v>0</v>
      </c>
      <c r="BL270" s="17" t="s">
        <v>179</v>
      </c>
      <c r="BM270" s="223" t="s">
        <v>1268</v>
      </c>
    </row>
    <row r="271" s="2" customFormat="1">
      <c r="A271" s="38"/>
      <c r="B271" s="39"/>
      <c r="C271" s="40"/>
      <c r="D271" s="225" t="s">
        <v>159</v>
      </c>
      <c r="E271" s="40"/>
      <c r="F271" s="226" t="s">
        <v>3066</v>
      </c>
      <c r="G271" s="40"/>
      <c r="H271" s="40"/>
      <c r="I271" s="227"/>
      <c r="J271" s="40"/>
      <c r="K271" s="40"/>
      <c r="L271" s="44"/>
      <c r="M271" s="228"/>
      <c r="N271" s="229"/>
      <c r="O271" s="84"/>
      <c r="P271" s="84"/>
      <c r="Q271" s="84"/>
      <c r="R271" s="84"/>
      <c r="S271" s="84"/>
      <c r="T271" s="85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T271" s="17" t="s">
        <v>159</v>
      </c>
      <c r="AU271" s="17" t="s">
        <v>81</v>
      </c>
    </row>
    <row r="272" s="2" customFormat="1" ht="16.5" customHeight="1">
      <c r="A272" s="38"/>
      <c r="B272" s="39"/>
      <c r="C272" s="212" t="s">
        <v>859</v>
      </c>
      <c r="D272" s="212" t="s">
        <v>153</v>
      </c>
      <c r="E272" s="213" t="s">
        <v>3067</v>
      </c>
      <c r="F272" s="214" t="s">
        <v>3068</v>
      </c>
      <c r="G272" s="215" t="s">
        <v>1866</v>
      </c>
      <c r="H272" s="216">
        <v>1</v>
      </c>
      <c r="I272" s="217"/>
      <c r="J272" s="218">
        <f>ROUND(I272*H272,2)</f>
        <v>0</v>
      </c>
      <c r="K272" s="214" t="s">
        <v>19</v>
      </c>
      <c r="L272" s="44"/>
      <c r="M272" s="219" t="s">
        <v>19</v>
      </c>
      <c r="N272" s="220" t="s">
        <v>44</v>
      </c>
      <c r="O272" s="84"/>
      <c r="P272" s="221">
        <f>O272*H272</f>
        <v>0</v>
      </c>
      <c r="Q272" s="221">
        <v>0</v>
      </c>
      <c r="R272" s="221">
        <f>Q272*H272</f>
        <v>0</v>
      </c>
      <c r="S272" s="221">
        <v>0</v>
      </c>
      <c r="T272" s="222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23" t="s">
        <v>179</v>
      </c>
      <c r="AT272" s="223" t="s">
        <v>153</v>
      </c>
      <c r="AU272" s="223" t="s">
        <v>81</v>
      </c>
      <c r="AY272" s="17" t="s">
        <v>150</v>
      </c>
      <c r="BE272" s="224">
        <f>IF(N272="základní",J272,0)</f>
        <v>0</v>
      </c>
      <c r="BF272" s="224">
        <f>IF(N272="snížená",J272,0)</f>
        <v>0</v>
      </c>
      <c r="BG272" s="224">
        <f>IF(N272="zákl. přenesená",J272,0)</f>
        <v>0</v>
      </c>
      <c r="BH272" s="224">
        <f>IF(N272="sníž. přenesená",J272,0)</f>
        <v>0</v>
      </c>
      <c r="BI272" s="224">
        <f>IF(N272="nulová",J272,0)</f>
        <v>0</v>
      </c>
      <c r="BJ272" s="17" t="s">
        <v>81</v>
      </c>
      <c r="BK272" s="224">
        <f>ROUND(I272*H272,2)</f>
        <v>0</v>
      </c>
      <c r="BL272" s="17" t="s">
        <v>179</v>
      </c>
      <c r="BM272" s="223" t="s">
        <v>1279</v>
      </c>
    </row>
    <row r="273" s="2" customFormat="1">
      <c r="A273" s="38"/>
      <c r="B273" s="39"/>
      <c r="C273" s="40"/>
      <c r="D273" s="225" t="s">
        <v>159</v>
      </c>
      <c r="E273" s="40"/>
      <c r="F273" s="226" t="s">
        <v>3068</v>
      </c>
      <c r="G273" s="40"/>
      <c r="H273" s="40"/>
      <c r="I273" s="227"/>
      <c r="J273" s="40"/>
      <c r="K273" s="40"/>
      <c r="L273" s="44"/>
      <c r="M273" s="228"/>
      <c r="N273" s="229"/>
      <c r="O273" s="84"/>
      <c r="P273" s="84"/>
      <c r="Q273" s="84"/>
      <c r="R273" s="84"/>
      <c r="S273" s="84"/>
      <c r="T273" s="85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T273" s="17" t="s">
        <v>159</v>
      </c>
      <c r="AU273" s="17" t="s">
        <v>81</v>
      </c>
    </row>
    <row r="274" s="2" customFormat="1" ht="16.5" customHeight="1">
      <c r="A274" s="38"/>
      <c r="B274" s="39"/>
      <c r="C274" s="212" t="s">
        <v>863</v>
      </c>
      <c r="D274" s="212" t="s">
        <v>153</v>
      </c>
      <c r="E274" s="213" t="s">
        <v>3069</v>
      </c>
      <c r="F274" s="214" t="s">
        <v>3070</v>
      </c>
      <c r="G274" s="215" t="s">
        <v>1866</v>
      </c>
      <c r="H274" s="216">
        <v>1</v>
      </c>
      <c r="I274" s="217"/>
      <c r="J274" s="218">
        <f>ROUND(I274*H274,2)</f>
        <v>0</v>
      </c>
      <c r="K274" s="214" t="s">
        <v>19</v>
      </c>
      <c r="L274" s="44"/>
      <c r="M274" s="219" t="s">
        <v>19</v>
      </c>
      <c r="N274" s="220" t="s">
        <v>44</v>
      </c>
      <c r="O274" s="84"/>
      <c r="P274" s="221">
        <f>O274*H274</f>
        <v>0</v>
      </c>
      <c r="Q274" s="221">
        <v>0</v>
      </c>
      <c r="R274" s="221">
        <f>Q274*H274</f>
        <v>0</v>
      </c>
      <c r="S274" s="221">
        <v>0</v>
      </c>
      <c r="T274" s="222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23" t="s">
        <v>179</v>
      </c>
      <c r="AT274" s="223" t="s">
        <v>153</v>
      </c>
      <c r="AU274" s="223" t="s">
        <v>81</v>
      </c>
      <c r="AY274" s="17" t="s">
        <v>150</v>
      </c>
      <c r="BE274" s="224">
        <f>IF(N274="základní",J274,0)</f>
        <v>0</v>
      </c>
      <c r="BF274" s="224">
        <f>IF(N274="snížená",J274,0)</f>
        <v>0</v>
      </c>
      <c r="BG274" s="224">
        <f>IF(N274="zákl. přenesená",J274,0)</f>
        <v>0</v>
      </c>
      <c r="BH274" s="224">
        <f>IF(N274="sníž. přenesená",J274,0)</f>
        <v>0</v>
      </c>
      <c r="BI274" s="224">
        <f>IF(N274="nulová",J274,0)</f>
        <v>0</v>
      </c>
      <c r="BJ274" s="17" t="s">
        <v>81</v>
      </c>
      <c r="BK274" s="224">
        <f>ROUND(I274*H274,2)</f>
        <v>0</v>
      </c>
      <c r="BL274" s="17" t="s">
        <v>179</v>
      </c>
      <c r="BM274" s="223" t="s">
        <v>1289</v>
      </c>
    </row>
    <row r="275" s="2" customFormat="1">
      <c r="A275" s="38"/>
      <c r="B275" s="39"/>
      <c r="C275" s="40"/>
      <c r="D275" s="225" t="s">
        <v>159</v>
      </c>
      <c r="E275" s="40"/>
      <c r="F275" s="226" t="s">
        <v>3070</v>
      </c>
      <c r="G275" s="40"/>
      <c r="H275" s="40"/>
      <c r="I275" s="227"/>
      <c r="J275" s="40"/>
      <c r="K275" s="40"/>
      <c r="L275" s="44"/>
      <c r="M275" s="228"/>
      <c r="N275" s="229"/>
      <c r="O275" s="84"/>
      <c r="P275" s="84"/>
      <c r="Q275" s="84"/>
      <c r="R275" s="84"/>
      <c r="S275" s="84"/>
      <c r="T275" s="85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T275" s="17" t="s">
        <v>159</v>
      </c>
      <c r="AU275" s="17" t="s">
        <v>81</v>
      </c>
    </row>
    <row r="276" s="12" customFormat="1" ht="25.92" customHeight="1">
      <c r="A276" s="12"/>
      <c r="B276" s="196"/>
      <c r="C276" s="197"/>
      <c r="D276" s="198" t="s">
        <v>72</v>
      </c>
      <c r="E276" s="199" t="s">
        <v>222</v>
      </c>
      <c r="F276" s="199" t="s">
        <v>3071</v>
      </c>
      <c r="G276" s="197"/>
      <c r="H276" s="197"/>
      <c r="I276" s="200"/>
      <c r="J276" s="201">
        <f>BK276</f>
        <v>0</v>
      </c>
      <c r="K276" s="197"/>
      <c r="L276" s="202"/>
      <c r="M276" s="203"/>
      <c r="N276" s="204"/>
      <c r="O276" s="204"/>
      <c r="P276" s="205">
        <f>SUM(P277:P282)</f>
        <v>0</v>
      </c>
      <c r="Q276" s="204"/>
      <c r="R276" s="205">
        <f>SUM(R277:R282)</f>
        <v>0</v>
      </c>
      <c r="S276" s="204"/>
      <c r="T276" s="206">
        <f>SUM(T277:T282)</f>
        <v>0</v>
      </c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R276" s="207" t="s">
        <v>81</v>
      </c>
      <c r="AT276" s="208" t="s">
        <v>72</v>
      </c>
      <c r="AU276" s="208" t="s">
        <v>73</v>
      </c>
      <c r="AY276" s="207" t="s">
        <v>150</v>
      </c>
      <c r="BK276" s="209">
        <f>SUM(BK277:BK282)</f>
        <v>0</v>
      </c>
    </row>
    <row r="277" s="2" customFormat="1" ht="16.5" customHeight="1">
      <c r="A277" s="38"/>
      <c r="B277" s="39"/>
      <c r="C277" s="212" t="s">
        <v>869</v>
      </c>
      <c r="D277" s="212" t="s">
        <v>153</v>
      </c>
      <c r="E277" s="213" t="s">
        <v>3072</v>
      </c>
      <c r="F277" s="214" t="s">
        <v>3073</v>
      </c>
      <c r="G277" s="215" t="s">
        <v>1866</v>
      </c>
      <c r="H277" s="216">
        <v>1</v>
      </c>
      <c r="I277" s="217"/>
      <c r="J277" s="218">
        <f>ROUND(I277*H277,2)</f>
        <v>0</v>
      </c>
      <c r="K277" s="214" t="s">
        <v>19</v>
      </c>
      <c r="L277" s="44"/>
      <c r="M277" s="219" t="s">
        <v>19</v>
      </c>
      <c r="N277" s="220" t="s">
        <v>44</v>
      </c>
      <c r="O277" s="84"/>
      <c r="P277" s="221">
        <f>O277*H277</f>
        <v>0</v>
      </c>
      <c r="Q277" s="221">
        <v>0</v>
      </c>
      <c r="R277" s="221">
        <f>Q277*H277</f>
        <v>0</v>
      </c>
      <c r="S277" s="221">
        <v>0</v>
      </c>
      <c r="T277" s="222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23" t="s">
        <v>179</v>
      </c>
      <c r="AT277" s="223" t="s">
        <v>153</v>
      </c>
      <c r="AU277" s="223" t="s">
        <v>81</v>
      </c>
      <c r="AY277" s="17" t="s">
        <v>150</v>
      </c>
      <c r="BE277" s="224">
        <f>IF(N277="základní",J277,0)</f>
        <v>0</v>
      </c>
      <c r="BF277" s="224">
        <f>IF(N277="snížená",J277,0)</f>
        <v>0</v>
      </c>
      <c r="BG277" s="224">
        <f>IF(N277="zákl. přenesená",J277,0)</f>
        <v>0</v>
      </c>
      <c r="BH277" s="224">
        <f>IF(N277="sníž. přenesená",J277,0)</f>
        <v>0</v>
      </c>
      <c r="BI277" s="224">
        <f>IF(N277="nulová",J277,0)</f>
        <v>0</v>
      </c>
      <c r="BJ277" s="17" t="s">
        <v>81</v>
      </c>
      <c r="BK277" s="224">
        <f>ROUND(I277*H277,2)</f>
        <v>0</v>
      </c>
      <c r="BL277" s="17" t="s">
        <v>179</v>
      </c>
      <c r="BM277" s="223" t="s">
        <v>1299</v>
      </c>
    </row>
    <row r="278" s="2" customFormat="1">
      <c r="A278" s="38"/>
      <c r="B278" s="39"/>
      <c r="C278" s="40"/>
      <c r="D278" s="225" t="s">
        <v>159</v>
      </c>
      <c r="E278" s="40"/>
      <c r="F278" s="226" t="s">
        <v>3073</v>
      </c>
      <c r="G278" s="40"/>
      <c r="H278" s="40"/>
      <c r="I278" s="227"/>
      <c r="J278" s="40"/>
      <c r="K278" s="40"/>
      <c r="L278" s="44"/>
      <c r="M278" s="228"/>
      <c r="N278" s="229"/>
      <c r="O278" s="84"/>
      <c r="P278" s="84"/>
      <c r="Q278" s="84"/>
      <c r="R278" s="84"/>
      <c r="S278" s="84"/>
      <c r="T278" s="85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T278" s="17" t="s">
        <v>159</v>
      </c>
      <c r="AU278" s="17" t="s">
        <v>81</v>
      </c>
    </row>
    <row r="279" s="2" customFormat="1" ht="16.5" customHeight="1">
      <c r="A279" s="38"/>
      <c r="B279" s="39"/>
      <c r="C279" s="212" t="s">
        <v>873</v>
      </c>
      <c r="D279" s="212" t="s">
        <v>153</v>
      </c>
      <c r="E279" s="213" t="s">
        <v>3074</v>
      </c>
      <c r="F279" s="214" t="s">
        <v>3075</v>
      </c>
      <c r="G279" s="215" t="s">
        <v>1866</v>
      </c>
      <c r="H279" s="216">
        <v>1</v>
      </c>
      <c r="I279" s="217"/>
      <c r="J279" s="218">
        <f>ROUND(I279*H279,2)</f>
        <v>0</v>
      </c>
      <c r="K279" s="214" t="s">
        <v>19</v>
      </c>
      <c r="L279" s="44"/>
      <c r="M279" s="219" t="s">
        <v>19</v>
      </c>
      <c r="N279" s="220" t="s">
        <v>44</v>
      </c>
      <c r="O279" s="84"/>
      <c r="P279" s="221">
        <f>O279*H279</f>
        <v>0</v>
      </c>
      <c r="Q279" s="221">
        <v>0</v>
      </c>
      <c r="R279" s="221">
        <f>Q279*H279</f>
        <v>0</v>
      </c>
      <c r="S279" s="221">
        <v>0</v>
      </c>
      <c r="T279" s="222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23" t="s">
        <v>179</v>
      </c>
      <c r="AT279" s="223" t="s">
        <v>153</v>
      </c>
      <c r="AU279" s="223" t="s">
        <v>81</v>
      </c>
      <c r="AY279" s="17" t="s">
        <v>150</v>
      </c>
      <c r="BE279" s="224">
        <f>IF(N279="základní",J279,0)</f>
        <v>0</v>
      </c>
      <c r="BF279" s="224">
        <f>IF(N279="snížená",J279,0)</f>
        <v>0</v>
      </c>
      <c r="BG279" s="224">
        <f>IF(N279="zákl. přenesená",J279,0)</f>
        <v>0</v>
      </c>
      <c r="BH279" s="224">
        <f>IF(N279="sníž. přenesená",J279,0)</f>
        <v>0</v>
      </c>
      <c r="BI279" s="224">
        <f>IF(N279="nulová",J279,0)</f>
        <v>0</v>
      </c>
      <c r="BJ279" s="17" t="s">
        <v>81</v>
      </c>
      <c r="BK279" s="224">
        <f>ROUND(I279*H279,2)</f>
        <v>0</v>
      </c>
      <c r="BL279" s="17" t="s">
        <v>179</v>
      </c>
      <c r="BM279" s="223" t="s">
        <v>1307</v>
      </c>
    </row>
    <row r="280" s="2" customFormat="1">
      <c r="A280" s="38"/>
      <c r="B280" s="39"/>
      <c r="C280" s="40"/>
      <c r="D280" s="225" t="s">
        <v>159</v>
      </c>
      <c r="E280" s="40"/>
      <c r="F280" s="226" t="s">
        <v>3075</v>
      </c>
      <c r="G280" s="40"/>
      <c r="H280" s="40"/>
      <c r="I280" s="227"/>
      <c r="J280" s="40"/>
      <c r="K280" s="40"/>
      <c r="L280" s="44"/>
      <c r="M280" s="228"/>
      <c r="N280" s="229"/>
      <c r="O280" s="84"/>
      <c r="P280" s="84"/>
      <c r="Q280" s="84"/>
      <c r="R280" s="84"/>
      <c r="S280" s="84"/>
      <c r="T280" s="85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T280" s="17" t="s">
        <v>159</v>
      </c>
      <c r="AU280" s="17" t="s">
        <v>81</v>
      </c>
    </row>
    <row r="281" s="2" customFormat="1" ht="16.5" customHeight="1">
      <c r="A281" s="38"/>
      <c r="B281" s="39"/>
      <c r="C281" s="212" t="s">
        <v>877</v>
      </c>
      <c r="D281" s="212" t="s">
        <v>153</v>
      </c>
      <c r="E281" s="213" t="s">
        <v>3076</v>
      </c>
      <c r="F281" s="214" t="s">
        <v>3070</v>
      </c>
      <c r="G281" s="215" t="s">
        <v>1866</v>
      </c>
      <c r="H281" s="216">
        <v>1</v>
      </c>
      <c r="I281" s="217"/>
      <c r="J281" s="218">
        <f>ROUND(I281*H281,2)</f>
        <v>0</v>
      </c>
      <c r="K281" s="214" t="s">
        <v>19</v>
      </c>
      <c r="L281" s="44"/>
      <c r="M281" s="219" t="s">
        <v>19</v>
      </c>
      <c r="N281" s="220" t="s">
        <v>44</v>
      </c>
      <c r="O281" s="84"/>
      <c r="P281" s="221">
        <f>O281*H281</f>
        <v>0</v>
      </c>
      <c r="Q281" s="221">
        <v>0</v>
      </c>
      <c r="R281" s="221">
        <f>Q281*H281</f>
        <v>0</v>
      </c>
      <c r="S281" s="221">
        <v>0</v>
      </c>
      <c r="T281" s="222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23" t="s">
        <v>179</v>
      </c>
      <c r="AT281" s="223" t="s">
        <v>153</v>
      </c>
      <c r="AU281" s="223" t="s">
        <v>81</v>
      </c>
      <c r="AY281" s="17" t="s">
        <v>150</v>
      </c>
      <c r="BE281" s="224">
        <f>IF(N281="základní",J281,0)</f>
        <v>0</v>
      </c>
      <c r="BF281" s="224">
        <f>IF(N281="snížená",J281,0)</f>
        <v>0</v>
      </c>
      <c r="BG281" s="224">
        <f>IF(N281="zákl. přenesená",J281,0)</f>
        <v>0</v>
      </c>
      <c r="BH281" s="224">
        <f>IF(N281="sníž. přenesená",J281,0)</f>
        <v>0</v>
      </c>
      <c r="BI281" s="224">
        <f>IF(N281="nulová",J281,0)</f>
        <v>0</v>
      </c>
      <c r="BJ281" s="17" t="s">
        <v>81</v>
      </c>
      <c r="BK281" s="224">
        <f>ROUND(I281*H281,2)</f>
        <v>0</v>
      </c>
      <c r="BL281" s="17" t="s">
        <v>179</v>
      </c>
      <c r="BM281" s="223" t="s">
        <v>1317</v>
      </c>
    </row>
    <row r="282" s="2" customFormat="1">
      <c r="A282" s="38"/>
      <c r="B282" s="39"/>
      <c r="C282" s="40"/>
      <c r="D282" s="225" t="s">
        <v>159</v>
      </c>
      <c r="E282" s="40"/>
      <c r="F282" s="226" t="s">
        <v>3070</v>
      </c>
      <c r="G282" s="40"/>
      <c r="H282" s="40"/>
      <c r="I282" s="227"/>
      <c r="J282" s="40"/>
      <c r="K282" s="40"/>
      <c r="L282" s="44"/>
      <c r="M282" s="228"/>
      <c r="N282" s="229"/>
      <c r="O282" s="84"/>
      <c r="P282" s="84"/>
      <c r="Q282" s="84"/>
      <c r="R282" s="84"/>
      <c r="S282" s="84"/>
      <c r="T282" s="85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T282" s="17" t="s">
        <v>159</v>
      </c>
      <c r="AU282" s="17" t="s">
        <v>81</v>
      </c>
    </row>
    <row r="283" s="12" customFormat="1" ht="25.92" customHeight="1">
      <c r="A283" s="12"/>
      <c r="B283" s="196"/>
      <c r="C283" s="197"/>
      <c r="D283" s="198" t="s">
        <v>72</v>
      </c>
      <c r="E283" s="199" t="s">
        <v>228</v>
      </c>
      <c r="F283" s="199" t="s">
        <v>3077</v>
      </c>
      <c r="G283" s="197"/>
      <c r="H283" s="197"/>
      <c r="I283" s="200"/>
      <c r="J283" s="201">
        <f>BK283</f>
        <v>0</v>
      </c>
      <c r="K283" s="197"/>
      <c r="L283" s="202"/>
      <c r="M283" s="203"/>
      <c r="N283" s="204"/>
      <c r="O283" s="204"/>
      <c r="P283" s="205">
        <f>SUM(P284:P287)</f>
        <v>0</v>
      </c>
      <c r="Q283" s="204"/>
      <c r="R283" s="205">
        <f>SUM(R284:R287)</f>
        <v>0</v>
      </c>
      <c r="S283" s="204"/>
      <c r="T283" s="206">
        <f>SUM(T284:T287)</f>
        <v>0</v>
      </c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R283" s="207" t="s">
        <v>81</v>
      </c>
      <c r="AT283" s="208" t="s">
        <v>72</v>
      </c>
      <c r="AU283" s="208" t="s">
        <v>73</v>
      </c>
      <c r="AY283" s="207" t="s">
        <v>150</v>
      </c>
      <c r="BK283" s="209">
        <f>SUM(BK284:BK287)</f>
        <v>0</v>
      </c>
    </row>
    <row r="284" s="2" customFormat="1" ht="16.5" customHeight="1">
      <c r="A284" s="38"/>
      <c r="B284" s="39"/>
      <c r="C284" s="212" t="s">
        <v>881</v>
      </c>
      <c r="D284" s="212" t="s">
        <v>153</v>
      </c>
      <c r="E284" s="213" t="s">
        <v>3078</v>
      </c>
      <c r="F284" s="214" t="s">
        <v>3079</v>
      </c>
      <c r="G284" s="215" t="s">
        <v>1866</v>
      </c>
      <c r="H284" s="216">
        <v>1</v>
      </c>
      <c r="I284" s="217"/>
      <c r="J284" s="218">
        <f>ROUND(I284*H284,2)</f>
        <v>0</v>
      </c>
      <c r="K284" s="214" t="s">
        <v>19</v>
      </c>
      <c r="L284" s="44"/>
      <c r="M284" s="219" t="s">
        <v>19</v>
      </c>
      <c r="N284" s="220" t="s">
        <v>44</v>
      </c>
      <c r="O284" s="84"/>
      <c r="P284" s="221">
        <f>O284*H284</f>
        <v>0</v>
      </c>
      <c r="Q284" s="221">
        <v>0</v>
      </c>
      <c r="R284" s="221">
        <f>Q284*H284</f>
        <v>0</v>
      </c>
      <c r="S284" s="221">
        <v>0</v>
      </c>
      <c r="T284" s="222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23" t="s">
        <v>179</v>
      </c>
      <c r="AT284" s="223" t="s">
        <v>153</v>
      </c>
      <c r="AU284" s="223" t="s">
        <v>81</v>
      </c>
      <c r="AY284" s="17" t="s">
        <v>150</v>
      </c>
      <c r="BE284" s="224">
        <f>IF(N284="základní",J284,0)</f>
        <v>0</v>
      </c>
      <c r="BF284" s="224">
        <f>IF(N284="snížená",J284,0)</f>
        <v>0</v>
      </c>
      <c r="BG284" s="224">
        <f>IF(N284="zákl. přenesená",J284,0)</f>
        <v>0</v>
      </c>
      <c r="BH284" s="224">
        <f>IF(N284="sníž. přenesená",J284,0)</f>
        <v>0</v>
      </c>
      <c r="BI284" s="224">
        <f>IF(N284="nulová",J284,0)</f>
        <v>0</v>
      </c>
      <c r="BJ284" s="17" t="s">
        <v>81</v>
      </c>
      <c r="BK284" s="224">
        <f>ROUND(I284*H284,2)</f>
        <v>0</v>
      </c>
      <c r="BL284" s="17" t="s">
        <v>179</v>
      </c>
      <c r="BM284" s="223" t="s">
        <v>1325</v>
      </c>
    </row>
    <row r="285" s="2" customFormat="1">
      <c r="A285" s="38"/>
      <c r="B285" s="39"/>
      <c r="C285" s="40"/>
      <c r="D285" s="225" t="s">
        <v>159</v>
      </c>
      <c r="E285" s="40"/>
      <c r="F285" s="226" t="s">
        <v>3079</v>
      </c>
      <c r="G285" s="40"/>
      <c r="H285" s="40"/>
      <c r="I285" s="227"/>
      <c r="J285" s="40"/>
      <c r="K285" s="40"/>
      <c r="L285" s="44"/>
      <c r="M285" s="228"/>
      <c r="N285" s="229"/>
      <c r="O285" s="84"/>
      <c r="P285" s="84"/>
      <c r="Q285" s="84"/>
      <c r="R285" s="84"/>
      <c r="S285" s="84"/>
      <c r="T285" s="85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T285" s="17" t="s">
        <v>159</v>
      </c>
      <c r="AU285" s="17" t="s">
        <v>81</v>
      </c>
    </row>
    <row r="286" s="2" customFormat="1" ht="16.5" customHeight="1">
      <c r="A286" s="38"/>
      <c r="B286" s="39"/>
      <c r="C286" s="212" t="s">
        <v>885</v>
      </c>
      <c r="D286" s="212" t="s">
        <v>153</v>
      </c>
      <c r="E286" s="213" t="s">
        <v>3080</v>
      </c>
      <c r="F286" s="214" t="s">
        <v>3081</v>
      </c>
      <c r="G286" s="215" t="s">
        <v>1866</v>
      </c>
      <c r="H286" s="216">
        <v>1</v>
      </c>
      <c r="I286" s="217"/>
      <c r="J286" s="218">
        <f>ROUND(I286*H286,2)</f>
        <v>0</v>
      </c>
      <c r="K286" s="214" t="s">
        <v>19</v>
      </c>
      <c r="L286" s="44"/>
      <c r="M286" s="219" t="s">
        <v>19</v>
      </c>
      <c r="N286" s="220" t="s">
        <v>44</v>
      </c>
      <c r="O286" s="84"/>
      <c r="P286" s="221">
        <f>O286*H286</f>
        <v>0</v>
      </c>
      <c r="Q286" s="221">
        <v>0</v>
      </c>
      <c r="R286" s="221">
        <f>Q286*H286</f>
        <v>0</v>
      </c>
      <c r="S286" s="221">
        <v>0</v>
      </c>
      <c r="T286" s="222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223" t="s">
        <v>179</v>
      </c>
      <c r="AT286" s="223" t="s">
        <v>153</v>
      </c>
      <c r="AU286" s="223" t="s">
        <v>81</v>
      </c>
      <c r="AY286" s="17" t="s">
        <v>150</v>
      </c>
      <c r="BE286" s="224">
        <f>IF(N286="základní",J286,0)</f>
        <v>0</v>
      </c>
      <c r="BF286" s="224">
        <f>IF(N286="snížená",J286,0)</f>
        <v>0</v>
      </c>
      <c r="BG286" s="224">
        <f>IF(N286="zákl. přenesená",J286,0)</f>
        <v>0</v>
      </c>
      <c r="BH286" s="224">
        <f>IF(N286="sníž. přenesená",J286,0)</f>
        <v>0</v>
      </c>
      <c r="BI286" s="224">
        <f>IF(N286="nulová",J286,0)</f>
        <v>0</v>
      </c>
      <c r="BJ286" s="17" t="s">
        <v>81</v>
      </c>
      <c r="BK286" s="224">
        <f>ROUND(I286*H286,2)</f>
        <v>0</v>
      </c>
      <c r="BL286" s="17" t="s">
        <v>179</v>
      </c>
      <c r="BM286" s="223" t="s">
        <v>1333</v>
      </c>
    </row>
    <row r="287" s="2" customFormat="1">
      <c r="A287" s="38"/>
      <c r="B287" s="39"/>
      <c r="C287" s="40"/>
      <c r="D287" s="225" t="s">
        <v>159</v>
      </c>
      <c r="E287" s="40"/>
      <c r="F287" s="226" t="s">
        <v>3081</v>
      </c>
      <c r="G287" s="40"/>
      <c r="H287" s="40"/>
      <c r="I287" s="227"/>
      <c r="J287" s="40"/>
      <c r="K287" s="40"/>
      <c r="L287" s="44"/>
      <c r="M287" s="228"/>
      <c r="N287" s="229"/>
      <c r="O287" s="84"/>
      <c r="P287" s="84"/>
      <c r="Q287" s="84"/>
      <c r="R287" s="84"/>
      <c r="S287" s="84"/>
      <c r="T287" s="85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T287" s="17" t="s">
        <v>159</v>
      </c>
      <c r="AU287" s="17" t="s">
        <v>81</v>
      </c>
    </row>
    <row r="288" s="12" customFormat="1" ht="25.92" customHeight="1">
      <c r="A288" s="12"/>
      <c r="B288" s="196"/>
      <c r="C288" s="197"/>
      <c r="D288" s="198" t="s">
        <v>72</v>
      </c>
      <c r="E288" s="199" t="s">
        <v>8</v>
      </c>
      <c r="F288" s="199" t="s">
        <v>3082</v>
      </c>
      <c r="G288" s="197"/>
      <c r="H288" s="197"/>
      <c r="I288" s="200"/>
      <c r="J288" s="201">
        <f>BK288</f>
        <v>0</v>
      </c>
      <c r="K288" s="197"/>
      <c r="L288" s="202"/>
      <c r="M288" s="203"/>
      <c r="N288" s="204"/>
      <c r="O288" s="204"/>
      <c r="P288" s="205">
        <f>SUM(P289:P290)</f>
        <v>0</v>
      </c>
      <c r="Q288" s="204"/>
      <c r="R288" s="205">
        <f>SUM(R289:R290)</f>
        <v>0</v>
      </c>
      <c r="S288" s="204"/>
      <c r="T288" s="206">
        <f>SUM(T289:T290)</f>
        <v>0</v>
      </c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R288" s="207" t="s">
        <v>81</v>
      </c>
      <c r="AT288" s="208" t="s">
        <v>72</v>
      </c>
      <c r="AU288" s="208" t="s">
        <v>73</v>
      </c>
      <c r="AY288" s="207" t="s">
        <v>150</v>
      </c>
      <c r="BK288" s="209">
        <f>SUM(BK289:BK290)</f>
        <v>0</v>
      </c>
    </row>
    <row r="289" s="2" customFormat="1" ht="16.5" customHeight="1">
      <c r="A289" s="38"/>
      <c r="B289" s="39"/>
      <c r="C289" s="212" t="s">
        <v>891</v>
      </c>
      <c r="D289" s="212" t="s">
        <v>153</v>
      </c>
      <c r="E289" s="213" t="s">
        <v>3083</v>
      </c>
      <c r="F289" s="214" t="s">
        <v>3084</v>
      </c>
      <c r="G289" s="215" t="s">
        <v>1866</v>
      </c>
      <c r="H289" s="216">
        <v>1</v>
      </c>
      <c r="I289" s="217"/>
      <c r="J289" s="218">
        <f>ROUND(I289*H289,2)</f>
        <v>0</v>
      </c>
      <c r="K289" s="214" t="s">
        <v>19</v>
      </c>
      <c r="L289" s="44"/>
      <c r="M289" s="219" t="s">
        <v>19</v>
      </c>
      <c r="N289" s="220" t="s">
        <v>44</v>
      </c>
      <c r="O289" s="84"/>
      <c r="P289" s="221">
        <f>O289*H289</f>
        <v>0</v>
      </c>
      <c r="Q289" s="221">
        <v>0</v>
      </c>
      <c r="R289" s="221">
        <f>Q289*H289</f>
        <v>0</v>
      </c>
      <c r="S289" s="221">
        <v>0</v>
      </c>
      <c r="T289" s="222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223" t="s">
        <v>179</v>
      </c>
      <c r="AT289" s="223" t="s">
        <v>153</v>
      </c>
      <c r="AU289" s="223" t="s">
        <v>81</v>
      </c>
      <c r="AY289" s="17" t="s">
        <v>150</v>
      </c>
      <c r="BE289" s="224">
        <f>IF(N289="základní",J289,0)</f>
        <v>0</v>
      </c>
      <c r="BF289" s="224">
        <f>IF(N289="snížená",J289,0)</f>
        <v>0</v>
      </c>
      <c r="BG289" s="224">
        <f>IF(N289="zákl. přenesená",J289,0)</f>
        <v>0</v>
      </c>
      <c r="BH289" s="224">
        <f>IF(N289="sníž. přenesená",J289,0)</f>
        <v>0</v>
      </c>
      <c r="BI289" s="224">
        <f>IF(N289="nulová",J289,0)</f>
        <v>0</v>
      </c>
      <c r="BJ289" s="17" t="s">
        <v>81</v>
      </c>
      <c r="BK289" s="224">
        <f>ROUND(I289*H289,2)</f>
        <v>0</v>
      </c>
      <c r="BL289" s="17" t="s">
        <v>179</v>
      </c>
      <c r="BM289" s="223" t="s">
        <v>1343</v>
      </c>
    </row>
    <row r="290" s="2" customFormat="1">
      <c r="A290" s="38"/>
      <c r="B290" s="39"/>
      <c r="C290" s="40"/>
      <c r="D290" s="225" t="s">
        <v>159</v>
      </c>
      <c r="E290" s="40"/>
      <c r="F290" s="226" t="s">
        <v>3084</v>
      </c>
      <c r="G290" s="40"/>
      <c r="H290" s="40"/>
      <c r="I290" s="227"/>
      <c r="J290" s="40"/>
      <c r="K290" s="40"/>
      <c r="L290" s="44"/>
      <c r="M290" s="228"/>
      <c r="N290" s="229"/>
      <c r="O290" s="84"/>
      <c r="P290" s="84"/>
      <c r="Q290" s="84"/>
      <c r="R290" s="84"/>
      <c r="S290" s="84"/>
      <c r="T290" s="85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T290" s="17" t="s">
        <v>159</v>
      </c>
      <c r="AU290" s="17" t="s">
        <v>81</v>
      </c>
    </row>
    <row r="291" s="12" customFormat="1" ht="25.92" customHeight="1">
      <c r="A291" s="12"/>
      <c r="B291" s="196"/>
      <c r="C291" s="197"/>
      <c r="D291" s="198" t="s">
        <v>72</v>
      </c>
      <c r="E291" s="199" t="s">
        <v>241</v>
      </c>
      <c r="F291" s="199" t="s">
        <v>3085</v>
      </c>
      <c r="G291" s="197"/>
      <c r="H291" s="197"/>
      <c r="I291" s="200"/>
      <c r="J291" s="201">
        <f>BK291</f>
        <v>0</v>
      </c>
      <c r="K291" s="197"/>
      <c r="L291" s="202"/>
      <c r="M291" s="203"/>
      <c r="N291" s="204"/>
      <c r="O291" s="204"/>
      <c r="P291" s="205">
        <f>SUM(P292:P299)</f>
        <v>0</v>
      </c>
      <c r="Q291" s="204"/>
      <c r="R291" s="205">
        <f>SUM(R292:R299)</f>
        <v>0</v>
      </c>
      <c r="S291" s="204"/>
      <c r="T291" s="206">
        <f>SUM(T292:T299)</f>
        <v>0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207" t="s">
        <v>81</v>
      </c>
      <c r="AT291" s="208" t="s">
        <v>72</v>
      </c>
      <c r="AU291" s="208" t="s">
        <v>73</v>
      </c>
      <c r="AY291" s="207" t="s">
        <v>150</v>
      </c>
      <c r="BK291" s="209">
        <f>SUM(BK292:BK299)</f>
        <v>0</v>
      </c>
    </row>
    <row r="292" s="2" customFormat="1" ht="16.5" customHeight="1">
      <c r="A292" s="38"/>
      <c r="B292" s="39"/>
      <c r="C292" s="212" t="s">
        <v>895</v>
      </c>
      <c r="D292" s="212" t="s">
        <v>153</v>
      </c>
      <c r="E292" s="213" t="s">
        <v>3086</v>
      </c>
      <c r="F292" s="214" t="s">
        <v>3087</v>
      </c>
      <c r="G292" s="215" t="s">
        <v>1866</v>
      </c>
      <c r="H292" s="216">
        <v>1</v>
      </c>
      <c r="I292" s="217"/>
      <c r="J292" s="218">
        <f>ROUND(I292*H292,2)</f>
        <v>0</v>
      </c>
      <c r="K292" s="214" t="s">
        <v>19</v>
      </c>
      <c r="L292" s="44"/>
      <c r="M292" s="219" t="s">
        <v>19</v>
      </c>
      <c r="N292" s="220" t="s">
        <v>44</v>
      </c>
      <c r="O292" s="84"/>
      <c r="P292" s="221">
        <f>O292*H292</f>
        <v>0</v>
      </c>
      <c r="Q292" s="221">
        <v>0</v>
      </c>
      <c r="R292" s="221">
        <f>Q292*H292</f>
        <v>0</v>
      </c>
      <c r="S292" s="221">
        <v>0</v>
      </c>
      <c r="T292" s="222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223" t="s">
        <v>179</v>
      </c>
      <c r="AT292" s="223" t="s">
        <v>153</v>
      </c>
      <c r="AU292" s="223" t="s">
        <v>81</v>
      </c>
      <c r="AY292" s="17" t="s">
        <v>150</v>
      </c>
      <c r="BE292" s="224">
        <f>IF(N292="základní",J292,0)</f>
        <v>0</v>
      </c>
      <c r="BF292" s="224">
        <f>IF(N292="snížená",J292,0)</f>
        <v>0</v>
      </c>
      <c r="BG292" s="224">
        <f>IF(N292="zákl. přenesená",J292,0)</f>
        <v>0</v>
      </c>
      <c r="BH292" s="224">
        <f>IF(N292="sníž. přenesená",J292,0)</f>
        <v>0</v>
      </c>
      <c r="BI292" s="224">
        <f>IF(N292="nulová",J292,0)</f>
        <v>0</v>
      </c>
      <c r="BJ292" s="17" t="s">
        <v>81</v>
      </c>
      <c r="BK292" s="224">
        <f>ROUND(I292*H292,2)</f>
        <v>0</v>
      </c>
      <c r="BL292" s="17" t="s">
        <v>179</v>
      </c>
      <c r="BM292" s="223" t="s">
        <v>1353</v>
      </c>
    </row>
    <row r="293" s="2" customFormat="1">
      <c r="A293" s="38"/>
      <c r="B293" s="39"/>
      <c r="C293" s="40"/>
      <c r="D293" s="225" t="s">
        <v>159</v>
      </c>
      <c r="E293" s="40"/>
      <c r="F293" s="226" t="s">
        <v>3087</v>
      </c>
      <c r="G293" s="40"/>
      <c r="H293" s="40"/>
      <c r="I293" s="227"/>
      <c r="J293" s="40"/>
      <c r="K293" s="40"/>
      <c r="L293" s="44"/>
      <c r="M293" s="228"/>
      <c r="N293" s="229"/>
      <c r="O293" s="84"/>
      <c r="P293" s="84"/>
      <c r="Q293" s="84"/>
      <c r="R293" s="84"/>
      <c r="S293" s="84"/>
      <c r="T293" s="85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T293" s="17" t="s">
        <v>159</v>
      </c>
      <c r="AU293" s="17" t="s">
        <v>81</v>
      </c>
    </row>
    <row r="294" s="2" customFormat="1" ht="16.5" customHeight="1">
      <c r="A294" s="38"/>
      <c r="B294" s="39"/>
      <c r="C294" s="212" t="s">
        <v>899</v>
      </c>
      <c r="D294" s="212" t="s">
        <v>153</v>
      </c>
      <c r="E294" s="213" t="s">
        <v>3088</v>
      </c>
      <c r="F294" s="214" t="s">
        <v>3089</v>
      </c>
      <c r="G294" s="215" t="s">
        <v>1866</v>
      </c>
      <c r="H294" s="216">
        <v>1</v>
      </c>
      <c r="I294" s="217"/>
      <c r="J294" s="218">
        <f>ROUND(I294*H294,2)</f>
        <v>0</v>
      </c>
      <c r="K294" s="214" t="s">
        <v>19</v>
      </c>
      <c r="L294" s="44"/>
      <c r="M294" s="219" t="s">
        <v>19</v>
      </c>
      <c r="N294" s="220" t="s">
        <v>44</v>
      </c>
      <c r="O294" s="84"/>
      <c r="P294" s="221">
        <f>O294*H294</f>
        <v>0</v>
      </c>
      <c r="Q294" s="221">
        <v>0</v>
      </c>
      <c r="R294" s="221">
        <f>Q294*H294</f>
        <v>0</v>
      </c>
      <c r="S294" s="221">
        <v>0</v>
      </c>
      <c r="T294" s="222">
        <f>S294*H294</f>
        <v>0</v>
      </c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R294" s="223" t="s">
        <v>179</v>
      </c>
      <c r="AT294" s="223" t="s">
        <v>153</v>
      </c>
      <c r="AU294" s="223" t="s">
        <v>81</v>
      </c>
      <c r="AY294" s="17" t="s">
        <v>150</v>
      </c>
      <c r="BE294" s="224">
        <f>IF(N294="základní",J294,0)</f>
        <v>0</v>
      </c>
      <c r="BF294" s="224">
        <f>IF(N294="snížená",J294,0)</f>
        <v>0</v>
      </c>
      <c r="BG294" s="224">
        <f>IF(N294="zákl. přenesená",J294,0)</f>
        <v>0</v>
      </c>
      <c r="BH294" s="224">
        <f>IF(N294="sníž. přenesená",J294,0)</f>
        <v>0</v>
      </c>
      <c r="BI294" s="224">
        <f>IF(N294="nulová",J294,0)</f>
        <v>0</v>
      </c>
      <c r="BJ294" s="17" t="s">
        <v>81</v>
      </c>
      <c r="BK294" s="224">
        <f>ROUND(I294*H294,2)</f>
        <v>0</v>
      </c>
      <c r="BL294" s="17" t="s">
        <v>179</v>
      </c>
      <c r="BM294" s="223" t="s">
        <v>1363</v>
      </c>
    </row>
    <row r="295" s="2" customFormat="1">
      <c r="A295" s="38"/>
      <c r="B295" s="39"/>
      <c r="C295" s="40"/>
      <c r="D295" s="225" t="s">
        <v>159</v>
      </c>
      <c r="E295" s="40"/>
      <c r="F295" s="226" t="s">
        <v>3089</v>
      </c>
      <c r="G295" s="40"/>
      <c r="H295" s="40"/>
      <c r="I295" s="227"/>
      <c r="J295" s="40"/>
      <c r="K295" s="40"/>
      <c r="L295" s="44"/>
      <c r="M295" s="228"/>
      <c r="N295" s="229"/>
      <c r="O295" s="84"/>
      <c r="P295" s="84"/>
      <c r="Q295" s="84"/>
      <c r="R295" s="84"/>
      <c r="S295" s="84"/>
      <c r="T295" s="85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T295" s="17" t="s">
        <v>159</v>
      </c>
      <c r="AU295" s="17" t="s">
        <v>81</v>
      </c>
    </row>
    <row r="296" s="2" customFormat="1" ht="16.5" customHeight="1">
      <c r="A296" s="38"/>
      <c r="B296" s="39"/>
      <c r="C296" s="212" t="s">
        <v>903</v>
      </c>
      <c r="D296" s="212" t="s">
        <v>153</v>
      </c>
      <c r="E296" s="213" t="s">
        <v>3090</v>
      </c>
      <c r="F296" s="214" t="s">
        <v>3091</v>
      </c>
      <c r="G296" s="215" t="s">
        <v>1866</v>
      </c>
      <c r="H296" s="216">
        <v>1</v>
      </c>
      <c r="I296" s="217"/>
      <c r="J296" s="218">
        <f>ROUND(I296*H296,2)</f>
        <v>0</v>
      </c>
      <c r="K296" s="214" t="s">
        <v>19</v>
      </c>
      <c r="L296" s="44"/>
      <c r="M296" s="219" t="s">
        <v>19</v>
      </c>
      <c r="N296" s="220" t="s">
        <v>44</v>
      </c>
      <c r="O296" s="84"/>
      <c r="P296" s="221">
        <f>O296*H296</f>
        <v>0</v>
      </c>
      <c r="Q296" s="221">
        <v>0</v>
      </c>
      <c r="R296" s="221">
        <f>Q296*H296</f>
        <v>0</v>
      </c>
      <c r="S296" s="221">
        <v>0</v>
      </c>
      <c r="T296" s="222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223" t="s">
        <v>179</v>
      </c>
      <c r="AT296" s="223" t="s">
        <v>153</v>
      </c>
      <c r="AU296" s="223" t="s">
        <v>81</v>
      </c>
      <c r="AY296" s="17" t="s">
        <v>150</v>
      </c>
      <c r="BE296" s="224">
        <f>IF(N296="základní",J296,0)</f>
        <v>0</v>
      </c>
      <c r="BF296" s="224">
        <f>IF(N296="snížená",J296,0)</f>
        <v>0</v>
      </c>
      <c r="BG296" s="224">
        <f>IF(N296="zákl. přenesená",J296,0)</f>
        <v>0</v>
      </c>
      <c r="BH296" s="224">
        <f>IF(N296="sníž. přenesená",J296,0)</f>
        <v>0</v>
      </c>
      <c r="BI296" s="224">
        <f>IF(N296="nulová",J296,0)</f>
        <v>0</v>
      </c>
      <c r="BJ296" s="17" t="s">
        <v>81</v>
      </c>
      <c r="BK296" s="224">
        <f>ROUND(I296*H296,2)</f>
        <v>0</v>
      </c>
      <c r="BL296" s="17" t="s">
        <v>179</v>
      </c>
      <c r="BM296" s="223" t="s">
        <v>1373</v>
      </c>
    </row>
    <row r="297" s="2" customFormat="1">
      <c r="A297" s="38"/>
      <c r="B297" s="39"/>
      <c r="C297" s="40"/>
      <c r="D297" s="225" t="s">
        <v>159</v>
      </c>
      <c r="E297" s="40"/>
      <c r="F297" s="226" t="s">
        <v>3091</v>
      </c>
      <c r="G297" s="40"/>
      <c r="H297" s="40"/>
      <c r="I297" s="227"/>
      <c r="J297" s="40"/>
      <c r="K297" s="40"/>
      <c r="L297" s="44"/>
      <c r="M297" s="228"/>
      <c r="N297" s="229"/>
      <c r="O297" s="84"/>
      <c r="P297" s="84"/>
      <c r="Q297" s="84"/>
      <c r="R297" s="84"/>
      <c r="S297" s="84"/>
      <c r="T297" s="85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T297" s="17" t="s">
        <v>159</v>
      </c>
      <c r="AU297" s="17" t="s">
        <v>81</v>
      </c>
    </row>
    <row r="298" s="2" customFormat="1" ht="16.5" customHeight="1">
      <c r="A298" s="38"/>
      <c r="B298" s="39"/>
      <c r="C298" s="212" t="s">
        <v>909</v>
      </c>
      <c r="D298" s="212" t="s">
        <v>153</v>
      </c>
      <c r="E298" s="213" t="s">
        <v>3092</v>
      </c>
      <c r="F298" s="214" t="s">
        <v>3093</v>
      </c>
      <c r="G298" s="215" t="s">
        <v>1866</v>
      </c>
      <c r="H298" s="216">
        <v>1</v>
      </c>
      <c r="I298" s="217"/>
      <c r="J298" s="218">
        <f>ROUND(I298*H298,2)</f>
        <v>0</v>
      </c>
      <c r="K298" s="214" t="s">
        <v>19</v>
      </c>
      <c r="L298" s="44"/>
      <c r="M298" s="219" t="s">
        <v>19</v>
      </c>
      <c r="N298" s="220" t="s">
        <v>44</v>
      </c>
      <c r="O298" s="84"/>
      <c r="P298" s="221">
        <f>O298*H298</f>
        <v>0</v>
      </c>
      <c r="Q298" s="221">
        <v>0</v>
      </c>
      <c r="R298" s="221">
        <f>Q298*H298</f>
        <v>0</v>
      </c>
      <c r="S298" s="221">
        <v>0</v>
      </c>
      <c r="T298" s="222">
        <f>S298*H298</f>
        <v>0</v>
      </c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R298" s="223" t="s">
        <v>179</v>
      </c>
      <c r="AT298" s="223" t="s">
        <v>153</v>
      </c>
      <c r="AU298" s="223" t="s">
        <v>81</v>
      </c>
      <c r="AY298" s="17" t="s">
        <v>150</v>
      </c>
      <c r="BE298" s="224">
        <f>IF(N298="základní",J298,0)</f>
        <v>0</v>
      </c>
      <c r="BF298" s="224">
        <f>IF(N298="snížená",J298,0)</f>
        <v>0</v>
      </c>
      <c r="BG298" s="224">
        <f>IF(N298="zákl. přenesená",J298,0)</f>
        <v>0</v>
      </c>
      <c r="BH298" s="224">
        <f>IF(N298="sníž. přenesená",J298,0)</f>
        <v>0</v>
      </c>
      <c r="BI298" s="224">
        <f>IF(N298="nulová",J298,0)</f>
        <v>0</v>
      </c>
      <c r="BJ298" s="17" t="s">
        <v>81</v>
      </c>
      <c r="BK298" s="224">
        <f>ROUND(I298*H298,2)</f>
        <v>0</v>
      </c>
      <c r="BL298" s="17" t="s">
        <v>179</v>
      </c>
      <c r="BM298" s="223" t="s">
        <v>1381</v>
      </c>
    </row>
    <row r="299" s="2" customFormat="1">
      <c r="A299" s="38"/>
      <c r="B299" s="39"/>
      <c r="C299" s="40"/>
      <c r="D299" s="225" t="s">
        <v>159</v>
      </c>
      <c r="E299" s="40"/>
      <c r="F299" s="226" t="s">
        <v>3093</v>
      </c>
      <c r="G299" s="40"/>
      <c r="H299" s="40"/>
      <c r="I299" s="227"/>
      <c r="J299" s="40"/>
      <c r="K299" s="40"/>
      <c r="L299" s="44"/>
      <c r="M299" s="254"/>
      <c r="N299" s="255"/>
      <c r="O299" s="256"/>
      <c r="P299" s="256"/>
      <c r="Q299" s="256"/>
      <c r="R299" s="256"/>
      <c r="S299" s="256"/>
      <c r="T299" s="257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T299" s="17" t="s">
        <v>159</v>
      </c>
      <c r="AU299" s="17" t="s">
        <v>81</v>
      </c>
    </row>
    <row r="300" s="2" customFormat="1" ht="6.96" customHeight="1">
      <c r="A300" s="38"/>
      <c r="B300" s="59"/>
      <c r="C300" s="60"/>
      <c r="D300" s="60"/>
      <c r="E300" s="60"/>
      <c r="F300" s="60"/>
      <c r="G300" s="60"/>
      <c r="H300" s="60"/>
      <c r="I300" s="60"/>
      <c r="J300" s="60"/>
      <c r="K300" s="60"/>
      <c r="L300" s="44"/>
      <c r="M300" s="38"/>
      <c r="O300" s="38"/>
      <c r="P300" s="38"/>
      <c r="Q300" s="38"/>
      <c r="R300" s="38"/>
      <c r="S300" s="38"/>
      <c r="T300" s="38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</row>
  </sheetData>
  <sheetProtection sheet="1" autoFilter="0" formatColumns="0" formatRows="0" objects="1" scenarios="1" spinCount="100000" saltValue="pg+ULn+Y1XBUrjOhQu0dzru9ZRpW5y55v836N9yL5PhQP3li8I6c68LDkk0InHa2yA7vGKMooVtX0a1Umzfmow==" hashValue="OIx5ETC6geq5Mq/HAJA+L/ZVmZo0Bht+Rq+sp1jC8/65/7BZSRVgJCDLdtQeLBrL9XcARKitWhxj9SGuy1ZTng==" algorithmName="SHA-512" password="CC35"/>
  <autoFilter ref="C97:K29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6:H86"/>
    <mergeCell ref="E88:H88"/>
    <mergeCell ref="E90:H9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103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83</v>
      </c>
    </row>
    <row r="4" s="1" customFormat="1" ht="24.96" customHeight="1">
      <c r="B4" s="20"/>
      <c r="D4" s="140" t="s">
        <v>117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Revitalizace CZT Liberec - GreenNet III- D10 Úprava zdroje</v>
      </c>
      <c r="F7" s="142"/>
      <c r="G7" s="142"/>
      <c r="H7" s="142"/>
      <c r="L7" s="20"/>
    </row>
    <row r="8" s="2" customFormat="1" ht="12" customHeight="1">
      <c r="A8" s="38"/>
      <c r="B8" s="44"/>
      <c r="C8" s="38"/>
      <c r="D8" s="142" t="s">
        <v>118</v>
      </c>
      <c r="E8" s="38"/>
      <c r="F8" s="38"/>
      <c r="G8" s="38"/>
      <c r="H8" s="38"/>
      <c r="I8" s="38"/>
      <c r="J8" s="38"/>
      <c r="K8" s="38"/>
      <c r="L8" s="14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5" t="s">
        <v>3094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2" t="s">
        <v>18</v>
      </c>
      <c r="E11" s="38"/>
      <c r="F11" s="133" t="s">
        <v>19</v>
      </c>
      <c r="G11" s="38"/>
      <c r="H11" s="38"/>
      <c r="I11" s="142" t="s">
        <v>20</v>
      </c>
      <c r="J11" s="133" t="s">
        <v>19</v>
      </c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2" t="s">
        <v>21</v>
      </c>
      <c r="E12" s="38"/>
      <c r="F12" s="133" t="s">
        <v>22</v>
      </c>
      <c r="G12" s="38"/>
      <c r="H12" s="38"/>
      <c r="I12" s="142" t="s">
        <v>23</v>
      </c>
      <c r="J12" s="146" t="str">
        <f>'Rekapitulace stavby'!AN8</f>
        <v>21. 6. 2024</v>
      </c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25</v>
      </c>
      <c r="E14" s="38"/>
      <c r="F14" s="38"/>
      <c r="G14" s="38"/>
      <c r="H14" s="38"/>
      <c r="I14" s="142" t="s">
        <v>26</v>
      </c>
      <c r="J14" s="133" t="s">
        <v>27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3" t="s">
        <v>28</v>
      </c>
      <c r="F15" s="38"/>
      <c r="G15" s="38"/>
      <c r="H15" s="38"/>
      <c r="I15" s="142" t="s">
        <v>29</v>
      </c>
      <c r="J15" s="133" t="s">
        <v>19</v>
      </c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2" t="s">
        <v>30</v>
      </c>
      <c r="E17" s="38"/>
      <c r="F17" s="38"/>
      <c r="G17" s="38"/>
      <c r="H17" s="38"/>
      <c r="I17" s="142" t="s">
        <v>26</v>
      </c>
      <c r="J17" s="33" t="str">
        <f>'Rekapitulace stavby'!AN13</f>
        <v>Vyplň údaj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3"/>
      <c r="G18" s="133"/>
      <c r="H18" s="133"/>
      <c r="I18" s="142" t="s">
        <v>29</v>
      </c>
      <c r="J18" s="33" t="str">
        <f>'Rekapitulace stavby'!AN14</f>
        <v>Vyplň údaj</v>
      </c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2" t="s">
        <v>32</v>
      </c>
      <c r="E20" s="38"/>
      <c r="F20" s="38"/>
      <c r="G20" s="38"/>
      <c r="H20" s="38"/>
      <c r="I20" s="142" t="s">
        <v>26</v>
      </c>
      <c r="J20" s="133" t="s">
        <v>33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3" t="s">
        <v>34</v>
      </c>
      <c r="F21" s="38"/>
      <c r="G21" s="38"/>
      <c r="H21" s="38"/>
      <c r="I21" s="142" t="s">
        <v>29</v>
      </c>
      <c r="J21" s="133" t="s">
        <v>19</v>
      </c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2" t="s">
        <v>36</v>
      </c>
      <c r="E23" s="38"/>
      <c r="F23" s="38"/>
      <c r="G23" s="38"/>
      <c r="H23" s="38"/>
      <c r="I23" s="142" t="s">
        <v>26</v>
      </c>
      <c r="J23" s="133" t="s">
        <v>33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3" t="s">
        <v>34</v>
      </c>
      <c r="F24" s="38"/>
      <c r="G24" s="38"/>
      <c r="H24" s="38"/>
      <c r="I24" s="142" t="s">
        <v>29</v>
      </c>
      <c r="J24" s="133" t="s">
        <v>19</v>
      </c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2" t="s">
        <v>37</v>
      </c>
      <c r="E26" s="38"/>
      <c r="F26" s="38"/>
      <c r="G26" s="38"/>
      <c r="H26" s="38"/>
      <c r="I26" s="38"/>
      <c r="J26" s="38"/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7"/>
      <c r="B27" s="148"/>
      <c r="C27" s="147"/>
      <c r="D27" s="147"/>
      <c r="E27" s="149" t="s">
        <v>19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1"/>
      <c r="E29" s="151"/>
      <c r="F29" s="151"/>
      <c r="G29" s="151"/>
      <c r="H29" s="151"/>
      <c r="I29" s="151"/>
      <c r="J29" s="151"/>
      <c r="K29" s="151"/>
      <c r="L29" s="14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2" t="s">
        <v>39</v>
      </c>
      <c r="E30" s="38"/>
      <c r="F30" s="38"/>
      <c r="G30" s="38"/>
      <c r="H30" s="38"/>
      <c r="I30" s="38"/>
      <c r="J30" s="153">
        <f>ROUND(J98, 2)</f>
        <v>0</v>
      </c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4" t="s">
        <v>41</v>
      </c>
      <c r="G32" s="38"/>
      <c r="H32" s="38"/>
      <c r="I32" s="154" t="s">
        <v>40</v>
      </c>
      <c r="J32" s="154" t="s">
        <v>42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5" t="s">
        <v>43</v>
      </c>
      <c r="E33" s="142" t="s">
        <v>44</v>
      </c>
      <c r="F33" s="156">
        <f>ROUND((SUM(BE98:BE766)),  2)</f>
        <v>0</v>
      </c>
      <c r="G33" s="38"/>
      <c r="H33" s="38"/>
      <c r="I33" s="157">
        <v>0.20999999999999999</v>
      </c>
      <c r="J33" s="156">
        <f>ROUND(((SUM(BE98:BE766))*I33),  2)</f>
        <v>0</v>
      </c>
      <c r="K33" s="38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2" t="s">
        <v>45</v>
      </c>
      <c r="F34" s="156">
        <f>ROUND((SUM(BF98:BF766)),  2)</f>
        <v>0</v>
      </c>
      <c r="G34" s="38"/>
      <c r="H34" s="38"/>
      <c r="I34" s="157">
        <v>0.12</v>
      </c>
      <c r="J34" s="156">
        <f>ROUND(((SUM(BF98:BF766))*I34),  2)</f>
        <v>0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2" t="s">
        <v>46</v>
      </c>
      <c r="F35" s="156">
        <f>ROUND((SUM(BG98:BG766)),  2)</f>
        <v>0</v>
      </c>
      <c r="G35" s="38"/>
      <c r="H35" s="38"/>
      <c r="I35" s="157">
        <v>0.20999999999999999</v>
      </c>
      <c r="J35" s="156">
        <f>0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2" t="s">
        <v>47</v>
      </c>
      <c r="F36" s="156">
        <f>ROUND((SUM(BH98:BH766)),  2)</f>
        <v>0</v>
      </c>
      <c r="G36" s="38"/>
      <c r="H36" s="38"/>
      <c r="I36" s="157">
        <v>0.12</v>
      </c>
      <c r="J36" s="156">
        <f>0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48</v>
      </c>
      <c r="F37" s="156">
        <f>ROUND((SUM(BI98:BI766)),  2)</f>
        <v>0</v>
      </c>
      <c r="G37" s="38"/>
      <c r="H37" s="38"/>
      <c r="I37" s="157">
        <v>0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8"/>
      <c r="D39" s="159" t="s">
        <v>49</v>
      </c>
      <c r="E39" s="160"/>
      <c r="F39" s="160"/>
      <c r="G39" s="161" t="s">
        <v>50</v>
      </c>
      <c r="H39" s="162" t="s">
        <v>51</v>
      </c>
      <c r="I39" s="160"/>
      <c r="J39" s="163">
        <f>SUM(J30:J37)</f>
        <v>0</v>
      </c>
      <c r="K39" s="164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65"/>
      <c r="C40" s="166"/>
      <c r="D40" s="166"/>
      <c r="E40" s="166"/>
      <c r="F40" s="166"/>
      <c r="G40" s="166"/>
      <c r="H40" s="166"/>
      <c r="I40" s="166"/>
      <c r="J40" s="166"/>
      <c r="K40" s="166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67"/>
      <c r="C44" s="168"/>
      <c r="D44" s="168"/>
      <c r="E44" s="168"/>
      <c r="F44" s="168"/>
      <c r="G44" s="168"/>
      <c r="H44" s="168"/>
      <c r="I44" s="168"/>
      <c r="J44" s="168"/>
      <c r="K44" s="168"/>
      <c r="L44" s="14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120</v>
      </c>
      <c r="D45" s="40"/>
      <c r="E45" s="40"/>
      <c r="F45" s="40"/>
      <c r="G45" s="40"/>
      <c r="H45" s="40"/>
      <c r="I45" s="40"/>
      <c r="J45" s="40"/>
      <c r="K45" s="40"/>
      <c r="L45" s="14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9" t="str">
        <f>E7</f>
        <v>Revitalizace CZT Liberec - GreenNet III- D10 Úprava zdroje</v>
      </c>
      <c r="F48" s="32"/>
      <c r="G48" s="32"/>
      <c r="H48" s="32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118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D10.3. - SO01 - Stavební úpravy</v>
      </c>
      <c r="F50" s="40"/>
      <c r="G50" s="40"/>
      <c r="H50" s="40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4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Liberec</v>
      </c>
      <c r="G52" s="40"/>
      <c r="H52" s="40"/>
      <c r="I52" s="32" t="s">
        <v>23</v>
      </c>
      <c r="J52" s="72" t="str">
        <f>IF(J12="","",J12)</f>
        <v>21. 6. 2024</v>
      </c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Teplárna Liberec, a.s.</v>
      </c>
      <c r="G54" s="40"/>
      <c r="H54" s="40"/>
      <c r="I54" s="32" t="s">
        <v>32</v>
      </c>
      <c r="J54" s="36" t="str">
        <f>E21</f>
        <v>SITEZ s.r.o.</v>
      </c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30</v>
      </c>
      <c r="D55" s="40"/>
      <c r="E55" s="40"/>
      <c r="F55" s="27" t="str">
        <f>IF(E18="","",E18)</f>
        <v>Vyplň údaj</v>
      </c>
      <c r="G55" s="40"/>
      <c r="H55" s="40"/>
      <c r="I55" s="32" t="s">
        <v>36</v>
      </c>
      <c r="J55" s="36" t="str">
        <f>E24</f>
        <v>SITEZ s.r.o.</v>
      </c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70" t="s">
        <v>121</v>
      </c>
      <c r="D57" s="171"/>
      <c r="E57" s="171"/>
      <c r="F57" s="171"/>
      <c r="G57" s="171"/>
      <c r="H57" s="171"/>
      <c r="I57" s="171"/>
      <c r="J57" s="172" t="s">
        <v>122</v>
      </c>
      <c r="K57" s="171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73" t="s">
        <v>71</v>
      </c>
      <c r="D59" s="40"/>
      <c r="E59" s="40"/>
      <c r="F59" s="40"/>
      <c r="G59" s="40"/>
      <c r="H59" s="40"/>
      <c r="I59" s="40"/>
      <c r="J59" s="102">
        <f>J98</f>
        <v>0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123</v>
      </c>
    </row>
    <row r="60" s="9" customFormat="1" ht="24.96" customHeight="1">
      <c r="A60" s="9"/>
      <c r="B60" s="174"/>
      <c r="C60" s="175"/>
      <c r="D60" s="176" t="s">
        <v>124</v>
      </c>
      <c r="E60" s="177"/>
      <c r="F60" s="177"/>
      <c r="G60" s="177"/>
      <c r="H60" s="177"/>
      <c r="I60" s="177"/>
      <c r="J60" s="178">
        <f>J99</f>
        <v>0</v>
      </c>
      <c r="K60" s="175"/>
      <c r="L60" s="17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0"/>
      <c r="C61" s="125"/>
      <c r="D61" s="181" t="s">
        <v>3095</v>
      </c>
      <c r="E61" s="182"/>
      <c r="F61" s="182"/>
      <c r="G61" s="182"/>
      <c r="H61" s="182"/>
      <c r="I61" s="182"/>
      <c r="J61" s="183">
        <f>J100</f>
        <v>0</v>
      </c>
      <c r="K61" s="125"/>
      <c r="L61" s="184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0"/>
      <c r="C62" s="125"/>
      <c r="D62" s="181" t="s">
        <v>3096</v>
      </c>
      <c r="E62" s="182"/>
      <c r="F62" s="182"/>
      <c r="G62" s="182"/>
      <c r="H62" s="182"/>
      <c r="I62" s="182"/>
      <c r="J62" s="183">
        <f>J122</f>
        <v>0</v>
      </c>
      <c r="K62" s="125"/>
      <c r="L62" s="184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0"/>
      <c r="C63" s="125"/>
      <c r="D63" s="181" t="s">
        <v>3097</v>
      </c>
      <c r="E63" s="182"/>
      <c r="F63" s="182"/>
      <c r="G63" s="182"/>
      <c r="H63" s="182"/>
      <c r="I63" s="182"/>
      <c r="J63" s="183">
        <f>J152</f>
        <v>0</v>
      </c>
      <c r="K63" s="125"/>
      <c r="L63" s="184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0"/>
      <c r="C64" s="125"/>
      <c r="D64" s="181" t="s">
        <v>3098</v>
      </c>
      <c r="E64" s="182"/>
      <c r="F64" s="182"/>
      <c r="G64" s="182"/>
      <c r="H64" s="182"/>
      <c r="I64" s="182"/>
      <c r="J64" s="183">
        <f>J181</f>
        <v>0</v>
      </c>
      <c r="K64" s="125"/>
      <c r="L64" s="184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0"/>
      <c r="C65" s="125"/>
      <c r="D65" s="181" t="s">
        <v>3099</v>
      </c>
      <c r="E65" s="182"/>
      <c r="F65" s="182"/>
      <c r="G65" s="182"/>
      <c r="H65" s="182"/>
      <c r="I65" s="182"/>
      <c r="J65" s="183">
        <f>J250</f>
        <v>0</v>
      </c>
      <c r="K65" s="125"/>
      <c r="L65" s="18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0"/>
      <c r="C66" s="125"/>
      <c r="D66" s="181" t="s">
        <v>125</v>
      </c>
      <c r="E66" s="182"/>
      <c r="F66" s="182"/>
      <c r="G66" s="182"/>
      <c r="H66" s="182"/>
      <c r="I66" s="182"/>
      <c r="J66" s="183">
        <f>J311</f>
        <v>0</v>
      </c>
      <c r="K66" s="125"/>
      <c r="L66" s="184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0"/>
      <c r="C67" s="125"/>
      <c r="D67" s="181" t="s">
        <v>126</v>
      </c>
      <c r="E67" s="182"/>
      <c r="F67" s="182"/>
      <c r="G67" s="182"/>
      <c r="H67" s="182"/>
      <c r="I67" s="182"/>
      <c r="J67" s="183">
        <f>J462</f>
        <v>0</v>
      </c>
      <c r="K67" s="125"/>
      <c r="L67" s="184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0"/>
      <c r="C68" s="125"/>
      <c r="D68" s="181" t="s">
        <v>3100</v>
      </c>
      <c r="E68" s="182"/>
      <c r="F68" s="182"/>
      <c r="G68" s="182"/>
      <c r="H68" s="182"/>
      <c r="I68" s="182"/>
      <c r="J68" s="183">
        <f>J496</f>
        <v>0</v>
      </c>
      <c r="K68" s="125"/>
      <c r="L68" s="184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74"/>
      <c r="C69" s="175"/>
      <c r="D69" s="176" t="s">
        <v>127</v>
      </c>
      <c r="E69" s="177"/>
      <c r="F69" s="177"/>
      <c r="G69" s="177"/>
      <c r="H69" s="177"/>
      <c r="I69" s="177"/>
      <c r="J69" s="178">
        <f>J500</f>
        <v>0</v>
      </c>
      <c r="K69" s="175"/>
      <c r="L69" s="17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80"/>
      <c r="C70" s="125"/>
      <c r="D70" s="181" t="s">
        <v>3101</v>
      </c>
      <c r="E70" s="182"/>
      <c r="F70" s="182"/>
      <c r="G70" s="182"/>
      <c r="H70" s="182"/>
      <c r="I70" s="182"/>
      <c r="J70" s="183">
        <f>J501</f>
        <v>0</v>
      </c>
      <c r="K70" s="125"/>
      <c r="L70" s="184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0"/>
      <c r="C71" s="125"/>
      <c r="D71" s="181" t="s">
        <v>3102</v>
      </c>
      <c r="E71" s="182"/>
      <c r="F71" s="182"/>
      <c r="G71" s="182"/>
      <c r="H71" s="182"/>
      <c r="I71" s="182"/>
      <c r="J71" s="183">
        <f>J518</f>
        <v>0</v>
      </c>
      <c r="K71" s="125"/>
      <c r="L71" s="184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0"/>
      <c r="C72" s="125"/>
      <c r="D72" s="181" t="s">
        <v>128</v>
      </c>
      <c r="E72" s="182"/>
      <c r="F72" s="182"/>
      <c r="G72" s="182"/>
      <c r="H72" s="182"/>
      <c r="I72" s="182"/>
      <c r="J72" s="183">
        <f>J554</f>
        <v>0</v>
      </c>
      <c r="K72" s="125"/>
      <c r="L72" s="184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0"/>
      <c r="C73" s="125"/>
      <c r="D73" s="181" t="s">
        <v>3103</v>
      </c>
      <c r="E73" s="182"/>
      <c r="F73" s="182"/>
      <c r="G73" s="182"/>
      <c r="H73" s="182"/>
      <c r="I73" s="182"/>
      <c r="J73" s="183">
        <f>J580</f>
        <v>0</v>
      </c>
      <c r="K73" s="125"/>
      <c r="L73" s="184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0"/>
      <c r="C74" s="125"/>
      <c r="D74" s="181" t="s">
        <v>131</v>
      </c>
      <c r="E74" s="182"/>
      <c r="F74" s="182"/>
      <c r="G74" s="182"/>
      <c r="H74" s="182"/>
      <c r="I74" s="182"/>
      <c r="J74" s="183">
        <f>J600</f>
        <v>0</v>
      </c>
      <c r="K74" s="125"/>
      <c r="L74" s="184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0"/>
      <c r="C75" s="125"/>
      <c r="D75" s="181" t="s">
        <v>132</v>
      </c>
      <c r="E75" s="182"/>
      <c r="F75" s="182"/>
      <c r="G75" s="182"/>
      <c r="H75" s="182"/>
      <c r="I75" s="182"/>
      <c r="J75" s="183">
        <f>J644</f>
        <v>0</v>
      </c>
      <c r="K75" s="125"/>
      <c r="L75" s="184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0"/>
      <c r="C76" s="125"/>
      <c r="D76" s="181" t="s">
        <v>3104</v>
      </c>
      <c r="E76" s="182"/>
      <c r="F76" s="182"/>
      <c r="G76" s="182"/>
      <c r="H76" s="182"/>
      <c r="I76" s="182"/>
      <c r="J76" s="183">
        <f>J662</f>
        <v>0</v>
      </c>
      <c r="K76" s="125"/>
      <c r="L76" s="184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0"/>
      <c r="C77" s="125"/>
      <c r="D77" s="181" t="s">
        <v>3105</v>
      </c>
      <c r="E77" s="182"/>
      <c r="F77" s="182"/>
      <c r="G77" s="182"/>
      <c r="H77" s="182"/>
      <c r="I77" s="182"/>
      <c r="J77" s="183">
        <f>J700</f>
        <v>0</v>
      </c>
      <c r="K77" s="125"/>
      <c r="L77" s="184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9" customFormat="1" ht="24.96" customHeight="1">
      <c r="A78" s="9"/>
      <c r="B78" s="174"/>
      <c r="C78" s="175"/>
      <c r="D78" s="176" t="s">
        <v>490</v>
      </c>
      <c r="E78" s="177"/>
      <c r="F78" s="177"/>
      <c r="G78" s="177"/>
      <c r="H78" s="177"/>
      <c r="I78" s="177"/>
      <c r="J78" s="178">
        <f>J754</f>
        <v>0</v>
      </c>
      <c r="K78" s="175"/>
      <c r="L78" s="17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="2" customFormat="1" ht="21.84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4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6.96" customHeight="1">
      <c r="A80" s="38"/>
      <c r="B80" s="59"/>
      <c r="C80" s="60"/>
      <c r="D80" s="60"/>
      <c r="E80" s="60"/>
      <c r="F80" s="60"/>
      <c r="G80" s="60"/>
      <c r="H80" s="60"/>
      <c r="I80" s="60"/>
      <c r="J80" s="60"/>
      <c r="K80" s="6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4" s="2" customFormat="1" ht="6.96" customHeight="1">
      <c r="A84" s="38"/>
      <c r="B84" s="61"/>
      <c r="C84" s="62"/>
      <c r="D84" s="62"/>
      <c r="E84" s="62"/>
      <c r="F84" s="62"/>
      <c r="G84" s="62"/>
      <c r="H84" s="62"/>
      <c r="I84" s="62"/>
      <c r="J84" s="62"/>
      <c r="K84" s="62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4.96" customHeight="1">
      <c r="A85" s="38"/>
      <c r="B85" s="39"/>
      <c r="C85" s="23" t="s">
        <v>135</v>
      </c>
      <c r="D85" s="40"/>
      <c r="E85" s="40"/>
      <c r="F85" s="40"/>
      <c r="G85" s="40"/>
      <c r="H85" s="40"/>
      <c r="I85" s="40"/>
      <c r="J85" s="40"/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2" customHeight="1">
      <c r="A87" s="38"/>
      <c r="B87" s="39"/>
      <c r="C87" s="32" t="s">
        <v>16</v>
      </c>
      <c r="D87" s="40"/>
      <c r="E87" s="40"/>
      <c r="F87" s="40"/>
      <c r="G87" s="40"/>
      <c r="H87" s="40"/>
      <c r="I87" s="40"/>
      <c r="J87" s="40"/>
      <c r="K87" s="40"/>
      <c r="L87" s="14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6.5" customHeight="1">
      <c r="A88" s="38"/>
      <c r="B88" s="39"/>
      <c r="C88" s="40"/>
      <c r="D88" s="40"/>
      <c r="E88" s="169" t="str">
        <f>E7</f>
        <v>Revitalizace CZT Liberec - GreenNet III- D10 Úprava zdroje</v>
      </c>
      <c r="F88" s="32"/>
      <c r="G88" s="32"/>
      <c r="H88" s="32"/>
      <c r="I88" s="40"/>
      <c r="J88" s="40"/>
      <c r="K88" s="40"/>
      <c r="L88" s="14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118</v>
      </c>
      <c r="D89" s="40"/>
      <c r="E89" s="40"/>
      <c r="F89" s="40"/>
      <c r="G89" s="40"/>
      <c r="H89" s="40"/>
      <c r="I89" s="40"/>
      <c r="J89" s="40"/>
      <c r="K89" s="40"/>
      <c r="L89" s="144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6.5" customHeight="1">
      <c r="A90" s="38"/>
      <c r="B90" s="39"/>
      <c r="C90" s="40"/>
      <c r="D90" s="40"/>
      <c r="E90" s="69" t="str">
        <f>E9</f>
        <v>D10.3. - SO01 - Stavební úpravy</v>
      </c>
      <c r="F90" s="40"/>
      <c r="G90" s="40"/>
      <c r="H90" s="40"/>
      <c r="I90" s="40"/>
      <c r="J90" s="40"/>
      <c r="K90" s="40"/>
      <c r="L90" s="144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6.96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144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2" customHeight="1">
      <c r="A92" s="38"/>
      <c r="B92" s="39"/>
      <c r="C92" s="32" t="s">
        <v>21</v>
      </c>
      <c r="D92" s="40"/>
      <c r="E92" s="40"/>
      <c r="F92" s="27" t="str">
        <f>F12</f>
        <v>Liberec</v>
      </c>
      <c r="G92" s="40"/>
      <c r="H92" s="40"/>
      <c r="I92" s="32" t="s">
        <v>23</v>
      </c>
      <c r="J92" s="72" t="str">
        <f>IF(J12="","",J12)</f>
        <v>21. 6. 2024</v>
      </c>
      <c r="K92" s="40"/>
      <c r="L92" s="144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6.96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144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25</v>
      </c>
      <c r="D94" s="40"/>
      <c r="E94" s="40"/>
      <c r="F94" s="27" t="str">
        <f>E15</f>
        <v>Teplárna Liberec, a.s.</v>
      </c>
      <c r="G94" s="40"/>
      <c r="H94" s="40"/>
      <c r="I94" s="32" t="s">
        <v>32</v>
      </c>
      <c r="J94" s="36" t="str">
        <f>E21</f>
        <v>SITEZ s.r.o.</v>
      </c>
      <c r="K94" s="40"/>
      <c r="L94" s="144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30</v>
      </c>
      <c r="D95" s="40"/>
      <c r="E95" s="40"/>
      <c r="F95" s="27" t="str">
        <f>IF(E18="","",E18)</f>
        <v>Vyplň údaj</v>
      </c>
      <c r="G95" s="40"/>
      <c r="H95" s="40"/>
      <c r="I95" s="32" t="s">
        <v>36</v>
      </c>
      <c r="J95" s="36" t="str">
        <f>E24</f>
        <v>SITEZ s.r.o.</v>
      </c>
      <c r="K95" s="40"/>
      <c r="L95" s="144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0.32" customHeight="1">
      <c r="A96" s="38"/>
      <c r="B96" s="39"/>
      <c r="C96" s="40"/>
      <c r="D96" s="40"/>
      <c r="E96" s="40"/>
      <c r="F96" s="40"/>
      <c r="G96" s="40"/>
      <c r="H96" s="40"/>
      <c r="I96" s="40"/>
      <c r="J96" s="40"/>
      <c r="K96" s="40"/>
      <c r="L96" s="144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11" customFormat="1" ht="29.28" customHeight="1">
      <c r="A97" s="185"/>
      <c r="B97" s="186"/>
      <c r="C97" s="187" t="s">
        <v>136</v>
      </c>
      <c r="D97" s="188" t="s">
        <v>58</v>
      </c>
      <c r="E97" s="188" t="s">
        <v>54</v>
      </c>
      <c r="F97" s="188" t="s">
        <v>55</v>
      </c>
      <c r="G97" s="188" t="s">
        <v>137</v>
      </c>
      <c r="H97" s="188" t="s">
        <v>138</v>
      </c>
      <c r="I97" s="188" t="s">
        <v>139</v>
      </c>
      <c r="J97" s="188" t="s">
        <v>122</v>
      </c>
      <c r="K97" s="189" t="s">
        <v>140</v>
      </c>
      <c r="L97" s="190"/>
      <c r="M97" s="92" t="s">
        <v>19</v>
      </c>
      <c r="N97" s="93" t="s">
        <v>43</v>
      </c>
      <c r="O97" s="93" t="s">
        <v>141</v>
      </c>
      <c r="P97" s="93" t="s">
        <v>142</v>
      </c>
      <c r="Q97" s="93" t="s">
        <v>143</v>
      </c>
      <c r="R97" s="93" t="s">
        <v>144</v>
      </c>
      <c r="S97" s="93" t="s">
        <v>145</v>
      </c>
      <c r="T97" s="94" t="s">
        <v>146</v>
      </c>
      <c r="U97" s="185"/>
      <c r="V97" s="185"/>
      <c r="W97" s="185"/>
      <c r="X97" s="185"/>
      <c r="Y97" s="185"/>
      <c r="Z97" s="185"/>
      <c r="AA97" s="185"/>
      <c r="AB97" s="185"/>
      <c r="AC97" s="185"/>
      <c r="AD97" s="185"/>
      <c r="AE97" s="185"/>
    </row>
    <row r="98" s="2" customFormat="1" ht="22.8" customHeight="1">
      <c r="A98" s="38"/>
      <c r="B98" s="39"/>
      <c r="C98" s="99" t="s">
        <v>147</v>
      </c>
      <c r="D98" s="40"/>
      <c r="E98" s="40"/>
      <c r="F98" s="40"/>
      <c r="G98" s="40"/>
      <c r="H98" s="40"/>
      <c r="I98" s="40"/>
      <c r="J98" s="191">
        <f>BK98</f>
        <v>0</v>
      </c>
      <c r="K98" s="40"/>
      <c r="L98" s="44"/>
      <c r="M98" s="95"/>
      <c r="N98" s="192"/>
      <c r="O98" s="96"/>
      <c r="P98" s="193">
        <f>P99+P500+P754</f>
        <v>0</v>
      </c>
      <c r="Q98" s="96"/>
      <c r="R98" s="193">
        <f>R99+R500+R754</f>
        <v>427.19746995999998</v>
      </c>
      <c r="S98" s="96"/>
      <c r="T98" s="194">
        <f>T99+T500+T754</f>
        <v>205.75650280999997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7" t="s">
        <v>72</v>
      </c>
      <c r="AU98" s="17" t="s">
        <v>123</v>
      </c>
      <c r="BK98" s="195">
        <f>BK99+BK500+BK754</f>
        <v>0</v>
      </c>
    </row>
    <row r="99" s="12" customFormat="1" ht="25.92" customHeight="1">
      <c r="A99" s="12"/>
      <c r="B99" s="196"/>
      <c r="C99" s="197"/>
      <c r="D99" s="198" t="s">
        <v>72</v>
      </c>
      <c r="E99" s="199" t="s">
        <v>148</v>
      </c>
      <c r="F99" s="199" t="s">
        <v>149</v>
      </c>
      <c r="G99" s="197"/>
      <c r="H99" s="197"/>
      <c r="I99" s="200"/>
      <c r="J99" s="201">
        <f>BK99</f>
        <v>0</v>
      </c>
      <c r="K99" s="197"/>
      <c r="L99" s="202"/>
      <c r="M99" s="203"/>
      <c r="N99" s="204"/>
      <c r="O99" s="204"/>
      <c r="P99" s="205">
        <f>P100+P122+P152+P181+P250+P311+P462+P496</f>
        <v>0</v>
      </c>
      <c r="Q99" s="204"/>
      <c r="R99" s="205">
        <f>R100+R122+R152+R181+R250+R311+R462+R496</f>
        <v>416.15345273999998</v>
      </c>
      <c r="S99" s="204"/>
      <c r="T99" s="206">
        <f>T100+T122+T152+T181+T250+T311+T462+T496</f>
        <v>194.84888599999997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7" t="s">
        <v>81</v>
      </c>
      <c r="AT99" s="208" t="s">
        <v>72</v>
      </c>
      <c r="AU99" s="208" t="s">
        <v>73</v>
      </c>
      <c r="AY99" s="207" t="s">
        <v>150</v>
      </c>
      <c r="BK99" s="209">
        <f>BK100+BK122+BK152+BK181+BK250+BK311+BK462+BK496</f>
        <v>0</v>
      </c>
    </row>
    <row r="100" s="12" customFormat="1" ht="22.8" customHeight="1">
      <c r="A100" s="12"/>
      <c r="B100" s="196"/>
      <c r="C100" s="197"/>
      <c r="D100" s="198" t="s">
        <v>72</v>
      </c>
      <c r="E100" s="210" t="s">
        <v>81</v>
      </c>
      <c r="F100" s="210" t="s">
        <v>3106</v>
      </c>
      <c r="G100" s="197"/>
      <c r="H100" s="197"/>
      <c r="I100" s="200"/>
      <c r="J100" s="211">
        <f>BK100</f>
        <v>0</v>
      </c>
      <c r="K100" s="197"/>
      <c r="L100" s="202"/>
      <c r="M100" s="203"/>
      <c r="N100" s="204"/>
      <c r="O100" s="204"/>
      <c r="P100" s="205">
        <f>SUM(P101:P121)</f>
        <v>0</v>
      </c>
      <c r="Q100" s="204"/>
      <c r="R100" s="205">
        <f>SUM(R101:R121)</f>
        <v>0</v>
      </c>
      <c r="S100" s="204"/>
      <c r="T100" s="206">
        <f>SUM(T101:T121)</f>
        <v>15.975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7" t="s">
        <v>81</v>
      </c>
      <c r="AT100" s="208" t="s">
        <v>72</v>
      </c>
      <c r="AU100" s="208" t="s">
        <v>81</v>
      </c>
      <c r="AY100" s="207" t="s">
        <v>150</v>
      </c>
      <c r="BK100" s="209">
        <f>SUM(BK101:BK121)</f>
        <v>0</v>
      </c>
    </row>
    <row r="101" s="2" customFormat="1" ht="16.5" customHeight="1">
      <c r="A101" s="38"/>
      <c r="B101" s="39"/>
      <c r="C101" s="212" t="s">
        <v>81</v>
      </c>
      <c r="D101" s="212" t="s">
        <v>153</v>
      </c>
      <c r="E101" s="213" t="s">
        <v>3107</v>
      </c>
      <c r="F101" s="214" t="s">
        <v>3108</v>
      </c>
      <c r="G101" s="215" t="s">
        <v>281</v>
      </c>
      <c r="H101" s="216">
        <v>16</v>
      </c>
      <c r="I101" s="217"/>
      <c r="J101" s="218">
        <f>ROUND(I101*H101,2)</f>
        <v>0</v>
      </c>
      <c r="K101" s="214" t="s">
        <v>157</v>
      </c>
      <c r="L101" s="44"/>
      <c r="M101" s="219" t="s">
        <v>19</v>
      </c>
      <c r="N101" s="220" t="s">
        <v>44</v>
      </c>
      <c r="O101" s="84"/>
      <c r="P101" s="221">
        <f>O101*H101</f>
        <v>0</v>
      </c>
      <c r="Q101" s="221">
        <v>0</v>
      </c>
      <c r="R101" s="221">
        <f>Q101*H101</f>
        <v>0</v>
      </c>
      <c r="S101" s="221">
        <v>0</v>
      </c>
      <c r="T101" s="222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23" t="s">
        <v>179</v>
      </c>
      <c r="AT101" s="223" t="s">
        <v>153</v>
      </c>
      <c r="AU101" s="223" t="s">
        <v>83</v>
      </c>
      <c r="AY101" s="17" t="s">
        <v>150</v>
      </c>
      <c r="BE101" s="224">
        <f>IF(N101="základní",J101,0)</f>
        <v>0</v>
      </c>
      <c r="BF101" s="224">
        <f>IF(N101="snížená",J101,0)</f>
        <v>0</v>
      </c>
      <c r="BG101" s="224">
        <f>IF(N101="zákl. přenesená",J101,0)</f>
        <v>0</v>
      </c>
      <c r="BH101" s="224">
        <f>IF(N101="sníž. přenesená",J101,0)</f>
        <v>0</v>
      </c>
      <c r="BI101" s="224">
        <f>IF(N101="nulová",J101,0)</f>
        <v>0</v>
      </c>
      <c r="BJ101" s="17" t="s">
        <v>81</v>
      </c>
      <c r="BK101" s="224">
        <f>ROUND(I101*H101,2)</f>
        <v>0</v>
      </c>
      <c r="BL101" s="17" t="s">
        <v>179</v>
      </c>
      <c r="BM101" s="223" t="s">
        <v>3109</v>
      </c>
    </row>
    <row r="102" s="2" customFormat="1">
      <c r="A102" s="38"/>
      <c r="B102" s="39"/>
      <c r="C102" s="40"/>
      <c r="D102" s="225" t="s">
        <v>159</v>
      </c>
      <c r="E102" s="40"/>
      <c r="F102" s="226" t="s">
        <v>3110</v>
      </c>
      <c r="G102" s="40"/>
      <c r="H102" s="40"/>
      <c r="I102" s="227"/>
      <c r="J102" s="40"/>
      <c r="K102" s="40"/>
      <c r="L102" s="44"/>
      <c r="M102" s="228"/>
      <c r="N102" s="229"/>
      <c r="O102" s="84"/>
      <c r="P102" s="84"/>
      <c r="Q102" s="84"/>
      <c r="R102" s="84"/>
      <c r="S102" s="84"/>
      <c r="T102" s="85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7" t="s">
        <v>159</v>
      </c>
      <c r="AU102" s="17" t="s">
        <v>83</v>
      </c>
    </row>
    <row r="103" s="2" customFormat="1">
      <c r="A103" s="38"/>
      <c r="B103" s="39"/>
      <c r="C103" s="40"/>
      <c r="D103" s="230" t="s">
        <v>161</v>
      </c>
      <c r="E103" s="40"/>
      <c r="F103" s="231" t="s">
        <v>3111</v>
      </c>
      <c r="G103" s="40"/>
      <c r="H103" s="40"/>
      <c r="I103" s="227"/>
      <c r="J103" s="40"/>
      <c r="K103" s="40"/>
      <c r="L103" s="44"/>
      <c r="M103" s="228"/>
      <c r="N103" s="229"/>
      <c r="O103" s="84"/>
      <c r="P103" s="84"/>
      <c r="Q103" s="84"/>
      <c r="R103" s="84"/>
      <c r="S103" s="84"/>
      <c r="T103" s="85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161</v>
      </c>
      <c r="AU103" s="17" t="s">
        <v>83</v>
      </c>
    </row>
    <row r="104" s="2" customFormat="1" ht="16.5" customHeight="1">
      <c r="A104" s="38"/>
      <c r="B104" s="39"/>
      <c r="C104" s="212" t="s">
        <v>83</v>
      </c>
      <c r="D104" s="212" t="s">
        <v>153</v>
      </c>
      <c r="E104" s="213" t="s">
        <v>3112</v>
      </c>
      <c r="F104" s="214" t="s">
        <v>3113</v>
      </c>
      <c r="G104" s="215" t="s">
        <v>281</v>
      </c>
      <c r="H104" s="216">
        <v>8</v>
      </c>
      <c r="I104" s="217"/>
      <c r="J104" s="218">
        <f>ROUND(I104*H104,2)</f>
        <v>0</v>
      </c>
      <c r="K104" s="214" t="s">
        <v>157</v>
      </c>
      <c r="L104" s="44"/>
      <c r="M104" s="219" t="s">
        <v>19</v>
      </c>
      <c r="N104" s="220" t="s">
        <v>44</v>
      </c>
      <c r="O104" s="84"/>
      <c r="P104" s="221">
        <f>O104*H104</f>
        <v>0</v>
      </c>
      <c r="Q104" s="221">
        <v>0</v>
      </c>
      <c r="R104" s="221">
        <f>Q104*H104</f>
        <v>0</v>
      </c>
      <c r="S104" s="221">
        <v>0</v>
      </c>
      <c r="T104" s="222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23" t="s">
        <v>179</v>
      </c>
      <c r="AT104" s="223" t="s">
        <v>153</v>
      </c>
      <c r="AU104" s="223" t="s">
        <v>83</v>
      </c>
      <c r="AY104" s="17" t="s">
        <v>150</v>
      </c>
      <c r="BE104" s="224">
        <f>IF(N104="základní",J104,0)</f>
        <v>0</v>
      </c>
      <c r="BF104" s="224">
        <f>IF(N104="snížená",J104,0)</f>
        <v>0</v>
      </c>
      <c r="BG104" s="224">
        <f>IF(N104="zákl. přenesená",J104,0)</f>
        <v>0</v>
      </c>
      <c r="BH104" s="224">
        <f>IF(N104="sníž. přenesená",J104,0)</f>
        <v>0</v>
      </c>
      <c r="BI104" s="224">
        <f>IF(N104="nulová",J104,0)</f>
        <v>0</v>
      </c>
      <c r="BJ104" s="17" t="s">
        <v>81</v>
      </c>
      <c r="BK104" s="224">
        <f>ROUND(I104*H104,2)</f>
        <v>0</v>
      </c>
      <c r="BL104" s="17" t="s">
        <v>179</v>
      </c>
      <c r="BM104" s="223" t="s">
        <v>3114</v>
      </c>
    </row>
    <row r="105" s="2" customFormat="1">
      <c r="A105" s="38"/>
      <c r="B105" s="39"/>
      <c r="C105" s="40"/>
      <c r="D105" s="225" t="s">
        <v>159</v>
      </c>
      <c r="E105" s="40"/>
      <c r="F105" s="226" t="s">
        <v>3115</v>
      </c>
      <c r="G105" s="40"/>
      <c r="H105" s="40"/>
      <c r="I105" s="227"/>
      <c r="J105" s="40"/>
      <c r="K105" s="40"/>
      <c r="L105" s="44"/>
      <c r="M105" s="228"/>
      <c r="N105" s="229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159</v>
      </c>
      <c r="AU105" s="17" t="s">
        <v>83</v>
      </c>
    </row>
    <row r="106" s="2" customFormat="1">
      <c r="A106" s="38"/>
      <c r="B106" s="39"/>
      <c r="C106" s="40"/>
      <c r="D106" s="230" t="s">
        <v>161</v>
      </c>
      <c r="E106" s="40"/>
      <c r="F106" s="231" t="s">
        <v>3116</v>
      </c>
      <c r="G106" s="40"/>
      <c r="H106" s="40"/>
      <c r="I106" s="227"/>
      <c r="J106" s="40"/>
      <c r="K106" s="40"/>
      <c r="L106" s="44"/>
      <c r="M106" s="228"/>
      <c r="N106" s="229"/>
      <c r="O106" s="84"/>
      <c r="P106" s="84"/>
      <c r="Q106" s="84"/>
      <c r="R106" s="84"/>
      <c r="S106" s="84"/>
      <c r="T106" s="85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17" t="s">
        <v>161</v>
      </c>
      <c r="AU106" s="17" t="s">
        <v>83</v>
      </c>
    </row>
    <row r="107" s="2" customFormat="1" ht="16.5" customHeight="1">
      <c r="A107" s="38"/>
      <c r="B107" s="39"/>
      <c r="C107" s="212" t="s">
        <v>171</v>
      </c>
      <c r="D107" s="212" t="s">
        <v>153</v>
      </c>
      <c r="E107" s="213" t="s">
        <v>3117</v>
      </c>
      <c r="F107" s="214" t="s">
        <v>3118</v>
      </c>
      <c r="G107" s="215" t="s">
        <v>281</v>
      </c>
      <c r="H107" s="216">
        <v>16</v>
      </c>
      <c r="I107" s="217"/>
      <c r="J107" s="218">
        <f>ROUND(I107*H107,2)</f>
        <v>0</v>
      </c>
      <c r="K107" s="214" t="s">
        <v>157</v>
      </c>
      <c r="L107" s="44"/>
      <c r="M107" s="219" t="s">
        <v>19</v>
      </c>
      <c r="N107" s="220" t="s">
        <v>44</v>
      </c>
      <c r="O107" s="84"/>
      <c r="P107" s="221">
        <f>O107*H107</f>
        <v>0</v>
      </c>
      <c r="Q107" s="221">
        <v>0</v>
      </c>
      <c r="R107" s="221">
        <f>Q107*H107</f>
        <v>0</v>
      </c>
      <c r="S107" s="221">
        <v>0</v>
      </c>
      <c r="T107" s="222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23" t="s">
        <v>179</v>
      </c>
      <c r="AT107" s="223" t="s">
        <v>153</v>
      </c>
      <c r="AU107" s="223" t="s">
        <v>83</v>
      </c>
      <c r="AY107" s="17" t="s">
        <v>150</v>
      </c>
      <c r="BE107" s="224">
        <f>IF(N107="základní",J107,0)</f>
        <v>0</v>
      </c>
      <c r="BF107" s="224">
        <f>IF(N107="snížená",J107,0)</f>
        <v>0</v>
      </c>
      <c r="BG107" s="224">
        <f>IF(N107="zákl. přenesená",J107,0)</f>
        <v>0</v>
      </c>
      <c r="BH107" s="224">
        <f>IF(N107="sníž. přenesená",J107,0)</f>
        <v>0</v>
      </c>
      <c r="BI107" s="224">
        <f>IF(N107="nulová",J107,0)</f>
        <v>0</v>
      </c>
      <c r="BJ107" s="17" t="s">
        <v>81</v>
      </c>
      <c r="BK107" s="224">
        <f>ROUND(I107*H107,2)</f>
        <v>0</v>
      </c>
      <c r="BL107" s="17" t="s">
        <v>179</v>
      </c>
      <c r="BM107" s="223" t="s">
        <v>3119</v>
      </c>
    </row>
    <row r="108" s="2" customFormat="1">
      <c r="A108" s="38"/>
      <c r="B108" s="39"/>
      <c r="C108" s="40"/>
      <c r="D108" s="225" t="s">
        <v>159</v>
      </c>
      <c r="E108" s="40"/>
      <c r="F108" s="226" t="s">
        <v>3120</v>
      </c>
      <c r="G108" s="40"/>
      <c r="H108" s="40"/>
      <c r="I108" s="227"/>
      <c r="J108" s="40"/>
      <c r="K108" s="40"/>
      <c r="L108" s="44"/>
      <c r="M108" s="228"/>
      <c r="N108" s="229"/>
      <c r="O108" s="84"/>
      <c r="P108" s="84"/>
      <c r="Q108" s="84"/>
      <c r="R108" s="84"/>
      <c r="S108" s="84"/>
      <c r="T108" s="85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7" t="s">
        <v>159</v>
      </c>
      <c r="AU108" s="17" t="s">
        <v>83</v>
      </c>
    </row>
    <row r="109" s="2" customFormat="1">
      <c r="A109" s="38"/>
      <c r="B109" s="39"/>
      <c r="C109" s="40"/>
      <c r="D109" s="230" t="s">
        <v>161</v>
      </c>
      <c r="E109" s="40"/>
      <c r="F109" s="231" t="s">
        <v>3121</v>
      </c>
      <c r="G109" s="40"/>
      <c r="H109" s="40"/>
      <c r="I109" s="227"/>
      <c r="J109" s="40"/>
      <c r="K109" s="40"/>
      <c r="L109" s="44"/>
      <c r="M109" s="228"/>
      <c r="N109" s="229"/>
      <c r="O109" s="84"/>
      <c r="P109" s="84"/>
      <c r="Q109" s="84"/>
      <c r="R109" s="84"/>
      <c r="S109" s="84"/>
      <c r="T109" s="85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T109" s="17" t="s">
        <v>161</v>
      </c>
      <c r="AU109" s="17" t="s">
        <v>83</v>
      </c>
    </row>
    <row r="110" s="2" customFormat="1" ht="16.5" customHeight="1">
      <c r="A110" s="38"/>
      <c r="B110" s="39"/>
      <c r="C110" s="212" t="s">
        <v>179</v>
      </c>
      <c r="D110" s="212" t="s">
        <v>153</v>
      </c>
      <c r="E110" s="213" t="s">
        <v>3122</v>
      </c>
      <c r="F110" s="214" t="s">
        <v>3123</v>
      </c>
      <c r="G110" s="215" t="s">
        <v>281</v>
      </c>
      <c r="H110" s="216">
        <v>8</v>
      </c>
      <c r="I110" s="217"/>
      <c r="J110" s="218">
        <f>ROUND(I110*H110,2)</f>
        <v>0</v>
      </c>
      <c r="K110" s="214" t="s">
        <v>157</v>
      </c>
      <c r="L110" s="44"/>
      <c r="M110" s="219" t="s">
        <v>19</v>
      </c>
      <c r="N110" s="220" t="s">
        <v>44</v>
      </c>
      <c r="O110" s="84"/>
      <c r="P110" s="221">
        <f>O110*H110</f>
        <v>0</v>
      </c>
      <c r="Q110" s="221">
        <v>0</v>
      </c>
      <c r="R110" s="221">
        <f>Q110*H110</f>
        <v>0</v>
      </c>
      <c r="S110" s="221">
        <v>0</v>
      </c>
      <c r="T110" s="222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23" t="s">
        <v>179</v>
      </c>
      <c r="AT110" s="223" t="s">
        <v>153</v>
      </c>
      <c r="AU110" s="223" t="s">
        <v>83</v>
      </c>
      <c r="AY110" s="17" t="s">
        <v>150</v>
      </c>
      <c r="BE110" s="224">
        <f>IF(N110="základní",J110,0)</f>
        <v>0</v>
      </c>
      <c r="BF110" s="224">
        <f>IF(N110="snížená",J110,0)</f>
        <v>0</v>
      </c>
      <c r="BG110" s="224">
        <f>IF(N110="zákl. přenesená",J110,0)</f>
        <v>0</v>
      </c>
      <c r="BH110" s="224">
        <f>IF(N110="sníž. přenesená",J110,0)</f>
        <v>0</v>
      </c>
      <c r="BI110" s="224">
        <f>IF(N110="nulová",J110,0)</f>
        <v>0</v>
      </c>
      <c r="BJ110" s="17" t="s">
        <v>81</v>
      </c>
      <c r="BK110" s="224">
        <f>ROUND(I110*H110,2)</f>
        <v>0</v>
      </c>
      <c r="BL110" s="17" t="s">
        <v>179</v>
      </c>
      <c r="BM110" s="223" t="s">
        <v>3124</v>
      </c>
    </row>
    <row r="111" s="2" customFormat="1">
      <c r="A111" s="38"/>
      <c r="B111" s="39"/>
      <c r="C111" s="40"/>
      <c r="D111" s="225" t="s">
        <v>159</v>
      </c>
      <c r="E111" s="40"/>
      <c r="F111" s="226" t="s">
        <v>3125</v>
      </c>
      <c r="G111" s="40"/>
      <c r="H111" s="40"/>
      <c r="I111" s="227"/>
      <c r="J111" s="40"/>
      <c r="K111" s="40"/>
      <c r="L111" s="44"/>
      <c r="M111" s="228"/>
      <c r="N111" s="229"/>
      <c r="O111" s="84"/>
      <c r="P111" s="84"/>
      <c r="Q111" s="84"/>
      <c r="R111" s="84"/>
      <c r="S111" s="84"/>
      <c r="T111" s="85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159</v>
      </c>
      <c r="AU111" s="17" t="s">
        <v>83</v>
      </c>
    </row>
    <row r="112" s="2" customFormat="1">
      <c r="A112" s="38"/>
      <c r="B112" s="39"/>
      <c r="C112" s="40"/>
      <c r="D112" s="230" t="s">
        <v>161</v>
      </c>
      <c r="E112" s="40"/>
      <c r="F112" s="231" t="s">
        <v>3126</v>
      </c>
      <c r="G112" s="40"/>
      <c r="H112" s="40"/>
      <c r="I112" s="227"/>
      <c r="J112" s="40"/>
      <c r="K112" s="40"/>
      <c r="L112" s="44"/>
      <c r="M112" s="228"/>
      <c r="N112" s="229"/>
      <c r="O112" s="84"/>
      <c r="P112" s="84"/>
      <c r="Q112" s="84"/>
      <c r="R112" s="84"/>
      <c r="S112" s="84"/>
      <c r="T112" s="85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T112" s="17" t="s">
        <v>161</v>
      </c>
      <c r="AU112" s="17" t="s">
        <v>83</v>
      </c>
    </row>
    <row r="113" s="2" customFormat="1" ht="16.5" customHeight="1">
      <c r="A113" s="38"/>
      <c r="B113" s="39"/>
      <c r="C113" s="212" t="s">
        <v>186</v>
      </c>
      <c r="D113" s="212" t="s">
        <v>153</v>
      </c>
      <c r="E113" s="213" t="s">
        <v>3127</v>
      </c>
      <c r="F113" s="214" t="s">
        <v>3128</v>
      </c>
      <c r="G113" s="215" t="s">
        <v>156</v>
      </c>
      <c r="H113" s="216">
        <v>45</v>
      </c>
      <c r="I113" s="217"/>
      <c r="J113" s="218">
        <f>ROUND(I113*H113,2)</f>
        <v>0</v>
      </c>
      <c r="K113" s="214" t="s">
        <v>157</v>
      </c>
      <c r="L113" s="44"/>
      <c r="M113" s="219" t="s">
        <v>19</v>
      </c>
      <c r="N113" s="220" t="s">
        <v>44</v>
      </c>
      <c r="O113" s="84"/>
      <c r="P113" s="221">
        <f>O113*H113</f>
        <v>0</v>
      </c>
      <c r="Q113" s="221">
        <v>0</v>
      </c>
      <c r="R113" s="221">
        <f>Q113*H113</f>
        <v>0</v>
      </c>
      <c r="S113" s="221">
        <v>0.35499999999999998</v>
      </c>
      <c r="T113" s="222">
        <f>S113*H113</f>
        <v>15.975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23" t="s">
        <v>179</v>
      </c>
      <c r="AT113" s="223" t="s">
        <v>153</v>
      </c>
      <c r="AU113" s="223" t="s">
        <v>83</v>
      </c>
      <c r="AY113" s="17" t="s">
        <v>150</v>
      </c>
      <c r="BE113" s="224">
        <f>IF(N113="základní",J113,0)</f>
        <v>0</v>
      </c>
      <c r="BF113" s="224">
        <f>IF(N113="snížená",J113,0)</f>
        <v>0</v>
      </c>
      <c r="BG113" s="224">
        <f>IF(N113="zákl. přenesená",J113,0)</f>
        <v>0</v>
      </c>
      <c r="BH113" s="224">
        <f>IF(N113="sníž. přenesená",J113,0)</f>
        <v>0</v>
      </c>
      <c r="BI113" s="224">
        <f>IF(N113="nulová",J113,0)</f>
        <v>0</v>
      </c>
      <c r="BJ113" s="17" t="s">
        <v>81</v>
      </c>
      <c r="BK113" s="224">
        <f>ROUND(I113*H113,2)</f>
        <v>0</v>
      </c>
      <c r="BL113" s="17" t="s">
        <v>179</v>
      </c>
      <c r="BM113" s="223" t="s">
        <v>3129</v>
      </c>
    </row>
    <row r="114" s="2" customFormat="1">
      <c r="A114" s="38"/>
      <c r="B114" s="39"/>
      <c r="C114" s="40"/>
      <c r="D114" s="225" t="s">
        <v>159</v>
      </c>
      <c r="E114" s="40"/>
      <c r="F114" s="226" t="s">
        <v>3130</v>
      </c>
      <c r="G114" s="40"/>
      <c r="H114" s="40"/>
      <c r="I114" s="227"/>
      <c r="J114" s="40"/>
      <c r="K114" s="40"/>
      <c r="L114" s="44"/>
      <c r="M114" s="228"/>
      <c r="N114" s="229"/>
      <c r="O114" s="84"/>
      <c r="P114" s="84"/>
      <c r="Q114" s="84"/>
      <c r="R114" s="84"/>
      <c r="S114" s="84"/>
      <c r="T114" s="85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T114" s="17" t="s">
        <v>159</v>
      </c>
      <c r="AU114" s="17" t="s">
        <v>83</v>
      </c>
    </row>
    <row r="115" s="2" customFormat="1">
      <c r="A115" s="38"/>
      <c r="B115" s="39"/>
      <c r="C115" s="40"/>
      <c r="D115" s="230" t="s">
        <v>161</v>
      </c>
      <c r="E115" s="40"/>
      <c r="F115" s="231" t="s">
        <v>3131</v>
      </c>
      <c r="G115" s="40"/>
      <c r="H115" s="40"/>
      <c r="I115" s="227"/>
      <c r="J115" s="40"/>
      <c r="K115" s="40"/>
      <c r="L115" s="44"/>
      <c r="M115" s="228"/>
      <c r="N115" s="229"/>
      <c r="O115" s="84"/>
      <c r="P115" s="84"/>
      <c r="Q115" s="84"/>
      <c r="R115" s="84"/>
      <c r="S115" s="84"/>
      <c r="T115" s="85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7" t="s">
        <v>161</v>
      </c>
      <c r="AU115" s="17" t="s">
        <v>83</v>
      </c>
    </row>
    <row r="116" s="2" customFormat="1" ht="16.5" customHeight="1">
      <c r="A116" s="38"/>
      <c r="B116" s="39"/>
      <c r="C116" s="212" t="s">
        <v>192</v>
      </c>
      <c r="D116" s="212" t="s">
        <v>153</v>
      </c>
      <c r="E116" s="213" t="s">
        <v>3132</v>
      </c>
      <c r="F116" s="214" t="s">
        <v>3133</v>
      </c>
      <c r="G116" s="215" t="s">
        <v>281</v>
      </c>
      <c r="H116" s="216">
        <v>16</v>
      </c>
      <c r="I116" s="217"/>
      <c r="J116" s="218">
        <f>ROUND(I116*H116,2)</f>
        <v>0</v>
      </c>
      <c r="K116" s="214" t="s">
        <v>157</v>
      </c>
      <c r="L116" s="44"/>
      <c r="M116" s="219" t="s">
        <v>19</v>
      </c>
      <c r="N116" s="220" t="s">
        <v>44</v>
      </c>
      <c r="O116" s="84"/>
      <c r="P116" s="221">
        <f>O116*H116</f>
        <v>0</v>
      </c>
      <c r="Q116" s="221">
        <v>0</v>
      </c>
      <c r="R116" s="221">
        <f>Q116*H116</f>
        <v>0</v>
      </c>
      <c r="S116" s="221">
        <v>0</v>
      </c>
      <c r="T116" s="222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23" t="s">
        <v>179</v>
      </c>
      <c r="AT116" s="223" t="s">
        <v>153</v>
      </c>
      <c r="AU116" s="223" t="s">
        <v>83</v>
      </c>
      <c r="AY116" s="17" t="s">
        <v>150</v>
      </c>
      <c r="BE116" s="224">
        <f>IF(N116="základní",J116,0)</f>
        <v>0</v>
      </c>
      <c r="BF116" s="224">
        <f>IF(N116="snížená",J116,0)</f>
        <v>0</v>
      </c>
      <c r="BG116" s="224">
        <f>IF(N116="zákl. přenesená",J116,0)</f>
        <v>0</v>
      </c>
      <c r="BH116" s="224">
        <f>IF(N116="sníž. přenesená",J116,0)</f>
        <v>0</v>
      </c>
      <c r="BI116" s="224">
        <f>IF(N116="nulová",J116,0)</f>
        <v>0</v>
      </c>
      <c r="BJ116" s="17" t="s">
        <v>81</v>
      </c>
      <c r="BK116" s="224">
        <f>ROUND(I116*H116,2)</f>
        <v>0</v>
      </c>
      <c r="BL116" s="17" t="s">
        <v>179</v>
      </c>
      <c r="BM116" s="223" t="s">
        <v>3134</v>
      </c>
    </row>
    <row r="117" s="2" customFormat="1">
      <c r="A117" s="38"/>
      <c r="B117" s="39"/>
      <c r="C117" s="40"/>
      <c r="D117" s="225" t="s">
        <v>159</v>
      </c>
      <c r="E117" s="40"/>
      <c r="F117" s="226" t="s">
        <v>3135</v>
      </c>
      <c r="G117" s="40"/>
      <c r="H117" s="40"/>
      <c r="I117" s="227"/>
      <c r="J117" s="40"/>
      <c r="K117" s="40"/>
      <c r="L117" s="44"/>
      <c r="M117" s="228"/>
      <c r="N117" s="229"/>
      <c r="O117" s="84"/>
      <c r="P117" s="84"/>
      <c r="Q117" s="84"/>
      <c r="R117" s="84"/>
      <c r="S117" s="84"/>
      <c r="T117" s="85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159</v>
      </c>
      <c r="AU117" s="17" t="s">
        <v>83</v>
      </c>
    </row>
    <row r="118" s="2" customFormat="1">
      <c r="A118" s="38"/>
      <c r="B118" s="39"/>
      <c r="C118" s="40"/>
      <c r="D118" s="230" t="s">
        <v>161</v>
      </c>
      <c r="E118" s="40"/>
      <c r="F118" s="231" t="s">
        <v>3136</v>
      </c>
      <c r="G118" s="40"/>
      <c r="H118" s="40"/>
      <c r="I118" s="227"/>
      <c r="J118" s="40"/>
      <c r="K118" s="40"/>
      <c r="L118" s="44"/>
      <c r="M118" s="228"/>
      <c r="N118" s="229"/>
      <c r="O118" s="84"/>
      <c r="P118" s="84"/>
      <c r="Q118" s="84"/>
      <c r="R118" s="84"/>
      <c r="S118" s="84"/>
      <c r="T118" s="85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161</v>
      </c>
      <c r="AU118" s="17" t="s">
        <v>83</v>
      </c>
    </row>
    <row r="119" s="2" customFormat="1" ht="16.5" customHeight="1">
      <c r="A119" s="38"/>
      <c r="B119" s="39"/>
      <c r="C119" s="212" t="s">
        <v>198</v>
      </c>
      <c r="D119" s="212" t="s">
        <v>153</v>
      </c>
      <c r="E119" s="213" t="s">
        <v>3137</v>
      </c>
      <c r="F119" s="214" t="s">
        <v>3138</v>
      </c>
      <c r="G119" s="215" t="s">
        <v>281</v>
      </c>
      <c r="H119" s="216">
        <v>8</v>
      </c>
      <c r="I119" s="217"/>
      <c r="J119" s="218">
        <f>ROUND(I119*H119,2)</f>
        <v>0</v>
      </c>
      <c r="K119" s="214" t="s">
        <v>157</v>
      </c>
      <c r="L119" s="44"/>
      <c r="M119" s="219" t="s">
        <v>19</v>
      </c>
      <c r="N119" s="220" t="s">
        <v>44</v>
      </c>
      <c r="O119" s="84"/>
      <c r="P119" s="221">
        <f>O119*H119</f>
        <v>0</v>
      </c>
      <c r="Q119" s="221">
        <v>0</v>
      </c>
      <c r="R119" s="221">
        <f>Q119*H119</f>
        <v>0</v>
      </c>
      <c r="S119" s="221">
        <v>0</v>
      </c>
      <c r="T119" s="222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23" t="s">
        <v>179</v>
      </c>
      <c r="AT119" s="223" t="s">
        <v>153</v>
      </c>
      <c r="AU119" s="223" t="s">
        <v>83</v>
      </c>
      <c r="AY119" s="17" t="s">
        <v>150</v>
      </c>
      <c r="BE119" s="224">
        <f>IF(N119="základní",J119,0)</f>
        <v>0</v>
      </c>
      <c r="BF119" s="224">
        <f>IF(N119="snížená",J119,0)</f>
        <v>0</v>
      </c>
      <c r="BG119" s="224">
        <f>IF(N119="zákl. přenesená",J119,0)</f>
        <v>0</v>
      </c>
      <c r="BH119" s="224">
        <f>IF(N119="sníž. přenesená",J119,0)</f>
        <v>0</v>
      </c>
      <c r="BI119" s="224">
        <f>IF(N119="nulová",J119,0)</f>
        <v>0</v>
      </c>
      <c r="BJ119" s="17" t="s">
        <v>81</v>
      </c>
      <c r="BK119" s="224">
        <f>ROUND(I119*H119,2)</f>
        <v>0</v>
      </c>
      <c r="BL119" s="17" t="s">
        <v>179</v>
      </c>
      <c r="BM119" s="223" t="s">
        <v>3139</v>
      </c>
    </row>
    <row r="120" s="2" customFormat="1">
      <c r="A120" s="38"/>
      <c r="B120" s="39"/>
      <c r="C120" s="40"/>
      <c r="D120" s="225" t="s">
        <v>159</v>
      </c>
      <c r="E120" s="40"/>
      <c r="F120" s="226" t="s">
        <v>3140</v>
      </c>
      <c r="G120" s="40"/>
      <c r="H120" s="40"/>
      <c r="I120" s="227"/>
      <c r="J120" s="40"/>
      <c r="K120" s="40"/>
      <c r="L120" s="44"/>
      <c r="M120" s="228"/>
      <c r="N120" s="229"/>
      <c r="O120" s="84"/>
      <c r="P120" s="84"/>
      <c r="Q120" s="84"/>
      <c r="R120" s="84"/>
      <c r="S120" s="84"/>
      <c r="T120" s="85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159</v>
      </c>
      <c r="AU120" s="17" t="s">
        <v>83</v>
      </c>
    </row>
    <row r="121" s="2" customFormat="1">
      <c r="A121" s="38"/>
      <c r="B121" s="39"/>
      <c r="C121" s="40"/>
      <c r="D121" s="230" t="s">
        <v>161</v>
      </c>
      <c r="E121" s="40"/>
      <c r="F121" s="231" t="s">
        <v>3141</v>
      </c>
      <c r="G121" s="40"/>
      <c r="H121" s="40"/>
      <c r="I121" s="227"/>
      <c r="J121" s="40"/>
      <c r="K121" s="40"/>
      <c r="L121" s="44"/>
      <c r="M121" s="228"/>
      <c r="N121" s="229"/>
      <c r="O121" s="84"/>
      <c r="P121" s="84"/>
      <c r="Q121" s="84"/>
      <c r="R121" s="84"/>
      <c r="S121" s="84"/>
      <c r="T121" s="85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161</v>
      </c>
      <c r="AU121" s="17" t="s">
        <v>83</v>
      </c>
    </row>
    <row r="122" s="12" customFormat="1" ht="22.8" customHeight="1">
      <c r="A122" s="12"/>
      <c r="B122" s="196"/>
      <c r="C122" s="197"/>
      <c r="D122" s="198" t="s">
        <v>72</v>
      </c>
      <c r="E122" s="210" t="s">
        <v>83</v>
      </c>
      <c r="F122" s="210" t="s">
        <v>3142</v>
      </c>
      <c r="G122" s="197"/>
      <c r="H122" s="197"/>
      <c r="I122" s="200"/>
      <c r="J122" s="211">
        <f>BK122</f>
        <v>0</v>
      </c>
      <c r="K122" s="197"/>
      <c r="L122" s="202"/>
      <c r="M122" s="203"/>
      <c r="N122" s="204"/>
      <c r="O122" s="204"/>
      <c r="P122" s="205">
        <f>SUM(P123:P151)</f>
        <v>0</v>
      </c>
      <c r="Q122" s="204"/>
      <c r="R122" s="205">
        <f>SUM(R123:R151)</f>
        <v>132.71995551999999</v>
      </c>
      <c r="S122" s="204"/>
      <c r="T122" s="206">
        <f>SUM(T123:T151)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07" t="s">
        <v>81</v>
      </c>
      <c r="AT122" s="208" t="s">
        <v>72</v>
      </c>
      <c r="AU122" s="208" t="s">
        <v>81</v>
      </c>
      <c r="AY122" s="207" t="s">
        <v>150</v>
      </c>
      <c r="BK122" s="209">
        <f>SUM(BK123:BK151)</f>
        <v>0</v>
      </c>
    </row>
    <row r="123" s="2" customFormat="1" ht="16.5" customHeight="1">
      <c r="A123" s="38"/>
      <c r="B123" s="39"/>
      <c r="C123" s="212" t="s">
        <v>204</v>
      </c>
      <c r="D123" s="212" t="s">
        <v>153</v>
      </c>
      <c r="E123" s="213" t="s">
        <v>3143</v>
      </c>
      <c r="F123" s="214" t="s">
        <v>3144</v>
      </c>
      <c r="G123" s="215" t="s">
        <v>1085</v>
      </c>
      <c r="H123" s="216">
        <v>45.280000000000001</v>
      </c>
      <c r="I123" s="217"/>
      <c r="J123" s="218">
        <f>ROUND(I123*H123,2)</f>
        <v>0</v>
      </c>
      <c r="K123" s="214" t="s">
        <v>157</v>
      </c>
      <c r="L123" s="44"/>
      <c r="M123" s="219" t="s">
        <v>19</v>
      </c>
      <c r="N123" s="220" t="s">
        <v>44</v>
      </c>
      <c r="O123" s="84"/>
      <c r="P123" s="221">
        <f>O123*H123</f>
        <v>0</v>
      </c>
      <c r="Q123" s="221">
        <v>2.5018699999999998</v>
      </c>
      <c r="R123" s="221">
        <f>Q123*H123</f>
        <v>113.28467359999999</v>
      </c>
      <c r="S123" s="221">
        <v>0</v>
      </c>
      <c r="T123" s="222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23" t="s">
        <v>179</v>
      </c>
      <c r="AT123" s="223" t="s">
        <v>153</v>
      </c>
      <c r="AU123" s="223" t="s">
        <v>83</v>
      </c>
      <c r="AY123" s="17" t="s">
        <v>150</v>
      </c>
      <c r="BE123" s="224">
        <f>IF(N123="základní",J123,0)</f>
        <v>0</v>
      </c>
      <c r="BF123" s="224">
        <f>IF(N123="snížená",J123,0)</f>
        <v>0</v>
      </c>
      <c r="BG123" s="224">
        <f>IF(N123="zákl. přenesená",J123,0)</f>
        <v>0</v>
      </c>
      <c r="BH123" s="224">
        <f>IF(N123="sníž. přenesená",J123,0)</f>
        <v>0</v>
      </c>
      <c r="BI123" s="224">
        <f>IF(N123="nulová",J123,0)</f>
        <v>0</v>
      </c>
      <c r="BJ123" s="17" t="s">
        <v>81</v>
      </c>
      <c r="BK123" s="224">
        <f>ROUND(I123*H123,2)</f>
        <v>0</v>
      </c>
      <c r="BL123" s="17" t="s">
        <v>179</v>
      </c>
      <c r="BM123" s="223" t="s">
        <v>3145</v>
      </c>
    </row>
    <row r="124" s="2" customFormat="1">
      <c r="A124" s="38"/>
      <c r="B124" s="39"/>
      <c r="C124" s="40"/>
      <c r="D124" s="225" t="s">
        <v>159</v>
      </c>
      <c r="E124" s="40"/>
      <c r="F124" s="226" t="s">
        <v>3146</v>
      </c>
      <c r="G124" s="40"/>
      <c r="H124" s="40"/>
      <c r="I124" s="227"/>
      <c r="J124" s="40"/>
      <c r="K124" s="40"/>
      <c r="L124" s="44"/>
      <c r="M124" s="228"/>
      <c r="N124" s="229"/>
      <c r="O124" s="84"/>
      <c r="P124" s="84"/>
      <c r="Q124" s="84"/>
      <c r="R124" s="84"/>
      <c r="S124" s="84"/>
      <c r="T124" s="85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159</v>
      </c>
      <c r="AU124" s="17" t="s">
        <v>83</v>
      </c>
    </row>
    <row r="125" s="2" customFormat="1">
      <c r="A125" s="38"/>
      <c r="B125" s="39"/>
      <c r="C125" s="40"/>
      <c r="D125" s="230" t="s">
        <v>161</v>
      </c>
      <c r="E125" s="40"/>
      <c r="F125" s="231" t="s">
        <v>3147</v>
      </c>
      <c r="G125" s="40"/>
      <c r="H125" s="40"/>
      <c r="I125" s="227"/>
      <c r="J125" s="40"/>
      <c r="K125" s="40"/>
      <c r="L125" s="44"/>
      <c r="M125" s="228"/>
      <c r="N125" s="229"/>
      <c r="O125" s="84"/>
      <c r="P125" s="84"/>
      <c r="Q125" s="84"/>
      <c r="R125" s="84"/>
      <c r="S125" s="84"/>
      <c r="T125" s="85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161</v>
      </c>
      <c r="AU125" s="17" t="s">
        <v>83</v>
      </c>
    </row>
    <row r="126" s="13" customFormat="1">
      <c r="A126" s="13"/>
      <c r="B126" s="232"/>
      <c r="C126" s="233"/>
      <c r="D126" s="225" t="s">
        <v>163</v>
      </c>
      <c r="E126" s="234" t="s">
        <v>19</v>
      </c>
      <c r="F126" s="235" t="s">
        <v>3148</v>
      </c>
      <c r="G126" s="233"/>
      <c r="H126" s="236">
        <v>45.280000000000001</v>
      </c>
      <c r="I126" s="237"/>
      <c r="J126" s="233"/>
      <c r="K126" s="233"/>
      <c r="L126" s="238"/>
      <c r="M126" s="239"/>
      <c r="N126" s="240"/>
      <c r="O126" s="240"/>
      <c r="P126" s="240"/>
      <c r="Q126" s="240"/>
      <c r="R126" s="240"/>
      <c r="S126" s="240"/>
      <c r="T126" s="241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2" t="s">
        <v>163</v>
      </c>
      <c r="AU126" s="242" t="s">
        <v>83</v>
      </c>
      <c r="AV126" s="13" t="s">
        <v>83</v>
      </c>
      <c r="AW126" s="13" t="s">
        <v>35</v>
      </c>
      <c r="AX126" s="13" t="s">
        <v>81</v>
      </c>
      <c r="AY126" s="242" t="s">
        <v>150</v>
      </c>
    </row>
    <row r="127" s="2" customFormat="1" ht="16.5" customHeight="1">
      <c r="A127" s="38"/>
      <c r="B127" s="39"/>
      <c r="C127" s="212" t="s">
        <v>151</v>
      </c>
      <c r="D127" s="212" t="s">
        <v>153</v>
      </c>
      <c r="E127" s="213" t="s">
        <v>3149</v>
      </c>
      <c r="F127" s="214" t="s">
        <v>3150</v>
      </c>
      <c r="G127" s="215" t="s">
        <v>156</v>
      </c>
      <c r="H127" s="216">
        <v>11.538</v>
      </c>
      <c r="I127" s="217"/>
      <c r="J127" s="218">
        <f>ROUND(I127*H127,2)</f>
        <v>0</v>
      </c>
      <c r="K127" s="214" t="s">
        <v>157</v>
      </c>
      <c r="L127" s="44"/>
      <c r="M127" s="219" t="s">
        <v>19</v>
      </c>
      <c r="N127" s="220" t="s">
        <v>44</v>
      </c>
      <c r="O127" s="84"/>
      <c r="P127" s="221">
        <f>O127*H127</f>
        <v>0</v>
      </c>
      <c r="Q127" s="221">
        <v>0.0029399999999999999</v>
      </c>
      <c r="R127" s="221">
        <f>Q127*H127</f>
        <v>0.033921720000000002</v>
      </c>
      <c r="S127" s="221">
        <v>0</v>
      </c>
      <c r="T127" s="222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23" t="s">
        <v>179</v>
      </c>
      <c r="AT127" s="223" t="s">
        <v>153</v>
      </c>
      <c r="AU127" s="223" t="s">
        <v>83</v>
      </c>
      <c r="AY127" s="17" t="s">
        <v>150</v>
      </c>
      <c r="BE127" s="224">
        <f>IF(N127="základní",J127,0)</f>
        <v>0</v>
      </c>
      <c r="BF127" s="224">
        <f>IF(N127="snížená",J127,0)</f>
        <v>0</v>
      </c>
      <c r="BG127" s="224">
        <f>IF(N127="zákl. přenesená",J127,0)</f>
        <v>0</v>
      </c>
      <c r="BH127" s="224">
        <f>IF(N127="sníž. přenesená",J127,0)</f>
        <v>0</v>
      </c>
      <c r="BI127" s="224">
        <f>IF(N127="nulová",J127,0)</f>
        <v>0</v>
      </c>
      <c r="BJ127" s="17" t="s">
        <v>81</v>
      </c>
      <c r="BK127" s="224">
        <f>ROUND(I127*H127,2)</f>
        <v>0</v>
      </c>
      <c r="BL127" s="17" t="s">
        <v>179</v>
      </c>
      <c r="BM127" s="223" t="s">
        <v>3151</v>
      </c>
    </row>
    <row r="128" s="2" customFormat="1">
      <c r="A128" s="38"/>
      <c r="B128" s="39"/>
      <c r="C128" s="40"/>
      <c r="D128" s="225" t="s">
        <v>159</v>
      </c>
      <c r="E128" s="40"/>
      <c r="F128" s="226" t="s">
        <v>3152</v>
      </c>
      <c r="G128" s="40"/>
      <c r="H128" s="40"/>
      <c r="I128" s="227"/>
      <c r="J128" s="40"/>
      <c r="K128" s="40"/>
      <c r="L128" s="44"/>
      <c r="M128" s="228"/>
      <c r="N128" s="229"/>
      <c r="O128" s="84"/>
      <c r="P128" s="84"/>
      <c r="Q128" s="84"/>
      <c r="R128" s="84"/>
      <c r="S128" s="84"/>
      <c r="T128" s="85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159</v>
      </c>
      <c r="AU128" s="17" t="s">
        <v>83</v>
      </c>
    </row>
    <row r="129" s="2" customFormat="1">
      <c r="A129" s="38"/>
      <c r="B129" s="39"/>
      <c r="C129" s="40"/>
      <c r="D129" s="230" t="s">
        <v>161</v>
      </c>
      <c r="E129" s="40"/>
      <c r="F129" s="231" t="s">
        <v>3153</v>
      </c>
      <c r="G129" s="40"/>
      <c r="H129" s="40"/>
      <c r="I129" s="227"/>
      <c r="J129" s="40"/>
      <c r="K129" s="40"/>
      <c r="L129" s="44"/>
      <c r="M129" s="228"/>
      <c r="N129" s="229"/>
      <c r="O129" s="84"/>
      <c r="P129" s="84"/>
      <c r="Q129" s="84"/>
      <c r="R129" s="84"/>
      <c r="S129" s="84"/>
      <c r="T129" s="85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161</v>
      </c>
      <c r="AU129" s="17" t="s">
        <v>83</v>
      </c>
    </row>
    <row r="130" s="13" customFormat="1">
      <c r="A130" s="13"/>
      <c r="B130" s="232"/>
      <c r="C130" s="233"/>
      <c r="D130" s="225" t="s">
        <v>163</v>
      </c>
      <c r="E130" s="234" t="s">
        <v>19</v>
      </c>
      <c r="F130" s="235" t="s">
        <v>3154</v>
      </c>
      <c r="G130" s="233"/>
      <c r="H130" s="236">
        <v>11.538</v>
      </c>
      <c r="I130" s="237"/>
      <c r="J130" s="233"/>
      <c r="K130" s="233"/>
      <c r="L130" s="238"/>
      <c r="M130" s="239"/>
      <c r="N130" s="240"/>
      <c r="O130" s="240"/>
      <c r="P130" s="240"/>
      <c r="Q130" s="240"/>
      <c r="R130" s="240"/>
      <c r="S130" s="240"/>
      <c r="T130" s="241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2" t="s">
        <v>163</v>
      </c>
      <c r="AU130" s="242" t="s">
        <v>83</v>
      </c>
      <c r="AV130" s="13" t="s">
        <v>83</v>
      </c>
      <c r="AW130" s="13" t="s">
        <v>35</v>
      </c>
      <c r="AX130" s="13" t="s">
        <v>81</v>
      </c>
      <c r="AY130" s="242" t="s">
        <v>150</v>
      </c>
    </row>
    <row r="131" s="2" customFormat="1" ht="16.5" customHeight="1">
      <c r="A131" s="38"/>
      <c r="B131" s="39"/>
      <c r="C131" s="212" t="s">
        <v>222</v>
      </c>
      <c r="D131" s="212" t="s">
        <v>153</v>
      </c>
      <c r="E131" s="213" t="s">
        <v>3155</v>
      </c>
      <c r="F131" s="214" t="s">
        <v>3156</v>
      </c>
      <c r="G131" s="215" t="s">
        <v>156</v>
      </c>
      <c r="H131" s="216">
        <v>11.538</v>
      </c>
      <c r="I131" s="217"/>
      <c r="J131" s="218">
        <f>ROUND(I131*H131,2)</f>
        <v>0</v>
      </c>
      <c r="K131" s="214" t="s">
        <v>157</v>
      </c>
      <c r="L131" s="44"/>
      <c r="M131" s="219" t="s">
        <v>19</v>
      </c>
      <c r="N131" s="220" t="s">
        <v>44</v>
      </c>
      <c r="O131" s="84"/>
      <c r="P131" s="221">
        <f>O131*H131</f>
        <v>0</v>
      </c>
      <c r="Q131" s="221">
        <v>0</v>
      </c>
      <c r="R131" s="221">
        <f>Q131*H131</f>
        <v>0</v>
      </c>
      <c r="S131" s="221">
        <v>0</v>
      </c>
      <c r="T131" s="222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3" t="s">
        <v>179</v>
      </c>
      <c r="AT131" s="223" t="s">
        <v>153</v>
      </c>
      <c r="AU131" s="223" t="s">
        <v>83</v>
      </c>
      <c r="AY131" s="17" t="s">
        <v>150</v>
      </c>
      <c r="BE131" s="224">
        <f>IF(N131="základní",J131,0)</f>
        <v>0</v>
      </c>
      <c r="BF131" s="224">
        <f>IF(N131="snížená",J131,0)</f>
        <v>0</v>
      </c>
      <c r="BG131" s="224">
        <f>IF(N131="zákl. přenesená",J131,0)</f>
        <v>0</v>
      </c>
      <c r="BH131" s="224">
        <f>IF(N131="sníž. přenesená",J131,0)</f>
        <v>0</v>
      </c>
      <c r="BI131" s="224">
        <f>IF(N131="nulová",J131,0)</f>
        <v>0</v>
      </c>
      <c r="BJ131" s="17" t="s">
        <v>81</v>
      </c>
      <c r="BK131" s="224">
        <f>ROUND(I131*H131,2)</f>
        <v>0</v>
      </c>
      <c r="BL131" s="17" t="s">
        <v>179</v>
      </c>
      <c r="BM131" s="223" t="s">
        <v>3157</v>
      </c>
    </row>
    <row r="132" s="2" customFormat="1">
      <c r="A132" s="38"/>
      <c r="B132" s="39"/>
      <c r="C132" s="40"/>
      <c r="D132" s="225" t="s">
        <v>159</v>
      </c>
      <c r="E132" s="40"/>
      <c r="F132" s="226" t="s">
        <v>3158</v>
      </c>
      <c r="G132" s="40"/>
      <c r="H132" s="40"/>
      <c r="I132" s="227"/>
      <c r="J132" s="40"/>
      <c r="K132" s="40"/>
      <c r="L132" s="44"/>
      <c r="M132" s="228"/>
      <c r="N132" s="229"/>
      <c r="O132" s="84"/>
      <c r="P132" s="84"/>
      <c r="Q132" s="84"/>
      <c r="R132" s="84"/>
      <c r="S132" s="84"/>
      <c r="T132" s="85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159</v>
      </c>
      <c r="AU132" s="17" t="s">
        <v>83</v>
      </c>
    </row>
    <row r="133" s="2" customFormat="1">
      <c r="A133" s="38"/>
      <c r="B133" s="39"/>
      <c r="C133" s="40"/>
      <c r="D133" s="230" t="s">
        <v>161</v>
      </c>
      <c r="E133" s="40"/>
      <c r="F133" s="231" t="s">
        <v>3159</v>
      </c>
      <c r="G133" s="40"/>
      <c r="H133" s="40"/>
      <c r="I133" s="227"/>
      <c r="J133" s="40"/>
      <c r="K133" s="40"/>
      <c r="L133" s="44"/>
      <c r="M133" s="228"/>
      <c r="N133" s="229"/>
      <c r="O133" s="84"/>
      <c r="P133" s="84"/>
      <c r="Q133" s="84"/>
      <c r="R133" s="84"/>
      <c r="S133" s="84"/>
      <c r="T133" s="85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161</v>
      </c>
      <c r="AU133" s="17" t="s">
        <v>83</v>
      </c>
    </row>
    <row r="134" s="13" customFormat="1">
      <c r="A134" s="13"/>
      <c r="B134" s="232"/>
      <c r="C134" s="233"/>
      <c r="D134" s="225" t="s">
        <v>163</v>
      </c>
      <c r="E134" s="234" t="s">
        <v>19</v>
      </c>
      <c r="F134" s="235" t="s">
        <v>3154</v>
      </c>
      <c r="G134" s="233"/>
      <c r="H134" s="236">
        <v>11.538</v>
      </c>
      <c r="I134" s="237"/>
      <c r="J134" s="233"/>
      <c r="K134" s="233"/>
      <c r="L134" s="238"/>
      <c r="M134" s="239"/>
      <c r="N134" s="240"/>
      <c r="O134" s="240"/>
      <c r="P134" s="240"/>
      <c r="Q134" s="240"/>
      <c r="R134" s="240"/>
      <c r="S134" s="240"/>
      <c r="T134" s="241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2" t="s">
        <v>163</v>
      </c>
      <c r="AU134" s="242" t="s">
        <v>83</v>
      </c>
      <c r="AV134" s="13" t="s">
        <v>83</v>
      </c>
      <c r="AW134" s="13" t="s">
        <v>35</v>
      </c>
      <c r="AX134" s="13" t="s">
        <v>81</v>
      </c>
      <c r="AY134" s="242" t="s">
        <v>150</v>
      </c>
    </row>
    <row r="135" s="2" customFormat="1" ht="16.5" customHeight="1">
      <c r="A135" s="38"/>
      <c r="B135" s="39"/>
      <c r="C135" s="212" t="s">
        <v>228</v>
      </c>
      <c r="D135" s="212" t="s">
        <v>153</v>
      </c>
      <c r="E135" s="213" t="s">
        <v>3160</v>
      </c>
      <c r="F135" s="214" t="s">
        <v>3161</v>
      </c>
      <c r="G135" s="215" t="s">
        <v>182</v>
      </c>
      <c r="H135" s="216">
        <v>1.526</v>
      </c>
      <c r="I135" s="217"/>
      <c r="J135" s="218">
        <f>ROUND(I135*H135,2)</f>
        <v>0</v>
      </c>
      <c r="K135" s="214" t="s">
        <v>157</v>
      </c>
      <c r="L135" s="44"/>
      <c r="M135" s="219" t="s">
        <v>19</v>
      </c>
      <c r="N135" s="220" t="s">
        <v>44</v>
      </c>
      <c r="O135" s="84"/>
      <c r="P135" s="221">
        <f>O135*H135</f>
        <v>0</v>
      </c>
      <c r="Q135" s="221">
        <v>1.0606199999999999</v>
      </c>
      <c r="R135" s="221">
        <f>Q135*H135</f>
        <v>1.6185061199999999</v>
      </c>
      <c r="S135" s="221">
        <v>0</v>
      </c>
      <c r="T135" s="222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3" t="s">
        <v>179</v>
      </c>
      <c r="AT135" s="223" t="s">
        <v>153</v>
      </c>
      <c r="AU135" s="223" t="s">
        <v>83</v>
      </c>
      <c r="AY135" s="17" t="s">
        <v>150</v>
      </c>
      <c r="BE135" s="224">
        <f>IF(N135="základní",J135,0)</f>
        <v>0</v>
      </c>
      <c r="BF135" s="224">
        <f>IF(N135="snížená",J135,0)</f>
        <v>0</v>
      </c>
      <c r="BG135" s="224">
        <f>IF(N135="zákl. přenesená",J135,0)</f>
        <v>0</v>
      </c>
      <c r="BH135" s="224">
        <f>IF(N135="sníž. přenesená",J135,0)</f>
        <v>0</v>
      </c>
      <c r="BI135" s="224">
        <f>IF(N135="nulová",J135,0)</f>
        <v>0</v>
      </c>
      <c r="BJ135" s="17" t="s">
        <v>81</v>
      </c>
      <c r="BK135" s="224">
        <f>ROUND(I135*H135,2)</f>
        <v>0</v>
      </c>
      <c r="BL135" s="17" t="s">
        <v>179</v>
      </c>
      <c r="BM135" s="223" t="s">
        <v>3162</v>
      </c>
    </row>
    <row r="136" s="2" customFormat="1">
      <c r="A136" s="38"/>
      <c r="B136" s="39"/>
      <c r="C136" s="40"/>
      <c r="D136" s="225" t="s">
        <v>159</v>
      </c>
      <c r="E136" s="40"/>
      <c r="F136" s="226" t="s">
        <v>3163</v>
      </c>
      <c r="G136" s="40"/>
      <c r="H136" s="40"/>
      <c r="I136" s="227"/>
      <c r="J136" s="40"/>
      <c r="K136" s="40"/>
      <c r="L136" s="44"/>
      <c r="M136" s="228"/>
      <c r="N136" s="229"/>
      <c r="O136" s="84"/>
      <c r="P136" s="84"/>
      <c r="Q136" s="84"/>
      <c r="R136" s="84"/>
      <c r="S136" s="84"/>
      <c r="T136" s="85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159</v>
      </c>
      <c r="AU136" s="17" t="s">
        <v>83</v>
      </c>
    </row>
    <row r="137" s="2" customFormat="1">
      <c r="A137" s="38"/>
      <c r="B137" s="39"/>
      <c r="C137" s="40"/>
      <c r="D137" s="230" t="s">
        <v>161</v>
      </c>
      <c r="E137" s="40"/>
      <c r="F137" s="231" t="s">
        <v>3164</v>
      </c>
      <c r="G137" s="40"/>
      <c r="H137" s="40"/>
      <c r="I137" s="227"/>
      <c r="J137" s="40"/>
      <c r="K137" s="40"/>
      <c r="L137" s="44"/>
      <c r="M137" s="228"/>
      <c r="N137" s="229"/>
      <c r="O137" s="84"/>
      <c r="P137" s="84"/>
      <c r="Q137" s="84"/>
      <c r="R137" s="84"/>
      <c r="S137" s="84"/>
      <c r="T137" s="85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161</v>
      </c>
      <c r="AU137" s="17" t="s">
        <v>83</v>
      </c>
    </row>
    <row r="138" s="13" customFormat="1">
      <c r="A138" s="13"/>
      <c r="B138" s="232"/>
      <c r="C138" s="233"/>
      <c r="D138" s="225" t="s">
        <v>163</v>
      </c>
      <c r="E138" s="234" t="s">
        <v>19</v>
      </c>
      <c r="F138" s="235" t="s">
        <v>3165</v>
      </c>
      <c r="G138" s="233"/>
      <c r="H138" s="236">
        <v>0.95099999999999996</v>
      </c>
      <c r="I138" s="237"/>
      <c r="J138" s="233"/>
      <c r="K138" s="233"/>
      <c r="L138" s="238"/>
      <c r="M138" s="239"/>
      <c r="N138" s="240"/>
      <c r="O138" s="240"/>
      <c r="P138" s="240"/>
      <c r="Q138" s="240"/>
      <c r="R138" s="240"/>
      <c r="S138" s="240"/>
      <c r="T138" s="241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2" t="s">
        <v>163</v>
      </c>
      <c r="AU138" s="242" t="s">
        <v>83</v>
      </c>
      <c r="AV138" s="13" t="s">
        <v>83</v>
      </c>
      <c r="AW138" s="13" t="s">
        <v>35</v>
      </c>
      <c r="AX138" s="13" t="s">
        <v>73</v>
      </c>
      <c r="AY138" s="242" t="s">
        <v>150</v>
      </c>
    </row>
    <row r="139" s="13" customFormat="1">
      <c r="A139" s="13"/>
      <c r="B139" s="232"/>
      <c r="C139" s="233"/>
      <c r="D139" s="225" t="s">
        <v>163</v>
      </c>
      <c r="E139" s="234" t="s">
        <v>19</v>
      </c>
      <c r="F139" s="235" t="s">
        <v>3166</v>
      </c>
      <c r="G139" s="233"/>
      <c r="H139" s="236">
        <v>0.57499999999999996</v>
      </c>
      <c r="I139" s="237"/>
      <c r="J139" s="233"/>
      <c r="K139" s="233"/>
      <c r="L139" s="238"/>
      <c r="M139" s="239"/>
      <c r="N139" s="240"/>
      <c r="O139" s="240"/>
      <c r="P139" s="240"/>
      <c r="Q139" s="240"/>
      <c r="R139" s="240"/>
      <c r="S139" s="240"/>
      <c r="T139" s="241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2" t="s">
        <v>163</v>
      </c>
      <c r="AU139" s="242" t="s">
        <v>83</v>
      </c>
      <c r="AV139" s="13" t="s">
        <v>83</v>
      </c>
      <c r="AW139" s="13" t="s">
        <v>35</v>
      </c>
      <c r="AX139" s="13" t="s">
        <v>73</v>
      </c>
      <c r="AY139" s="242" t="s">
        <v>150</v>
      </c>
    </row>
    <row r="140" s="2" customFormat="1" ht="16.5" customHeight="1">
      <c r="A140" s="38"/>
      <c r="B140" s="39"/>
      <c r="C140" s="212" t="s">
        <v>8</v>
      </c>
      <c r="D140" s="212" t="s">
        <v>153</v>
      </c>
      <c r="E140" s="213" t="s">
        <v>3167</v>
      </c>
      <c r="F140" s="214" t="s">
        <v>3168</v>
      </c>
      <c r="G140" s="215" t="s">
        <v>1085</v>
      </c>
      <c r="H140" s="216">
        <v>1.7629999999999999</v>
      </c>
      <c r="I140" s="217"/>
      <c r="J140" s="218">
        <f>ROUND(I140*H140,2)</f>
        <v>0</v>
      </c>
      <c r="K140" s="214" t="s">
        <v>157</v>
      </c>
      <c r="L140" s="44"/>
      <c r="M140" s="219" t="s">
        <v>19</v>
      </c>
      <c r="N140" s="220" t="s">
        <v>44</v>
      </c>
      <c r="O140" s="84"/>
      <c r="P140" s="221">
        <f>O140*H140</f>
        <v>0</v>
      </c>
      <c r="Q140" s="221">
        <v>2.5441600000000002</v>
      </c>
      <c r="R140" s="221">
        <f>Q140*H140</f>
        <v>4.4853540800000005</v>
      </c>
      <c r="S140" s="221">
        <v>0</v>
      </c>
      <c r="T140" s="222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3" t="s">
        <v>179</v>
      </c>
      <c r="AT140" s="223" t="s">
        <v>153</v>
      </c>
      <c r="AU140" s="223" t="s">
        <v>83</v>
      </c>
      <c r="AY140" s="17" t="s">
        <v>150</v>
      </c>
      <c r="BE140" s="224">
        <f>IF(N140="základní",J140,0)</f>
        <v>0</v>
      </c>
      <c r="BF140" s="224">
        <f>IF(N140="snížená",J140,0)</f>
        <v>0</v>
      </c>
      <c r="BG140" s="224">
        <f>IF(N140="zákl. přenesená",J140,0)</f>
        <v>0</v>
      </c>
      <c r="BH140" s="224">
        <f>IF(N140="sníž. přenesená",J140,0)</f>
        <v>0</v>
      </c>
      <c r="BI140" s="224">
        <f>IF(N140="nulová",J140,0)</f>
        <v>0</v>
      </c>
      <c r="BJ140" s="17" t="s">
        <v>81</v>
      </c>
      <c r="BK140" s="224">
        <f>ROUND(I140*H140,2)</f>
        <v>0</v>
      </c>
      <c r="BL140" s="17" t="s">
        <v>179</v>
      </c>
      <c r="BM140" s="223" t="s">
        <v>3169</v>
      </c>
    </row>
    <row r="141" s="2" customFormat="1">
      <c r="A141" s="38"/>
      <c r="B141" s="39"/>
      <c r="C141" s="40"/>
      <c r="D141" s="225" t="s">
        <v>159</v>
      </c>
      <c r="E141" s="40"/>
      <c r="F141" s="226" t="s">
        <v>3170</v>
      </c>
      <c r="G141" s="40"/>
      <c r="H141" s="40"/>
      <c r="I141" s="227"/>
      <c r="J141" s="40"/>
      <c r="K141" s="40"/>
      <c r="L141" s="44"/>
      <c r="M141" s="228"/>
      <c r="N141" s="229"/>
      <c r="O141" s="84"/>
      <c r="P141" s="84"/>
      <c r="Q141" s="84"/>
      <c r="R141" s="84"/>
      <c r="S141" s="84"/>
      <c r="T141" s="85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159</v>
      </c>
      <c r="AU141" s="17" t="s">
        <v>83</v>
      </c>
    </row>
    <row r="142" s="2" customFormat="1">
      <c r="A142" s="38"/>
      <c r="B142" s="39"/>
      <c r="C142" s="40"/>
      <c r="D142" s="230" t="s">
        <v>161</v>
      </c>
      <c r="E142" s="40"/>
      <c r="F142" s="231" t="s">
        <v>3171</v>
      </c>
      <c r="G142" s="40"/>
      <c r="H142" s="40"/>
      <c r="I142" s="227"/>
      <c r="J142" s="40"/>
      <c r="K142" s="40"/>
      <c r="L142" s="44"/>
      <c r="M142" s="228"/>
      <c r="N142" s="229"/>
      <c r="O142" s="84"/>
      <c r="P142" s="84"/>
      <c r="Q142" s="84"/>
      <c r="R142" s="84"/>
      <c r="S142" s="84"/>
      <c r="T142" s="85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161</v>
      </c>
      <c r="AU142" s="17" t="s">
        <v>83</v>
      </c>
    </row>
    <row r="143" s="13" customFormat="1">
      <c r="A143" s="13"/>
      <c r="B143" s="232"/>
      <c r="C143" s="233"/>
      <c r="D143" s="225" t="s">
        <v>163</v>
      </c>
      <c r="E143" s="234" t="s">
        <v>19</v>
      </c>
      <c r="F143" s="235" t="s">
        <v>3172</v>
      </c>
      <c r="G143" s="233"/>
      <c r="H143" s="236">
        <v>1.6879999999999999</v>
      </c>
      <c r="I143" s="237"/>
      <c r="J143" s="233"/>
      <c r="K143" s="233"/>
      <c r="L143" s="238"/>
      <c r="M143" s="239"/>
      <c r="N143" s="240"/>
      <c r="O143" s="240"/>
      <c r="P143" s="240"/>
      <c r="Q143" s="240"/>
      <c r="R143" s="240"/>
      <c r="S143" s="240"/>
      <c r="T143" s="241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2" t="s">
        <v>163</v>
      </c>
      <c r="AU143" s="242" t="s">
        <v>83</v>
      </c>
      <c r="AV143" s="13" t="s">
        <v>83</v>
      </c>
      <c r="AW143" s="13" t="s">
        <v>35</v>
      </c>
      <c r="AX143" s="13" t="s">
        <v>73</v>
      </c>
      <c r="AY143" s="242" t="s">
        <v>150</v>
      </c>
    </row>
    <row r="144" s="13" customFormat="1">
      <c r="A144" s="13"/>
      <c r="B144" s="232"/>
      <c r="C144" s="233"/>
      <c r="D144" s="225" t="s">
        <v>163</v>
      </c>
      <c r="E144" s="234" t="s">
        <v>19</v>
      </c>
      <c r="F144" s="235" t="s">
        <v>3173</v>
      </c>
      <c r="G144" s="233"/>
      <c r="H144" s="236">
        <v>0.074999999999999997</v>
      </c>
      <c r="I144" s="237"/>
      <c r="J144" s="233"/>
      <c r="K144" s="233"/>
      <c r="L144" s="238"/>
      <c r="M144" s="239"/>
      <c r="N144" s="240"/>
      <c r="O144" s="240"/>
      <c r="P144" s="240"/>
      <c r="Q144" s="240"/>
      <c r="R144" s="240"/>
      <c r="S144" s="240"/>
      <c r="T144" s="241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2" t="s">
        <v>163</v>
      </c>
      <c r="AU144" s="242" t="s">
        <v>83</v>
      </c>
      <c r="AV144" s="13" t="s">
        <v>83</v>
      </c>
      <c r="AW144" s="13" t="s">
        <v>35</v>
      </c>
      <c r="AX144" s="13" t="s">
        <v>73</v>
      </c>
      <c r="AY144" s="242" t="s">
        <v>150</v>
      </c>
    </row>
    <row r="145" s="2" customFormat="1" ht="16.5" customHeight="1">
      <c r="A145" s="38"/>
      <c r="B145" s="39"/>
      <c r="C145" s="212" t="s">
        <v>241</v>
      </c>
      <c r="D145" s="212" t="s">
        <v>153</v>
      </c>
      <c r="E145" s="213" t="s">
        <v>3174</v>
      </c>
      <c r="F145" s="214" t="s">
        <v>3175</v>
      </c>
      <c r="G145" s="215" t="s">
        <v>156</v>
      </c>
      <c r="H145" s="216">
        <v>45</v>
      </c>
      <c r="I145" s="217"/>
      <c r="J145" s="218">
        <f>ROUND(I145*H145,2)</f>
        <v>0</v>
      </c>
      <c r="K145" s="214" t="s">
        <v>157</v>
      </c>
      <c r="L145" s="44"/>
      <c r="M145" s="219" t="s">
        <v>19</v>
      </c>
      <c r="N145" s="220" t="s">
        <v>44</v>
      </c>
      <c r="O145" s="84"/>
      <c r="P145" s="221">
        <f>O145*H145</f>
        <v>0</v>
      </c>
      <c r="Q145" s="221">
        <v>0.108</v>
      </c>
      <c r="R145" s="221">
        <f>Q145*H145</f>
        <v>4.8600000000000003</v>
      </c>
      <c r="S145" s="221">
        <v>0</v>
      </c>
      <c r="T145" s="22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3" t="s">
        <v>179</v>
      </c>
      <c r="AT145" s="223" t="s">
        <v>153</v>
      </c>
      <c r="AU145" s="223" t="s">
        <v>83</v>
      </c>
      <c r="AY145" s="17" t="s">
        <v>150</v>
      </c>
      <c r="BE145" s="224">
        <f>IF(N145="základní",J145,0)</f>
        <v>0</v>
      </c>
      <c r="BF145" s="224">
        <f>IF(N145="snížená",J145,0)</f>
        <v>0</v>
      </c>
      <c r="BG145" s="224">
        <f>IF(N145="zákl. přenesená",J145,0)</f>
        <v>0</v>
      </c>
      <c r="BH145" s="224">
        <f>IF(N145="sníž. přenesená",J145,0)</f>
        <v>0</v>
      </c>
      <c r="BI145" s="224">
        <f>IF(N145="nulová",J145,0)</f>
        <v>0</v>
      </c>
      <c r="BJ145" s="17" t="s">
        <v>81</v>
      </c>
      <c r="BK145" s="224">
        <f>ROUND(I145*H145,2)</f>
        <v>0</v>
      </c>
      <c r="BL145" s="17" t="s">
        <v>179</v>
      </c>
      <c r="BM145" s="223" t="s">
        <v>3176</v>
      </c>
    </row>
    <row r="146" s="2" customFormat="1">
      <c r="A146" s="38"/>
      <c r="B146" s="39"/>
      <c r="C146" s="40"/>
      <c r="D146" s="225" t="s">
        <v>159</v>
      </c>
      <c r="E146" s="40"/>
      <c r="F146" s="226" t="s">
        <v>3177</v>
      </c>
      <c r="G146" s="40"/>
      <c r="H146" s="40"/>
      <c r="I146" s="227"/>
      <c r="J146" s="40"/>
      <c r="K146" s="40"/>
      <c r="L146" s="44"/>
      <c r="M146" s="228"/>
      <c r="N146" s="229"/>
      <c r="O146" s="84"/>
      <c r="P146" s="84"/>
      <c r="Q146" s="84"/>
      <c r="R146" s="84"/>
      <c r="S146" s="84"/>
      <c r="T146" s="85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159</v>
      </c>
      <c r="AU146" s="17" t="s">
        <v>83</v>
      </c>
    </row>
    <row r="147" s="2" customFormat="1">
      <c r="A147" s="38"/>
      <c r="B147" s="39"/>
      <c r="C147" s="40"/>
      <c r="D147" s="230" t="s">
        <v>161</v>
      </c>
      <c r="E147" s="40"/>
      <c r="F147" s="231" t="s">
        <v>3178</v>
      </c>
      <c r="G147" s="40"/>
      <c r="H147" s="40"/>
      <c r="I147" s="227"/>
      <c r="J147" s="40"/>
      <c r="K147" s="40"/>
      <c r="L147" s="44"/>
      <c r="M147" s="228"/>
      <c r="N147" s="229"/>
      <c r="O147" s="84"/>
      <c r="P147" s="84"/>
      <c r="Q147" s="84"/>
      <c r="R147" s="84"/>
      <c r="S147" s="84"/>
      <c r="T147" s="85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161</v>
      </c>
      <c r="AU147" s="17" t="s">
        <v>83</v>
      </c>
    </row>
    <row r="148" s="2" customFormat="1" ht="16.5" customHeight="1">
      <c r="A148" s="38"/>
      <c r="B148" s="39"/>
      <c r="C148" s="243" t="s">
        <v>244</v>
      </c>
      <c r="D148" s="243" t="s">
        <v>229</v>
      </c>
      <c r="E148" s="244" t="s">
        <v>3179</v>
      </c>
      <c r="F148" s="245" t="s">
        <v>3180</v>
      </c>
      <c r="G148" s="246" t="s">
        <v>281</v>
      </c>
      <c r="H148" s="247">
        <v>11.25</v>
      </c>
      <c r="I148" s="248"/>
      <c r="J148" s="249">
        <f>ROUND(I148*H148,2)</f>
        <v>0</v>
      </c>
      <c r="K148" s="245" t="s">
        <v>157</v>
      </c>
      <c r="L148" s="250"/>
      <c r="M148" s="251" t="s">
        <v>19</v>
      </c>
      <c r="N148" s="252" t="s">
        <v>44</v>
      </c>
      <c r="O148" s="84"/>
      <c r="P148" s="221">
        <f>O148*H148</f>
        <v>0</v>
      </c>
      <c r="Q148" s="221">
        <v>0.75</v>
      </c>
      <c r="R148" s="221">
        <f>Q148*H148</f>
        <v>8.4375</v>
      </c>
      <c r="S148" s="221">
        <v>0</v>
      </c>
      <c r="T148" s="222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3" t="s">
        <v>204</v>
      </c>
      <c r="AT148" s="223" t="s">
        <v>229</v>
      </c>
      <c r="AU148" s="223" t="s">
        <v>83</v>
      </c>
      <c r="AY148" s="17" t="s">
        <v>150</v>
      </c>
      <c r="BE148" s="224">
        <f>IF(N148="základní",J148,0)</f>
        <v>0</v>
      </c>
      <c r="BF148" s="224">
        <f>IF(N148="snížená",J148,0)</f>
        <v>0</v>
      </c>
      <c r="BG148" s="224">
        <f>IF(N148="zákl. přenesená",J148,0)</f>
        <v>0</v>
      </c>
      <c r="BH148" s="224">
        <f>IF(N148="sníž. přenesená",J148,0)</f>
        <v>0</v>
      </c>
      <c r="BI148" s="224">
        <f>IF(N148="nulová",J148,0)</f>
        <v>0</v>
      </c>
      <c r="BJ148" s="17" t="s">
        <v>81</v>
      </c>
      <c r="BK148" s="224">
        <f>ROUND(I148*H148,2)</f>
        <v>0</v>
      </c>
      <c r="BL148" s="17" t="s">
        <v>179</v>
      </c>
      <c r="BM148" s="223" t="s">
        <v>3181</v>
      </c>
    </row>
    <row r="149" s="2" customFormat="1">
      <c r="A149" s="38"/>
      <c r="B149" s="39"/>
      <c r="C149" s="40"/>
      <c r="D149" s="225" t="s">
        <v>159</v>
      </c>
      <c r="E149" s="40"/>
      <c r="F149" s="226" t="s">
        <v>3182</v>
      </c>
      <c r="G149" s="40"/>
      <c r="H149" s="40"/>
      <c r="I149" s="227"/>
      <c r="J149" s="40"/>
      <c r="K149" s="40"/>
      <c r="L149" s="44"/>
      <c r="M149" s="228"/>
      <c r="N149" s="229"/>
      <c r="O149" s="84"/>
      <c r="P149" s="84"/>
      <c r="Q149" s="84"/>
      <c r="R149" s="84"/>
      <c r="S149" s="84"/>
      <c r="T149" s="85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159</v>
      </c>
      <c r="AU149" s="17" t="s">
        <v>83</v>
      </c>
    </row>
    <row r="150" s="2" customFormat="1">
      <c r="A150" s="38"/>
      <c r="B150" s="39"/>
      <c r="C150" s="40"/>
      <c r="D150" s="225" t="s">
        <v>260</v>
      </c>
      <c r="E150" s="40"/>
      <c r="F150" s="253" t="s">
        <v>3183</v>
      </c>
      <c r="G150" s="40"/>
      <c r="H150" s="40"/>
      <c r="I150" s="227"/>
      <c r="J150" s="40"/>
      <c r="K150" s="40"/>
      <c r="L150" s="44"/>
      <c r="M150" s="228"/>
      <c r="N150" s="229"/>
      <c r="O150" s="84"/>
      <c r="P150" s="84"/>
      <c r="Q150" s="84"/>
      <c r="R150" s="84"/>
      <c r="S150" s="84"/>
      <c r="T150" s="85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260</v>
      </c>
      <c r="AU150" s="17" t="s">
        <v>83</v>
      </c>
    </row>
    <row r="151" s="13" customFormat="1">
      <c r="A151" s="13"/>
      <c r="B151" s="232"/>
      <c r="C151" s="233"/>
      <c r="D151" s="225" t="s">
        <v>163</v>
      </c>
      <c r="E151" s="233"/>
      <c r="F151" s="235" t="s">
        <v>3184</v>
      </c>
      <c r="G151" s="233"/>
      <c r="H151" s="236">
        <v>11.25</v>
      </c>
      <c r="I151" s="237"/>
      <c r="J151" s="233"/>
      <c r="K151" s="233"/>
      <c r="L151" s="238"/>
      <c r="M151" s="239"/>
      <c r="N151" s="240"/>
      <c r="O151" s="240"/>
      <c r="P151" s="240"/>
      <c r="Q151" s="240"/>
      <c r="R151" s="240"/>
      <c r="S151" s="240"/>
      <c r="T151" s="241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2" t="s">
        <v>163</v>
      </c>
      <c r="AU151" s="242" t="s">
        <v>83</v>
      </c>
      <c r="AV151" s="13" t="s">
        <v>83</v>
      </c>
      <c r="AW151" s="13" t="s">
        <v>4</v>
      </c>
      <c r="AX151" s="13" t="s">
        <v>81</v>
      </c>
      <c r="AY151" s="242" t="s">
        <v>150</v>
      </c>
    </row>
    <row r="152" s="12" customFormat="1" ht="22.8" customHeight="1">
      <c r="A152" s="12"/>
      <c r="B152" s="196"/>
      <c r="C152" s="197"/>
      <c r="D152" s="198" t="s">
        <v>72</v>
      </c>
      <c r="E152" s="210" t="s">
        <v>171</v>
      </c>
      <c r="F152" s="210" t="s">
        <v>3185</v>
      </c>
      <c r="G152" s="197"/>
      <c r="H152" s="197"/>
      <c r="I152" s="200"/>
      <c r="J152" s="211">
        <f>BK152</f>
        <v>0</v>
      </c>
      <c r="K152" s="197"/>
      <c r="L152" s="202"/>
      <c r="M152" s="203"/>
      <c r="N152" s="204"/>
      <c r="O152" s="204"/>
      <c r="P152" s="205">
        <f>SUM(P153:P180)</f>
        <v>0</v>
      </c>
      <c r="Q152" s="204"/>
      <c r="R152" s="205">
        <f>SUM(R153:R180)</f>
        <v>11.438975250000002</v>
      </c>
      <c r="S152" s="204"/>
      <c r="T152" s="206">
        <f>SUM(T153:T180)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07" t="s">
        <v>81</v>
      </c>
      <c r="AT152" s="208" t="s">
        <v>72</v>
      </c>
      <c r="AU152" s="208" t="s">
        <v>81</v>
      </c>
      <c r="AY152" s="207" t="s">
        <v>150</v>
      </c>
      <c r="BK152" s="209">
        <f>SUM(BK153:BK180)</f>
        <v>0</v>
      </c>
    </row>
    <row r="153" s="2" customFormat="1" ht="24.15" customHeight="1">
      <c r="A153" s="38"/>
      <c r="B153" s="39"/>
      <c r="C153" s="212" t="s">
        <v>251</v>
      </c>
      <c r="D153" s="212" t="s">
        <v>153</v>
      </c>
      <c r="E153" s="213" t="s">
        <v>3186</v>
      </c>
      <c r="F153" s="214" t="s">
        <v>3187</v>
      </c>
      <c r="G153" s="215" t="s">
        <v>156</v>
      </c>
      <c r="H153" s="216">
        <v>9.0899999999999999</v>
      </c>
      <c r="I153" s="217"/>
      <c r="J153" s="218">
        <f>ROUND(I153*H153,2)</f>
        <v>0</v>
      </c>
      <c r="K153" s="214" t="s">
        <v>157</v>
      </c>
      <c r="L153" s="44"/>
      <c r="M153" s="219" t="s">
        <v>19</v>
      </c>
      <c r="N153" s="220" t="s">
        <v>44</v>
      </c>
      <c r="O153" s="84"/>
      <c r="P153" s="221">
        <f>O153*H153</f>
        <v>0</v>
      </c>
      <c r="Q153" s="221">
        <v>0.1875</v>
      </c>
      <c r="R153" s="221">
        <f>Q153*H153</f>
        <v>1.704375</v>
      </c>
      <c r="S153" s="221">
        <v>0</v>
      </c>
      <c r="T153" s="222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3" t="s">
        <v>179</v>
      </c>
      <c r="AT153" s="223" t="s">
        <v>153</v>
      </c>
      <c r="AU153" s="223" t="s">
        <v>83</v>
      </c>
      <c r="AY153" s="17" t="s">
        <v>150</v>
      </c>
      <c r="BE153" s="224">
        <f>IF(N153="základní",J153,0)</f>
        <v>0</v>
      </c>
      <c r="BF153" s="224">
        <f>IF(N153="snížená",J153,0)</f>
        <v>0</v>
      </c>
      <c r="BG153" s="224">
        <f>IF(N153="zákl. přenesená",J153,0)</f>
        <v>0</v>
      </c>
      <c r="BH153" s="224">
        <f>IF(N153="sníž. přenesená",J153,0)</f>
        <v>0</v>
      </c>
      <c r="BI153" s="224">
        <f>IF(N153="nulová",J153,0)</f>
        <v>0</v>
      </c>
      <c r="BJ153" s="17" t="s">
        <v>81</v>
      </c>
      <c r="BK153" s="224">
        <f>ROUND(I153*H153,2)</f>
        <v>0</v>
      </c>
      <c r="BL153" s="17" t="s">
        <v>179</v>
      </c>
      <c r="BM153" s="223" t="s">
        <v>3188</v>
      </c>
    </row>
    <row r="154" s="2" customFormat="1">
      <c r="A154" s="38"/>
      <c r="B154" s="39"/>
      <c r="C154" s="40"/>
      <c r="D154" s="225" t="s">
        <v>159</v>
      </c>
      <c r="E154" s="40"/>
      <c r="F154" s="226" t="s">
        <v>3189</v>
      </c>
      <c r="G154" s="40"/>
      <c r="H154" s="40"/>
      <c r="I154" s="227"/>
      <c r="J154" s="40"/>
      <c r="K154" s="40"/>
      <c r="L154" s="44"/>
      <c r="M154" s="228"/>
      <c r="N154" s="229"/>
      <c r="O154" s="84"/>
      <c r="P154" s="84"/>
      <c r="Q154" s="84"/>
      <c r="R154" s="84"/>
      <c r="S154" s="84"/>
      <c r="T154" s="85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159</v>
      </c>
      <c r="AU154" s="17" t="s">
        <v>83</v>
      </c>
    </row>
    <row r="155" s="2" customFormat="1">
      <c r="A155" s="38"/>
      <c r="B155" s="39"/>
      <c r="C155" s="40"/>
      <c r="D155" s="230" t="s">
        <v>161</v>
      </c>
      <c r="E155" s="40"/>
      <c r="F155" s="231" t="s">
        <v>3190</v>
      </c>
      <c r="G155" s="40"/>
      <c r="H155" s="40"/>
      <c r="I155" s="227"/>
      <c r="J155" s="40"/>
      <c r="K155" s="40"/>
      <c r="L155" s="44"/>
      <c r="M155" s="228"/>
      <c r="N155" s="229"/>
      <c r="O155" s="84"/>
      <c r="P155" s="84"/>
      <c r="Q155" s="84"/>
      <c r="R155" s="84"/>
      <c r="S155" s="84"/>
      <c r="T155" s="85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161</v>
      </c>
      <c r="AU155" s="17" t="s">
        <v>83</v>
      </c>
    </row>
    <row r="156" s="13" customFormat="1">
      <c r="A156" s="13"/>
      <c r="B156" s="232"/>
      <c r="C156" s="233"/>
      <c r="D156" s="225" t="s">
        <v>163</v>
      </c>
      <c r="E156" s="234" t="s">
        <v>19</v>
      </c>
      <c r="F156" s="235" t="s">
        <v>3191</v>
      </c>
      <c r="G156" s="233"/>
      <c r="H156" s="236">
        <v>2.0499999999999998</v>
      </c>
      <c r="I156" s="237"/>
      <c r="J156" s="233"/>
      <c r="K156" s="233"/>
      <c r="L156" s="238"/>
      <c r="M156" s="239"/>
      <c r="N156" s="240"/>
      <c r="O156" s="240"/>
      <c r="P156" s="240"/>
      <c r="Q156" s="240"/>
      <c r="R156" s="240"/>
      <c r="S156" s="240"/>
      <c r="T156" s="241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2" t="s">
        <v>163</v>
      </c>
      <c r="AU156" s="242" t="s">
        <v>83</v>
      </c>
      <c r="AV156" s="13" t="s">
        <v>83</v>
      </c>
      <c r="AW156" s="13" t="s">
        <v>35</v>
      </c>
      <c r="AX156" s="13" t="s">
        <v>73</v>
      </c>
      <c r="AY156" s="242" t="s">
        <v>150</v>
      </c>
    </row>
    <row r="157" s="13" customFormat="1">
      <c r="A157" s="13"/>
      <c r="B157" s="232"/>
      <c r="C157" s="233"/>
      <c r="D157" s="225" t="s">
        <v>163</v>
      </c>
      <c r="E157" s="234" t="s">
        <v>19</v>
      </c>
      <c r="F157" s="235" t="s">
        <v>3192</v>
      </c>
      <c r="G157" s="233"/>
      <c r="H157" s="236">
        <v>4.04</v>
      </c>
      <c r="I157" s="237"/>
      <c r="J157" s="233"/>
      <c r="K157" s="233"/>
      <c r="L157" s="238"/>
      <c r="M157" s="239"/>
      <c r="N157" s="240"/>
      <c r="O157" s="240"/>
      <c r="P157" s="240"/>
      <c r="Q157" s="240"/>
      <c r="R157" s="240"/>
      <c r="S157" s="240"/>
      <c r="T157" s="241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2" t="s">
        <v>163</v>
      </c>
      <c r="AU157" s="242" t="s">
        <v>83</v>
      </c>
      <c r="AV157" s="13" t="s">
        <v>83</v>
      </c>
      <c r="AW157" s="13" t="s">
        <v>35</v>
      </c>
      <c r="AX157" s="13" t="s">
        <v>73</v>
      </c>
      <c r="AY157" s="242" t="s">
        <v>150</v>
      </c>
    </row>
    <row r="158" s="13" customFormat="1">
      <c r="A158" s="13"/>
      <c r="B158" s="232"/>
      <c r="C158" s="233"/>
      <c r="D158" s="225" t="s">
        <v>163</v>
      </c>
      <c r="E158" s="234" t="s">
        <v>19</v>
      </c>
      <c r="F158" s="235" t="s">
        <v>3193</v>
      </c>
      <c r="G158" s="233"/>
      <c r="H158" s="236">
        <v>3</v>
      </c>
      <c r="I158" s="237"/>
      <c r="J158" s="233"/>
      <c r="K158" s="233"/>
      <c r="L158" s="238"/>
      <c r="M158" s="239"/>
      <c r="N158" s="240"/>
      <c r="O158" s="240"/>
      <c r="P158" s="240"/>
      <c r="Q158" s="240"/>
      <c r="R158" s="240"/>
      <c r="S158" s="240"/>
      <c r="T158" s="241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2" t="s">
        <v>163</v>
      </c>
      <c r="AU158" s="242" t="s">
        <v>83</v>
      </c>
      <c r="AV158" s="13" t="s">
        <v>83</v>
      </c>
      <c r="AW158" s="13" t="s">
        <v>35</v>
      </c>
      <c r="AX158" s="13" t="s">
        <v>73</v>
      </c>
      <c r="AY158" s="242" t="s">
        <v>150</v>
      </c>
    </row>
    <row r="159" s="2" customFormat="1" ht="16.5" customHeight="1">
      <c r="A159" s="38"/>
      <c r="B159" s="39"/>
      <c r="C159" s="212" t="s">
        <v>217</v>
      </c>
      <c r="D159" s="212" t="s">
        <v>153</v>
      </c>
      <c r="E159" s="213" t="s">
        <v>3194</v>
      </c>
      <c r="F159" s="214" t="s">
        <v>3195</v>
      </c>
      <c r="G159" s="215" t="s">
        <v>156</v>
      </c>
      <c r="H159" s="216">
        <v>6.125</v>
      </c>
      <c r="I159" s="217"/>
      <c r="J159" s="218">
        <f>ROUND(I159*H159,2)</f>
        <v>0</v>
      </c>
      <c r="K159" s="214" t="s">
        <v>157</v>
      </c>
      <c r="L159" s="44"/>
      <c r="M159" s="219" t="s">
        <v>19</v>
      </c>
      <c r="N159" s="220" t="s">
        <v>44</v>
      </c>
      <c r="O159" s="84"/>
      <c r="P159" s="221">
        <f>O159*H159</f>
        <v>0</v>
      </c>
      <c r="Q159" s="221">
        <v>0.18249000000000001</v>
      </c>
      <c r="R159" s="221">
        <f>Q159*H159</f>
        <v>1.11775125</v>
      </c>
      <c r="S159" s="221">
        <v>0</v>
      </c>
      <c r="T159" s="222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23" t="s">
        <v>179</v>
      </c>
      <c r="AT159" s="223" t="s">
        <v>153</v>
      </c>
      <c r="AU159" s="223" t="s">
        <v>83</v>
      </c>
      <c r="AY159" s="17" t="s">
        <v>150</v>
      </c>
      <c r="BE159" s="224">
        <f>IF(N159="základní",J159,0)</f>
        <v>0</v>
      </c>
      <c r="BF159" s="224">
        <f>IF(N159="snížená",J159,0)</f>
        <v>0</v>
      </c>
      <c r="BG159" s="224">
        <f>IF(N159="zákl. přenesená",J159,0)</f>
        <v>0</v>
      </c>
      <c r="BH159" s="224">
        <f>IF(N159="sníž. přenesená",J159,0)</f>
        <v>0</v>
      </c>
      <c r="BI159" s="224">
        <f>IF(N159="nulová",J159,0)</f>
        <v>0</v>
      </c>
      <c r="BJ159" s="17" t="s">
        <v>81</v>
      </c>
      <c r="BK159" s="224">
        <f>ROUND(I159*H159,2)</f>
        <v>0</v>
      </c>
      <c r="BL159" s="17" t="s">
        <v>179</v>
      </c>
      <c r="BM159" s="223" t="s">
        <v>3196</v>
      </c>
    </row>
    <row r="160" s="2" customFormat="1">
      <c r="A160" s="38"/>
      <c r="B160" s="39"/>
      <c r="C160" s="40"/>
      <c r="D160" s="225" t="s">
        <v>159</v>
      </c>
      <c r="E160" s="40"/>
      <c r="F160" s="226" t="s">
        <v>3197</v>
      </c>
      <c r="G160" s="40"/>
      <c r="H160" s="40"/>
      <c r="I160" s="227"/>
      <c r="J160" s="40"/>
      <c r="K160" s="40"/>
      <c r="L160" s="44"/>
      <c r="M160" s="228"/>
      <c r="N160" s="229"/>
      <c r="O160" s="84"/>
      <c r="P160" s="84"/>
      <c r="Q160" s="84"/>
      <c r="R160" s="84"/>
      <c r="S160" s="84"/>
      <c r="T160" s="85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159</v>
      </c>
      <c r="AU160" s="17" t="s">
        <v>83</v>
      </c>
    </row>
    <row r="161" s="2" customFormat="1">
      <c r="A161" s="38"/>
      <c r="B161" s="39"/>
      <c r="C161" s="40"/>
      <c r="D161" s="230" t="s">
        <v>161</v>
      </c>
      <c r="E161" s="40"/>
      <c r="F161" s="231" t="s">
        <v>3198</v>
      </c>
      <c r="G161" s="40"/>
      <c r="H161" s="40"/>
      <c r="I161" s="227"/>
      <c r="J161" s="40"/>
      <c r="K161" s="40"/>
      <c r="L161" s="44"/>
      <c r="M161" s="228"/>
      <c r="N161" s="229"/>
      <c r="O161" s="84"/>
      <c r="P161" s="84"/>
      <c r="Q161" s="84"/>
      <c r="R161" s="84"/>
      <c r="S161" s="84"/>
      <c r="T161" s="85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161</v>
      </c>
      <c r="AU161" s="17" t="s">
        <v>83</v>
      </c>
    </row>
    <row r="162" s="13" customFormat="1">
      <c r="A162" s="13"/>
      <c r="B162" s="232"/>
      <c r="C162" s="233"/>
      <c r="D162" s="225" t="s">
        <v>163</v>
      </c>
      <c r="E162" s="234" t="s">
        <v>19</v>
      </c>
      <c r="F162" s="235" t="s">
        <v>3199</v>
      </c>
      <c r="G162" s="233"/>
      <c r="H162" s="236">
        <v>6.125</v>
      </c>
      <c r="I162" s="237"/>
      <c r="J162" s="233"/>
      <c r="K162" s="233"/>
      <c r="L162" s="238"/>
      <c r="M162" s="239"/>
      <c r="N162" s="240"/>
      <c r="O162" s="240"/>
      <c r="P162" s="240"/>
      <c r="Q162" s="240"/>
      <c r="R162" s="240"/>
      <c r="S162" s="240"/>
      <c r="T162" s="241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2" t="s">
        <v>163</v>
      </c>
      <c r="AU162" s="242" t="s">
        <v>83</v>
      </c>
      <c r="AV162" s="13" t="s">
        <v>83</v>
      </c>
      <c r="AW162" s="13" t="s">
        <v>35</v>
      </c>
      <c r="AX162" s="13" t="s">
        <v>81</v>
      </c>
      <c r="AY162" s="242" t="s">
        <v>150</v>
      </c>
    </row>
    <row r="163" s="2" customFormat="1" ht="21.75" customHeight="1">
      <c r="A163" s="38"/>
      <c r="B163" s="39"/>
      <c r="C163" s="212" t="s">
        <v>264</v>
      </c>
      <c r="D163" s="212" t="s">
        <v>153</v>
      </c>
      <c r="E163" s="213" t="s">
        <v>3200</v>
      </c>
      <c r="F163" s="214" t="s">
        <v>3201</v>
      </c>
      <c r="G163" s="215" t="s">
        <v>156</v>
      </c>
      <c r="H163" s="216">
        <v>263.23599999999999</v>
      </c>
      <c r="I163" s="217"/>
      <c r="J163" s="218">
        <f>ROUND(I163*H163,2)</f>
        <v>0</v>
      </c>
      <c r="K163" s="214" t="s">
        <v>157</v>
      </c>
      <c r="L163" s="44"/>
      <c r="M163" s="219" t="s">
        <v>19</v>
      </c>
      <c r="N163" s="220" t="s">
        <v>44</v>
      </c>
      <c r="O163" s="84"/>
      <c r="P163" s="221">
        <f>O163*H163</f>
        <v>0</v>
      </c>
      <c r="Q163" s="221">
        <v>0</v>
      </c>
      <c r="R163" s="221">
        <f>Q163*H163</f>
        <v>0</v>
      </c>
      <c r="S163" s="221">
        <v>0</v>
      </c>
      <c r="T163" s="222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23" t="s">
        <v>179</v>
      </c>
      <c r="AT163" s="223" t="s">
        <v>153</v>
      </c>
      <c r="AU163" s="223" t="s">
        <v>83</v>
      </c>
      <c r="AY163" s="17" t="s">
        <v>150</v>
      </c>
      <c r="BE163" s="224">
        <f>IF(N163="základní",J163,0)</f>
        <v>0</v>
      </c>
      <c r="BF163" s="224">
        <f>IF(N163="snížená",J163,0)</f>
        <v>0</v>
      </c>
      <c r="BG163" s="224">
        <f>IF(N163="zákl. přenesená",J163,0)</f>
        <v>0</v>
      </c>
      <c r="BH163" s="224">
        <f>IF(N163="sníž. přenesená",J163,0)</f>
        <v>0</v>
      </c>
      <c r="BI163" s="224">
        <f>IF(N163="nulová",J163,0)</f>
        <v>0</v>
      </c>
      <c r="BJ163" s="17" t="s">
        <v>81</v>
      </c>
      <c r="BK163" s="224">
        <f>ROUND(I163*H163,2)</f>
        <v>0</v>
      </c>
      <c r="BL163" s="17" t="s">
        <v>179</v>
      </c>
      <c r="BM163" s="223" t="s">
        <v>3202</v>
      </c>
    </row>
    <row r="164" s="2" customFormat="1">
      <c r="A164" s="38"/>
      <c r="B164" s="39"/>
      <c r="C164" s="40"/>
      <c r="D164" s="225" t="s">
        <v>159</v>
      </c>
      <c r="E164" s="40"/>
      <c r="F164" s="226" t="s">
        <v>3203</v>
      </c>
      <c r="G164" s="40"/>
      <c r="H164" s="40"/>
      <c r="I164" s="227"/>
      <c r="J164" s="40"/>
      <c r="K164" s="40"/>
      <c r="L164" s="44"/>
      <c r="M164" s="228"/>
      <c r="N164" s="229"/>
      <c r="O164" s="84"/>
      <c r="P164" s="84"/>
      <c r="Q164" s="84"/>
      <c r="R164" s="84"/>
      <c r="S164" s="84"/>
      <c r="T164" s="85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159</v>
      </c>
      <c r="AU164" s="17" t="s">
        <v>83</v>
      </c>
    </row>
    <row r="165" s="2" customFormat="1">
      <c r="A165" s="38"/>
      <c r="B165" s="39"/>
      <c r="C165" s="40"/>
      <c r="D165" s="230" t="s">
        <v>161</v>
      </c>
      <c r="E165" s="40"/>
      <c r="F165" s="231" t="s">
        <v>3204</v>
      </c>
      <c r="G165" s="40"/>
      <c r="H165" s="40"/>
      <c r="I165" s="227"/>
      <c r="J165" s="40"/>
      <c r="K165" s="40"/>
      <c r="L165" s="44"/>
      <c r="M165" s="228"/>
      <c r="N165" s="229"/>
      <c r="O165" s="84"/>
      <c r="P165" s="84"/>
      <c r="Q165" s="84"/>
      <c r="R165" s="84"/>
      <c r="S165" s="84"/>
      <c r="T165" s="85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161</v>
      </c>
      <c r="AU165" s="17" t="s">
        <v>83</v>
      </c>
    </row>
    <row r="166" s="13" customFormat="1">
      <c r="A166" s="13"/>
      <c r="B166" s="232"/>
      <c r="C166" s="233"/>
      <c r="D166" s="225" t="s">
        <v>163</v>
      </c>
      <c r="E166" s="234" t="s">
        <v>19</v>
      </c>
      <c r="F166" s="235" t="s">
        <v>3205</v>
      </c>
      <c r="G166" s="233"/>
      <c r="H166" s="236">
        <v>263.23599999999999</v>
      </c>
      <c r="I166" s="237"/>
      <c r="J166" s="233"/>
      <c r="K166" s="233"/>
      <c r="L166" s="238"/>
      <c r="M166" s="239"/>
      <c r="N166" s="240"/>
      <c r="O166" s="240"/>
      <c r="P166" s="240"/>
      <c r="Q166" s="240"/>
      <c r="R166" s="240"/>
      <c r="S166" s="240"/>
      <c r="T166" s="241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2" t="s">
        <v>163</v>
      </c>
      <c r="AU166" s="242" t="s">
        <v>83</v>
      </c>
      <c r="AV166" s="13" t="s">
        <v>83</v>
      </c>
      <c r="AW166" s="13" t="s">
        <v>35</v>
      </c>
      <c r="AX166" s="13" t="s">
        <v>81</v>
      </c>
      <c r="AY166" s="242" t="s">
        <v>150</v>
      </c>
    </row>
    <row r="167" s="2" customFormat="1" ht="24.15" customHeight="1">
      <c r="A167" s="38"/>
      <c r="B167" s="39"/>
      <c r="C167" s="243" t="s">
        <v>272</v>
      </c>
      <c r="D167" s="243" t="s">
        <v>229</v>
      </c>
      <c r="E167" s="244" t="s">
        <v>3206</v>
      </c>
      <c r="F167" s="245" t="s">
        <v>3207</v>
      </c>
      <c r="G167" s="246" t="s">
        <v>156</v>
      </c>
      <c r="H167" s="247">
        <v>289.56</v>
      </c>
      <c r="I167" s="248"/>
      <c r="J167" s="249">
        <f>ROUND(I167*H167,2)</f>
        <v>0</v>
      </c>
      <c r="K167" s="245" t="s">
        <v>157</v>
      </c>
      <c r="L167" s="250"/>
      <c r="M167" s="251" t="s">
        <v>19</v>
      </c>
      <c r="N167" s="252" t="s">
        <v>44</v>
      </c>
      <c r="O167" s="84"/>
      <c r="P167" s="221">
        <f>O167*H167</f>
        <v>0</v>
      </c>
      <c r="Q167" s="221">
        <v>0.027900000000000001</v>
      </c>
      <c r="R167" s="221">
        <f>Q167*H167</f>
        <v>8.0787240000000011</v>
      </c>
      <c r="S167" s="221">
        <v>0</v>
      </c>
      <c r="T167" s="222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23" t="s">
        <v>204</v>
      </c>
      <c r="AT167" s="223" t="s">
        <v>229</v>
      </c>
      <c r="AU167" s="223" t="s">
        <v>83</v>
      </c>
      <c r="AY167" s="17" t="s">
        <v>150</v>
      </c>
      <c r="BE167" s="224">
        <f>IF(N167="základní",J167,0)</f>
        <v>0</v>
      </c>
      <c r="BF167" s="224">
        <f>IF(N167="snížená",J167,0)</f>
        <v>0</v>
      </c>
      <c r="BG167" s="224">
        <f>IF(N167="zákl. přenesená",J167,0)</f>
        <v>0</v>
      </c>
      <c r="BH167" s="224">
        <f>IF(N167="sníž. přenesená",J167,0)</f>
        <v>0</v>
      </c>
      <c r="BI167" s="224">
        <f>IF(N167="nulová",J167,0)</f>
        <v>0</v>
      </c>
      <c r="BJ167" s="17" t="s">
        <v>81</v>
      </c>
      <c r="BK167" s="224">
        <f>ROUND(I167*H167,2)</f>
        <v>0</v>
      </c>
      <c r="BL167" s="17" t="s">
        <v>179</v>
      </c>
      <c r="BM167" s="223" t="s">
        <v>3208</v>
      </c>
    </row>
    <row r="168" s="2" customFormat="1">
      <c r="A168" s="38"/>
      <c r="B168" s="39"/>
      <c r="C168" s="40"/>
      <c r="D168" s="225" t="s">
        <v>159</v>
      </c>
      <c r="E168" s="40"/>
      <c r="F168" s="226" t="s">
        <v>3207</v>
      </c>
      <c r="G168" s="40"/>
      <c r="H168" s="40"/>
      <c r="I168" s="227"/>
      <c r="J168" s="40"/>
      <c r="K168" s="40"/>
      <c r="L168" s="44"/>
      <c r="M168" s="228"/>
      <c r="N168" s="229"/>
      <c r="O168" s="84"/>
      <c r="P168" s="84"/>
      <c r="Q168" s="84"/>
      <c r="R168" s="84"/>
      <c r="S168" s="84"/>
      <c r="T168" s="85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159</v>
      </c>
      <c r="AU168" s="17" t="s">
        <v>83</v>
      </c>
    </row>
    <row r="169" s="13" customFormat="1">
      <c r="A169" s="13"/>
      <c r="B169" s="232"/>
      <c r="C169" s="233"/>
      <c r="D169" s="225" t="s">
        <v>163</v>
      </c>
      <c r="E169" s="233"/>
      <c r="F169" s="235" t="s">
        <v>3209</v>
      </c>
      <c r="G169" s="233"/>
      <c r="H169" s="236">
        <v>289.56</v>
      </c>
      <c r="I169" s="237"/>
      <c r="J169" s="233"/>
      <c r="K169" s="233"/>
      <c r="L169" s="238"/>
      <c r="M169" s="239"/>
      <c r="N169" s="240"/>
      <c r="O169" s="240"/>
      <c r="P169" s="240"/>
      <c r="Q169" s="240"/>
      <c r="R169" s="240"/>
      <c r="S169" s="240"/>
      <c r="T169" s="241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2" t="s">
        <v>163</v>
      </c>
      <c r="AU169" s="242" t="s">
        <v>83</v>
      </c>
      <c r="AV169" s="13" t="s">
        <v>83</v>
      </c>
      <c r="AW169" s="13" t="s">
        <v>4</v>
      </c>
      <c r="AX169" s="13" t="s">
        <v>81</v>
      </c>
      <c r="AY169" s="242" t="s">
        <v>150</v>
      </c>
    </row>
    <row r="170" s="2" customFormat="1" ht="16.5" customHeight="1">
      <c r="A170" s="38"/>
      <c r="B170" s="39"/>
      <c r="C170" s="243" t="s">
        <v>278</v>
      </c>
      <c r="D170" s="243" t="s">
        <v>229</v>
      </c>
      <c r="E170" s="244" t="s">
        <v>3210</v>
      </c>
      <c r="F170" s="245" t="s">
        <v>3211</v>
      </c>
      <c r="G170" s="246" t="s">
        <v>216</v>
      </c>
      <c r="H170" s="247">
        <v>141</v>
      </c>
      <c r="I170" s="248"/>
      <c r="J170" s="249">
        <f>ROUND(I170*H170,2)</f>
        <v>0</v>
      </c>
      <c r="K170" s="245" t="s">
        <v>19</v>
      </c>
      <c r="L170" s="250"/>
      <c r="M170" s="251" t="s">
        <v>19</v>
      </c>
      <c r="N170" s="252" t="s">
        <v>44</v>
      </c>
      <c r="O170" s="84"/>
      <c r="P170" s="221">
        <f>O170*H170</f>
        <v>0</v>
      </c>
      <c r="Q170" s="221">
        <v>0.002</v>
      </c>
      <c r="R170" s="221">
        <f>Q170*H170</f>
        <v>0.28200000000000003</v>
      </c>
      <c r="S170" s="221">
        <v>0</v>
      </c>
      <c r="T170" s="222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23" t="s">
        <v>204</v>
      </c>
      <c r="AT170" s="223" t="s">
        <v>229</v>
      </c>
      <c r="AU170" s="223" t="s">
        <v>83</v>
      </c>
      <c r="AY170" s="17" t="s">
        <v>150</v>
      </c>
      <c r="BE170" s="224">
        <f>IF(N170="základní",J170,0)</f>
        <v>0</v>
      </c>
      <c r="BF170" s="224">
        <f>IF(N170="snížená",J170,0)</f>
        <v>0</v>
      </c>
      <c r="BG170" s="224">
        <f>IF(N170="zákl. přenesená",J170,0)</f>
        <v>0</v>
      </c>
      <c r="BH170" s="224">
        <f>IF(N170="sníž. přenesená",J170,0)</f>
        <v>0</v>
      </c>
      <c r="BI170" s="224">
        <f>IF(N170="nulová",J170,0)</f>
        <v>0</v>
      </c>
      <c r="BJ170" s="17" t="s">
        <v>81</v>
      </c>
      <c r="BK170" s="224">
        <f>ROUND(I170*H170,2)</f>
        <v>0</v>
      </c>
      <c r="BL170" s="17" t="s">
        <v>179</v>
      </c>
      <c r="BM170" s="223" t="s">
        <v>3212</v>
      </c>
    </row>
    <row r="171" s="2" customFormat="1">
      <c r="A171" s="38"/>
      <c r="B171" s="39"/>
      <c r="C171" s="40"/>
      <c r="D171" s="225" t="s">
        <v>159</v>
      </c>
      <c r="E171" s="40"/>
      <c r="F171" s="226" t="s">
        <v>3211</v>
      </c>
      <c r="G171" s="40"/>
      <c r="H171" s="40"/>
      <c r="I171" s="227"/>
      <c r="J171" s="40"/>
      <c r="K171" s="40"/>
      <c r="L171" s="44"/>
      <c r="M171" s="228"/>
      <c r="N171" s="229"/>
      <c r="O171" s="84"/>
      <c r="P171" s="84"/>
      <c r="Q171" s="84"/>
      <c r="R171" s="84"/>
      <c r="S171" s="84"/>
      <c r="T171" s="85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159</v>
      </c>
      <c r="AU171" s="17" t="s">
        <v>83</v>
      </c>
    </row>
    <row r="172" s="13" customFormat="1">
      <c r="A172" s="13"/>
      <c r="B172" s="232"/>
      <c r="C172" s="233"/>
      <c r="D172" s="225" t="s">
        <v>163</v>
      </c>
      <c r="E172" s="234" t="s">
        <v>19</v>
      </c>
      <c r="F172" s="235" t="s">
        <v>3213</v>
      </c>
      <c r="G172" s="233"/>
      <c r="H172" s="236">
        <v>72</v>
      </c>
      <c r="I172" s="237"/>
      <c r="J172" s="233"/>
      <c r="K172" s="233"/>
      <c r="L172" s="238"/>
      <c r="M172" s="239"/>
      <c r="N172" s="240"/>
      <c r="O172" s="240"/>
      <c r="P172" s="240"/>
      <c r="Q172" s="240"/>
      <c r="R172" s="240"/>
      <c r="S172" s="240"/>
      <c r="T172" s="241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2" t="s">
        <v>163</v>
      </c>
      <c r="AU172" s="242" t="s">
        <v>83</v>
      </c>
      <c r="AV172" s="13" t="s">
        <v>83</v>
      </c>
      <c r="AW172" s="13" t="s">
        <v>35</v>
      </c>
      <c r="AX172" s="13" t="s">
        <v>73</v>
      </c>
      <c r="AY172" s="242" t="s">
        <v>150</v>
      </c>
    </row>
    <row r="173" s="13" customFormat="1">
      <c r="A173" s="13"/>
      <c r="B173" s="232"/>
      <c r="C173" s="233"/>
      <c r="D173" s="225" t="s">
        <v>163</v>
      </c>
      <c r="E173" s="234" t="s">
        <v>19</v>
      </c>
      <c r="F173" s="235" t="s">
        <v>3214</v>
      </c>
      <c r="G173" s="233"/>
      <c r="H173" s="236">
        <v>69</v>
      </c>
      <c r="I173" s="237"/>
      <c r="J173" s="233"/>
      <c r="K173" s="233"/>
      <c r="L173" s="238"/>
      <c r="M173" s="239"/>
      <c r="N173" s="240"/>
      <c r="O173" s="240"/>
      <c r="P173" s="240"/>
      <c r="Q173" s="240"/>
      <c r="R173" s="240"/>
      <c r="S173" s="240"/>
      <c r="T173" s="241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2" t="s">
        <v>163</v>
      </c>
      <c r="AU173" s="242" t="s">
        <v>83</v>
      </c>
      <c r="AV173" s="13" t="s">
        <v>83</v>
      </c>
      <c r="AW173" s="13" t="s">
        <v>35</v>
      </c>
      <c r="AX173" s="13" t="s">
        <v>73</v>
      </c>
      <c r="AY173" s="242" t="s">
        <v>150</v>
      </c>
    </row>
    <row r="174" s="2" customFormat="1" ht="16.5" customHeight="1">
      <c r="A174" s="38"/>
      <c r="B174" s="39"/>
      <c r="C174" s="243" t="s">
        <v>287</v>
      </c>
      <c r="D174" s="243" t="s">
        <v>229</v>
      </c>
      <c r="E174" s="244" t="s">
        <v>3215</v>
      </c>
      <c r="F174" s="245" t="s">
        <v>3216</v>
      </c>
      <c r="G174" s="246" t="s">
        <v>216</v>
      </c>
      <c r="H174" s="247">
        <v>36</v>
      </c>
      <c r="I174" s="248"/>
      <c r="J174" s="249">
        <f>ROUND(I174*H174,2)</f>
        <v>0</v>
      </c>
      <c r="K174" s="245" t="s">
        <v>19</v>
      </c>
      <c r="L174" s="250"/>
      <c r="M174" s="251" t="s">
        <v>19</v>
      </c>
      <c r="N174" s="252" t="s">
        <v>44</v>
      </c>
      <c r="O174" s="84"/>
      <c r="P174" s="221">
        <f>O174*H174</f>
        <v>0</v>
      </c>
      <c r="Q174" s="221">
        <v>0.002</v>
      </c>
      <c r="R174" s="221">
        <f>Q174*H174</f>
        <v>0.072000000000000008</v>
      </c>
      <c r="S174" s="221">
        <v>0</v>
      </c>
      <c r="T174" s="222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23" t="s">
        <v>204</v>
      </c>
      <c r="AT174" s="223" t="s">
        <v>229</v>
      </c>
      <c r="AU174" s="223" t="s">
        <v>83</v>
      </c>
      <c r="AY174" s="17" t="s">
        <v>150</v>
      </c>
      <c r="BE174" s="224">
        <f>IF(N174="základní",J174,0)</f>
        <v>0</v>
      </c>
      <c r="BF174" s="224">
        <f>IF(N174="snížená",J174,0)</f>
        <v>0</v>
      </c>
      <c r="BG174" s="224">
        <f>IF(N174="zákl. přenesená",J174,0)</f>
        <v>0</v>
      </c>
      <c r="BH174" s="224">
        <f>IF(N174="sníž. přenesená",J174,0)</f>
        <v>0</v>
      </c>
      <c r="BI174" s="224">
        <f>IF(N174="nulová",J174,0)</f>
        <v>0</v>
      </c>
      <c r="BJ174" s="17" t="s">
        <v>81</v>
      </c>
      <c r="BK174" s="224">
        <f>ROUND(I174*H174,2)</f>
        <v>0</v>
      </c>
      <c r="BL174" s="17" t="s">
        <v>179</v>
      </c>
      <c r="BM174" s="223" t="s">
        <v>3217</v>
      </c>
    </row>
    <row r="175" s="2" customFormat="1">
      <c r="A175" s="38"/>
      <c r="B175" s="39"/>
      <c r="C175" s="40"/>
      <c r="D175" s="225" t="s">
        <v>159</v>
      </c>
      <c r="E175" s="40"/>
      <c r="F175" s="226" t="s">
        <v>3216</v>
      </c>
      <c r="G175" s="40"/>
      <c r="H175" s="40"/>
      <c r="I175" s="227"/>
      <c r="J175" s="40"/>
      <c r="K175" s="40"/>
      <c r="L175" s="44"/>
      <c r="M175" s="228"/>
      <c r="N175" s="229"/>
      <c r="O175" s="84"/>
      <c r="P175" s="84"/>
      <c r="Q175" s="84"/>
      <c r="R175" s="84"/>
      <c r="S175" s="84"/>
      <c r="T175" s="85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159</v>
      </c>
      <c r="AU175" s="17" t="s">
        <v>83</v>
      </c>
    </row>
    <row r="176" s="2" customFormat="1" ht="16.5" customHeight="1">
      <c r="A176" s="38"/>
      <c r="B176" s="39"/>
      <c r="C176" s="243" t="s">
        <v>7</v>
      </c>
      <c r="D176" s="243" t="s">
        <v>229</v>
      </c>
      <c r="E176" s="244" t="s">
        <v>3218</v>
      </c>
      <c r="F176" s="245" t="s">
        <v>3219</v>
      </c>
      <c r="G176" s="246" t="s">
        <v>216</v>
      </c>
      <c r="H176" s="247">
        <v>16.050000000000001</v>
      </c>
      <c r="I176" s="248"/>
      <c r="J176" s="249">
        <f>ROUND(I176*H176,2)</f>
        <v>0</v>
      </c>
      <c r="K176" s="245" t="s">
        <v>19</v>
      </c>
      <c r="L176" s="250"/>
      <c r="M176" s="251" t="s">
        <v>19</v>
      </c>
      <c r="N176" s="252" t="s">
        <v>44</v>
      </c>
      <c r="O176" s="84"/>
      <c r="P176" s="221">
        <f>O176*H176</f>
        <v>0</v>
      </c>
      <c r="Q176" s="221">
        <v>0.0025000000000000001</v>
      </c>
      <c r="R176" s="221">
        <f>Q176*H176</f>
        <v>0.040125000000000001</v>
      </c>
      <c r="S176" s="221">
        <v>0</v>
      </c>
      <c r="T176" s="222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23" t="s">
        <v>204</v>
      </c>
      <c r="AT176" s="223" t="s">
        <v>229</v>
      </c>
      <c r="AU176" s="223" t="s">
        <v>83</v>
      </c>
      <c r="AY176" s="17" t="s">
        <v>150</v>
      </c>
      <c r="BE176" s="224">
        <f>IF(N176="základní",J176,0)</f>
        <v>0</v>
      </c>
      <c r="BF176" s="224">
        <f>IF(N176="snížená",J176,0)</f>
        <v>0</v>
      </c>
      <c r="BG176" s="224">
        <f>IF(N176="zákl. přenesená",J176,0)</f>
        <v>0</v>
      </c>
      <c r="BH176" s="224">
        <f>IF(N176="sníž. přenesená",J176,0)</f>
        <v>0</v>
      </c>
      <c r="BI176" s="224">
        <f>IF(N176="nulová",J176,0)</f>
        <v>0</v>
      </c>
      <c r="BJ176" s="17" t="s">
        <v>81</v>
      </c>
      <c r="BK176" s="224">
        <f>ROUND(I176*H176,2)</f>
        <v>0</v>
      </c>
      <c r="BL176" s="17" t="s">
        <v>179</v>
      </c>
      <c r="BM176" s="223" t="s">
        <v>3220</v>
      </c>
    </row>
    <row r="177" s="2" customFormat="1">
      <c r="A177" s="38"/>
      <c r="B177" s="39"/>
      <c r="C177" s="40"/>
      <c r="D177" s="225" t="s">
        <v>159</v>
      </c>
      <c r="E177" s="40"/>
      <c r="F177" s="226" t="s">
        <v>3219</v>
      </c>
      <c r="G177" s="40"/>
      <c r="H177" s="40"/>
      <c r="I177" s="227"/>
      <c r="J177" s="40"/>
      <c r="K177" s="40"/>
      <c r="L177" s="44"/>
      <c r="M177" s="228"/>
      <c r="N177" s="229"/>
      <c r="O177" s="84"/>
      <c r="P177" s="84"/>
      <c r="Q177" s="84"/>
      <c r="R177" s="84"/>
      <c r="S177" s="84"/>
      <c r="T177" s="85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159</v>
      </c>
      <c r="AU177" s="17" t="s">
        <v>83</v>
      </c>
    </row>
    <row r="178" s="13" customFormat="1">
      <c r="A178" s="13"/>
      <c r="B178" s="232"/>
      <c r="C178" s="233"/>
      <c r="D178" s="225" t="s">
        <v>163</v>
      </c>
      <c r="E178" s="234" t="s">
        <v>19</v>
      </c>
      <c r="F178" s="235" t="s">
        <v>3221</v>
      </c>
      <c r="G178" s="233"/>
      <c r="H178" s="236">
        <v>16.050000000000001</v>
      </c>
      <c r="I178" s="237"/>
      <c r="J178" s="233"/>
      <c r="K178" s="233"/>
      <c r="L178" s="238"/>
      <c r="M178" s="239"/>
      <c r="N178" s="240"/>
      <c r="O178" s="240"/>
      <c r="P178" s="240"/>
      <c r="Q178" s="240"/>
      <c r="R178" s="240"/>
      <c r="S178" s="240"/>
      <c r="T178" s="241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2" t="s">
        <v>163</v>
      </c>
      <c r="AU178" s="242" t="s">
        <v>83</v>
      </c>
      <c r="AV178" s="13" t="s">
        <v>83</v>
      </c>
      <c r="AW178" s="13" t="s">
        <v>35</v>
      </c>
      <c r="AX178" s="13" t="s">
        <v>81</v>
      </c>
      <c r="AY178" s="242" t="s">
        <v>150</v>
      </c>
    </row>
    <row r="179" s="2" customFormat="1" ht="16.5" customHeight="1">
      <c r="A179" s="38"/>
      <c r="B179" s="39"/>
      <c r="C179" s="243" t="s">
        <v>297</v>
      </c>
      <c r="D179" s="243" t="s">
        <v>229</v>
      </c>
      <c r="E179" s="244" t="s">
        <v>3222</v>
      </c>
      <c r="F179" s="245" t="s">
        <v>3223</v>
      </c>
      <c r="G179" s="246" t="s">
        <v>216</v>
      </c>
      <c r="H179" s="247">
        <v>36</v>
      </c>
      <c r="I179" s="248"/>
      <c r="J179" s="249">
        <f>ROUND(I179*H179,2)</f>
        <v>0</v>
      </c>
      <c r="K179" s="245" t="s">
        <v>157</v>
      </c>
      <c r="L179" s="250"/>
      <c r="M179" s="251" t="s">
        <v>19</v>
      </c>
      <c r="N179" s="252" t="s">
        <v>44</v>
      </c>
      <c r="O179" s="84"/>
      <c r="P179" s="221">
        <f>O179*H179</f>
        <v>0</v>
      </c>
      <c r="Q179" s="221">
        <v>0.0040000000000000001</v>
      </c>
      <c r="R179" s="221">
        <f>Q179*H179</f>
        <v>0.14400000000000002</v>
      </c>
      <c r="S179" s="221">
        <v>0</v>
      </c>
      <c r="T179" s="222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23" t="s">
        <v>204</v>
      </c>
      <c r="AT179" s="223" t="s">
        <v>229</v>
      </c>
      <c r="AU179" s="223" t="s">
        <v>83</v>
      </c>
      <c r="AY179" s="17" t="s">
        <v>150</v>
      </c>
      <c r="BE179" s="224">
        <f>IF(N179="základní",J179,0)</f>
        <v>0</v>
      </c>
      <c r="BF179" s="224">
        <f>IF(N179="snížená",J179,0)</f>
        <v>0</v>
      </c>
      <c r="BG179" s="224">
        <f>IF(N179="zákl. přenesená",J179,0)</f>
        <v>0</v>
      </c>
      <c r="BH179" s="224">
        <f>IF(N179="sníž. přenesená",J179,0)</f>
        <v>0</v>
      </c>
      <c r="BI179" s="224">
        <f>IF(N179="nulová",J179,0)</f>
        <v>0</v>
      </c>
      <c r="BJ179" s="17" t="s">
        <v>81</v>
      </c>
      <c r="BK179" s="224">
        <f>ROUND(I179*H179,2)</f>
        <v>0</v>
      </c>
      <c r="BL179" s="17" t="s">
        <v>179</v>
      </c>
      <c r="BM179" s="223" t="s">
        <v>3224</v>
      </c>
    </row>
    <row r="180" s="2" customFormat="1">
      <c r="A180" s="38"/>
      <c r="B180" s="39"/>
      <c r="C180" s="40"/>
      <c r="D180" s="225" t="s">
        <v>159</v>
      </c>
      <c r="E180" s="40"/>
      <c r="F180" s="226" t="s">
        <v>3223</v>
      </c>
      <c r="G180" s="40"/>
      <c r="H180" s="40"/>
      <c r="I180" s="227"/>
      <c r="J180" s="40"/>
      <c r="K180" s="40"/>
      <c r="L180" s="44"/>
      <c r="M180" s="228"/>
      <c r="N180" s="229"/>
      <c r="O180" s="84"/>
      <c r="P180" s="84"/>
      <c r="Q180" s="84"/>
      <c r="R180" s="84"/>
      <c r="S180" s="84"/>
      <c r="T180" s="85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159</v>
      </c>
      <c r="AU180" s="17" t="s">
        <v>83</v>
      </c>
    </row>
    <row r="181" s="12" customFormat="1" ht="22.8" customHeight="1">
      <c r="A181" s="12"/>
      <c r="B181" s="196"/>
      <c r="C181" s="197"/>
      <c r="D181" s="198" t="s">
        <v>72</v>
      </c>
      <c r="E181" s="210" t="s">
        <v>179</v>
      </c>
      <c r="F181" s="210" t="s">
        <v>3225</v>
      </c>
      <c r="G181" s="197"/>
      <c r="H181" s="197"/>
      <c r="I181" s="200"/>
      <c r="J181" s="211">
        <f>BK181</f>
        <v>0</v>
      </c>
      <c r="K181" s="197"/>
      <c r="L181" s="202"/>
      <c r="M181" s="203"/>
      <c r="N181" s="204"/>
      <c r="O181" s="204"/>
      <c r="P181" s="205">
        <f>SUM(P182:P249)</f>
        <v>0</v>
      </c>
      <c r="Q181" s="204"/>
      <c r="R181" s="205">
        <f>SUM(R182:R249)</f>
        <v>242.35924205999999</v>
      </c>
      <c r="S181" s="204"/>
      <c r="T181" s="206">
        <f>SUM(T182:T249)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07" t="s">
        <v>81</v>
      </c>
      <c r="AT181" s="208" t="s">
        <v>72</v>
      </c>
      <c r="AU181" s="208" t="s">
        <v>81</v>
      </c>
      <c r="AY181" s="207" t="s">
        <v>150</v>
      </c>
      <c r="BK181" s="209">
        <f>SUM(BK182:BK249)</f>
        <v>0</v>
      </c>
    </row>
    <row r="182" s="2" customFormat="1" ht="16.5" customHeight="1">
      <c r="A182" s="38"/>
      <c r="B182" s="39"/>
      <c r="C182" s="212" t="s">
        <v>305</v>
      </c>
      <c r="D182" s="212" t="s">
        <v>153</v>
      </c>
      <c r="E182" s="213" t="s">
        <v>3226</v>
      </c>
      <c r="F182" s="214" t="s">
        <v>3227</v>
      </c>
      <c r="G182" s="215" t="s">
        <v>182</v>
      </c>
      <c r="H182" s="216">
        <v>0.17999999999999999</v>
      </c>
      <c r="I182" s="217"/>
      <c r="J182" s="218">
        <f>ROUND(I182*H182,2)</f>
        <v>0</v>
      </c>
      <c r="K182" s="214" t="s">
        <v>157</v>
      </c>
      <c r="L182" s="44"/>
      <c r="M182" s="219" t="s">
        <v>19</v>
      </c>
      <c r="N182" s="220" t="s">
        <v>44</v>
      </c>
      <c r="O182" s="84"/>
      <c r="P182" s="221">
        <f>O182*H182</f>
        <v>0</v>
      </c>
      <c r="Q182" s="221">
        <v>0</v>
      </c>
      <c r="R182" s="221">
        <f>Q182*H182</f>
        <v>0</v>
      </c>
      <c r="S182" s="221">
        <v>0</v>
      </c>
      <c r="T182" s="222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23" t="s">
        <v>179</v>
      </c>
      <c r="AT182" s="223" t="s">
        <v>153</v>
      </c>
      <c r="AU182" s="223" t="s">
        <v>83</v>
      </c>
      <c r="AY182" s="17" t="s">
        <v>150</v>
      </c>
      <c r="BE182" s="224">
        <f>IF(N182="základní",J182,0)</f>
        <v>0</v>
      </c>
      <c r="BF182" s="224">
        <f>IF(N182="snížená",J182,0)</f>
        <v>0</v>
      </c>
      <c r="BG182" s="224">
        <f>IF(N182="zákl. přenesená",J182,0)</f>
        <v>0</v>
      </c>
      <c r="BH182" s="224">
        <f>IF(N182="sníž. přenesená",J182,0)</f>
        <v>0</v>
      </c>
      <c r="BI182" s="224">
        <f>IF(N182="nulová",J182,0)</f>
        <v>0</v>
      </c>
      <c r="BJ182" s="17" t="s">
        <v>81</v>
      </c>
      <c r="BK182" s="224">
        <f>ROUND(I182*H182,2)</f>
        <v>0</v>
      </c>
      <c r="BL182" s="17" t="s">
        <v>179</v>
      </c>
      <c r="BM182" s="223" t="s">
        <v>3228</v>
      </c>
    </row>
    <row r="183" s="2" customFormat="1">
      <c r="A183" s="38"/>
      <c r="B183" s="39"/>
      <c r="C183" s="40"/>
      <c r="D183" s="225" t="s">
        <v>159</v>
      </c>
      <c r="E183" s="40"/>
      <c r="F183" s="226" t="s">
        <v>3229</v>
      </c>
      <c r="G183" s="40"/>
      <c r="H183" s="40"/>
      <c r="I183" s="227"/>
      <c r="J183" s="40"/>
      <c r="K183" s="40"/>
      <c r="L183" s="44"/>
      <c r="M183" s="228"/>
      <c r="N183" s="229"/>
      <c r="O183" s="84"/>
      <c r="P183" s="84"/>
      <c r="Q183" s="84"/>
      <c r="R183" s="84"/>
      <c r="S183" s="84"/>
      <c r="T183" s="85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159</v>
      </c>
      <c r="AU183" s="17" t="s">
        <v>83</v>
      </c>
    </row>
    <row r="184" s="2" customFormat="1">
      <c r="A184" s="38"/>
      <c r="B184" s="39"/>
      <c r="C184" s="40"/>
      <c r="D184" s="230" t="s">
        <v>161</v>
      </c>
      <c r="E184" s="40"/>
      <c r="F184" s="231" t="s">
        <v>3230</v>
      </c>
      <c r="G184" s="40"/>
      <c r="H184" s="40"/>
      <c r="I184" s="227"/>
      <c r="J184" s="40"/>
      <c r="K184" s="40"/>
      <c r="L184" s="44"/>
      <c r="M184" s="228"/>
      <c r="N184" s="229"/>
      <c r="O184" s="84"/>
      <c r="P184" s="84"/>
      <c r="Q184" s="84"/>
      <c r="R184" s="84"/>
      <c r="S184" s="84"/>
      <c r="T184" s="85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7" t="s">
        <v>161</v>
      </c>
      <c r="AU184" s="17" t="s">
        <v>83</v>
      </c>
    </row>
    <row r="185" s="13" customFormat="1">
      <c r="A185" s="13"/>
      <c r="B185" s="232"/>
      <c r="C185" s="233"/>
      <c r="D185" s="225" t="s">
        <v>163</v>
      </c>
      <c r="E185" s="234" t="s">
        <v>19</v>
      </c>
      <c r="F185" s="235" t="s">
        <v>3231</v>
      </c>
      <c r="G185" s="233"/>
      <c r="H185" s="236">
        <v>0.17999999999999999</v>
      </c>
      <c r="I185" s="237"/>
      <c r="J185" s="233"/>
      <c r="K185" s="233"/>
      <c r="L185" s="238"/>
      <c r="M185" s="239"/>
      <c r="N185" s="240"/>
      <c r="O185" s="240"/>
      <c r="P185" s="240"/>
      <c r="Q185" s="240"/>
      <c r="R185" s="240"/>
      <c r="S185" s="240"/>
      <c r="T185" s="241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2" t="s">
        <v>163</v>
      </c>
      <c r="AU185" s="242" t="s">
        <v>83</v>
      </c>
      <c r="AV185" s="13" t="s">
        <v>83</v>
      </c>
      <c r="AW185" s="13" t="s">
        <v>35</v>
      </c>
      <c r="AX185" s="13" t="s">
        <v>81</v>
      </c>
      <c r="AY185" s="242" t="s">
        <v>150</v>
      </c>
    </row>
    <row r="186" s="2" customFormat="1" ht="16.5" customHeight="1">
      <c r="A186" s="38"/>
      <c r="B186" s="39"/>
      <c r="C186" s="243" t="s">
        <v>311</v>
      </c>
      <c r="D186" s="243" t="s">
        <v>229</v>
      </c>
      <c r="E186" s="244" t="s">
        <v>3232</v>
      </c>
      <c r="F186" s="245" t="s">
        <v>3233</v>
      </c>
      <c r="G186" s="246" t="s">
        <v>281</v>
      </c>
      <c r="H186" s="247">
        <v>6</v>
      </c>
      <c r="I186" s="248"/>
      <c r="J186" s="249">
        <f>ROUND(I186*H186,2)</f>
        <v>0</v>
      </c>
      <c r="K186" s="245" t="s">
        <v>19</v>
      </c>
      <c r="L186" s="250"/>
      <c r="M186" s="251" t="s">
        <v>19</v>
      </c>
      <c r="N186" s="252" t="s">
        <v>44</v>
      </c>
      <c r="O186" s="84"/>
      <c r="P186" s="221">
        <f>O186*H186</f>
        <v>0</v>
      </c>
      <c r="Q186" s="221">
        <v>0.050000000000000003</v>
      </c>
      <c r="R186" s="221">
        <f>Q186*H186</f>
        <v>0.30000000000000004</v>
      </c>
      <c r="S186" s="221">
        <v>0</v>
      </c>
      <c r="T186" s="222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23" t="s">
        <v>204</v>
      </c>
      <c r="AT186" s="223" t="s">
        <v>229</v>
      </c>
      <c r="AU186" s="223" t="s">
        <v>83</v>
      </c>
      <c r="AY186" s="17" t="s">
        <v>150</v>
      </c>
      <c r="BE186" s="224">
        <f>IF(N186="základní",J186,0)</f>
        <v>0</v>
      </c>
      <c r="BF186" s="224">
        <f>IF(N186="snížená",J186,0)</f>
        <v>0</v>
      </c>
      <c r="BG186" s="224">
        <f>IF(N186="zákl. přenesená",J186,0)</f>
        <v>0</v>
      </c>
      <c r="BH186" s="224">
        <f>IF(N186="sníž. přenesená",J186,0)</f>
        <v>0</v>
      </c>
      <c r="BI186" s="224">
        <f>IF(N186="nulová",J186,0)</f>
        <v>0</v>
      </c>
      <c r="BJ186" s="17" t="s">
        <v>81</v>
      </c>
      <c r="BK186" s="224">
        <f>ROUND(I186*H186,2)</f>
        <v>0</v>
      </c>
      <c r="BL186" s="17" t="s">
        <v>179</v>
      </c>
      <c r="BM186" s="223" t="s">
        <v>3234</v>
      </c>
    </row>
    <row r="187" s="2" customFormat="1">
      <c r="A187" s="38"/>
      <c r="B187" s="39"/>
      <c r="C187" s="40"/>
      <c r="D187" s="225" t="s">
        <v>159</v>
      </c>
      <c r="E187" s="40"/>
      <c r="F187" s="226" t="s">
        <v>3235</v>
      </c>
      <c r="G187" s="40"/>
      <c r="H187" s="40"/>
      <c r="I187" s="227"/>
      <c r="J187" s="40"/>
      <c r="K187" s="40"/>
      <c r="L187" s="44"/>
      <c r="M187" s="228"/>
      <c r="N187" s="229"/>
      <c r="O187" s="84"/>
      <c r="P187" s="84"/>
      <c r="Q187" s="84"/>
      <c r="R187" s="84"/>
      <c r="S187" s="84"/>
      <c r="T187" s="85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159</v>
      </c>
      <c r="AU187" s="17" t="s">
        <v>83</v>
      </c>
    </row>
    <row r="188" s="13" customFormat="1">
      <c r="A188" s="13"/>
      <c r="B188" s="232"/>
      <c r="C188" s="233"/>
      <c r="D188" s="225" t="s">
        <v>163</v>
      </c>
      <c r="E188" s="234" t="s">
        <v>19</v>
      </c>
      <c r="F188" s="235" t="s">
        <v>192</v>
      </c>
      <c r="G188" s="233"/>
      <c r="H188" s="236">
        <v>6</v>
      </c>
      <c r="I188" s="237"/>
      <c r="J188" s="233"/>
      <c r="K188" s="233"/>
      <c r="L188" s="238"/>
      <c r="M188" s="239"/>
      <c r="N188" s="240"/>
      <c r="O188" s="240"/>
      <c r="P188" s="240"/>
      <c r="Q188" s="240"/>
      <c r="R188" s="240"/>
      <c r="S188" s="240"/>
      <c r="T188" s="241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2" t="s">
        <v>163</v>
      </c>
      <c r="AU188" s="242" t="s">
        <v>83</v>
      </c>
      <c r="AV188" s="13" t="s">
        <v>83</v>
      </c>
      <c r="AW188" s="13" t="s">
        <v>35</v>
      </c>
      <c r="AX188" s="13" t="s">
        <v>81</v>
      </c>
      <c r="AY188" s="242" t="s">
        <v>150</v>
      </c>
    </row>
    <row r="189" s="2" customFormat="1" ht="16.5" customHeight="1">
      <c r="A189" s="38"/>
      <c r="B189" s="39"/>
      <c r="C189" s="212" t="s">
        <v>317</v>
      </c>
      <c r="D189" s="212" t="s">
        <v>153</v>
      </c>
      <c r="E189" s="213" t="s">
        <v>3236</v>
      </c>
      <c r="F189" s="214" t="s">
        <v>3237</v>
      </c>
      <c r="G189" s="215" t="s">
        <v>1085</v>
      </c>
      <c r="H189" s="216">
        <v>95.042000000000002</v>
      </c>
      <c r="I189" s="217"/>
      <c r="J189" s="218">
        <f>ROUND(I189*H189,2)</f>
        <v>0</v>
      </c>
      <c r="K189" s="214" t="s">
        <v>157</v>
      </c>
      <c r="L189" s="44"/>
      <c r="M189" s="219" t="s">
        <v>19</v>
      </c>
      <c r="N189" s="220" t="s">
        <v>44</v>
      </c>
      <c r="O189" s="84"/>
      <c r="P189" s="221">
        <f>O189*H189</f>
        <v>0</v>
      </c>
      <c r="Q189" s="221">
        <v>2.5020099999999998</v>
      </c>
      <c r="R189" s="221">
        <f>Q189*H189</f>
        <v>237.79603441999998</v>
      </c>
      <c r="S189" s="221">
        <v>0</v>
      </c>
      <c r="T189" s="222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23" t="s">
        <v>179</v>
      </c>
      <c r="AT189" s="223" t="s">
        <v>153</v>
      </c>
      <c r="AU189" s="223" t="s">
        <v>83</v>
      </c>
      <c r="AY189" s="17" t="s">
        <v>150</v>
      </c>
      <c r="BE189" s="224">
        <f>IF(N189="základní",J189,0)</f>
        <v>0</v>
      </c>
      <c r="BF189" s="224">
        <f>IF(N189="snížená",J189,0)</f>
        <v>0</v>
      </c>
      <c r="BG189" s="224">
        <f>IF(N189="zákl. přenesená",J189,0)</f>
        <v>0</v>
      </c>
      <c r="BH189" s="224">
        <f>IF(N189="sníž. přenesená",J189,0)</f>
        <v>0</v>
      </c>
      <c r="BI189" s="224">
        <f>IF(N189="nulová",J189,0)</f>
        <v>0</v>
      </c>
      <c r="BJ189" s="17" t="s">
        <v>81</v>
      </c>
      <c r="BK189" s="224">
        <f>ROUND(I189*H189,2)</f>
        <v>0</v>
      </c>
      <c r="BL189" s="17" t="s">
        <v>179</v>
      </c>
      <c r="BM189" s="223" t="s">
        <v>3238</v>
      </c>
    </row>
    <row r="190" s="2" customFormat="1">
      <c r="A190" s="38"/>
      <c r="B190" s="39"/>
      <c r="C190" s="40"/>
      <c r="D190" s="225" t="s">
        <v>159</v>
      </c>
      <c r="E190" s="40"/>
      <c r="F190" s="226" t="s">
        <v>3239</v>
      </c>
      <c r="G190" s="40"/>
      <c r="H190" s="40"/>
      <c r="I190" s="227"/>
      <c r="J190" s="40"/>
      <c r="K190" s="40"/>
      <c r="L190" s="44"/>
      <c r="M190" s="228"/>
      <c r="N190" s="229"/>
      <c r="O190" s="84"/>
      <c r="P190" s="84"/>
      <c r="Q190" s="84"/>
      <c r="R190" s="84"/>
      <c r="S190" s="84"/>
      <c r="T190" s="85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7" t="s">
        <v>159</v>
      </c>
      <c r="AU190" s="17" t="s">
        <v>83</v>
      </c>
    </row>
    <row r="191" s="2" customFormat="1">
      <c r="A191" s="38"/>
      <c r="B191" s="39"/>
      <c r="C191" s="40"/>
      <c r="D191" s="230" t="s">
        <v>161</v>
      </c>
      <c r="E191" s="40"/>
      <c r="F191" s="231" t="s">
        <v>3240</v>
      </c>
      <c r="G191" s="40"/>
      <c r="H191" s="40"/>
      <c r="I191" s="227"/>
      <c r="J191" s="40"/>
      <c r="K191" s="40"/>
      <c r="L191" s="44"/>
      <c r="M191" s="228"/>
      <c r="N191" s="229"/>
      <c r="O191" s="84"/>
      <c r="P191" s="84"/>
      <c r="Q191" s="84"/>
      <c r="R191" s="84"/>
      <c r="S191" s="84"/>
      <c r="T191" s="85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161</v>
      </c>
      <c r="AU191" s="17" t="s">
        <v>83</v>
      </c>
    </row>
    <row r="192" s="13" customFormat="1">
      <c r="A192" s="13"/>
      <c r="B192" s="232"/>
      <c r="C192" s="233"/>
      <c r="D192" s="225" t="s">
        <v>163</v>
      </c>
      <c r="E192" s="234" t="s">
        <v>19</v>
      </c>
      <c r="F192" s="235" t="s">
        <v>3241</v>
      </c>
      <c r="G192" s="233"/>
      <c r="H192" s="236">
        <v>72.873999999999995</v>
      </c>
      <c r="I192" s="237"/>
      <c r="J192" s="233"/>
      <c r="K192" s="233"/>
      <c r="L192" s="238"/>
      <c r="M192" s="239"/>
      <c r="N192" s="240"/>
      <c r="O192" s="240"/>
      <c r="P192" s="240"/>
      <c r="Q192" s="240"/>
      <c r="R192" s="240"/>
      <c r="S192" s="240"/>
      <c r="T192" s="241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2" t="s">
        <v>163</v>
      </c>
      <c r="AU192" s="242" t="s">
        <v>83</v>
      </c>
      <c r="AV192" s="13" t="s">
        <v>83</v>
      </c>
      <c r="AW192" s="13" t="s">
        <v>35</v>
      </c>
      <c r="AX192" s="13" t="s">
        <v>73</v>
      </c>
      <c r="AY192" s="242" t="s">
        <v>150</v>
      </c>
    </row>
    <row r="193" s="13" customFormat="1">
      <c r="A193" s="13"/>
      <c r="B193" s="232"/>
      <c r="C193" s="233"/>
      <c r="D193" s="225" t="s">
        <v>163</v>
      </c>
      <c r="E193" s="234" t="s">
        <v>19</v>
      </c>
      <c r="F193" s="235" t="s">
        <v>3242</v>
      </c>
      <c r="G193" s="233"/>
      <c r="H193" s="236">
        <v>3.9809999999999999</v>
      </c>
      <c r="I193" s="237"/>
      <c r="J193" s="233"/>
      <c r="K193" s="233"/>
      <c r="L193" s="238"/>
      <c r="M193" s="239"/>
      <c r="N193" s="240"/>
      <c r="O193" s="240"/>
      <c r="P193" s="240"/>
      <c r="Q193" s="240"/>
      <c r="R193" s="240"/>
      <c r="S193" s="240"/>
      <c r="T193" s="241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2" t="s">
        <v>163</v>
      </c>
      <c r="AU193" s="242" t="s">
        <v>83</v>
      </c>
      <c r="AV193" s="13" t="s">
        <v>83</v>
      </c>
      <c r="AW193" s="13" t="s">
        <v>35</v>
      </c>
      <c r="AX193" s="13" t="s">
        <v>73</v>
      </c>
      <c r="AY193" s="242" t="s">
        <v>150</v>
      </c>
    </row>
    <row r="194" s="13" customFormat="1">
      <c r="A194" s="13"/>
      <c r="B194" s="232"/>
      <c r="C194" s="233"/>
      <c r="D194" s="225" t="s">
        <v>163</v>
      </c>
      <c r="E194" s="234" t="s">
        <v>19</v>
      </c>
      <c r="F194" s="235" t="s">
        <v>3243</v>
      </c>
      <c r="G194" s="233"/>
      <c r="H194" s="236">
        <v>4.0919999999999996</v>
      </c>
      <c r="I194" s="237"/>
      <c r="J194" s="233"/>
      <c r="K194" s="233"/>
      <c r="L194" s="238"/>
      <c r="M194" s="239"/>
      <c r="N194" s="240"/>
      <c r="O194" s="240"/>
      <c r="P194" s="240"/>
      <c r="Q194" s="240"/>
      <c r="R194" s="240"/>
      <c r="S194" s="240"/>
      <c r="T194" s="241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2" t="s">
        <v>163</v>
      </c>
      <c r="AU194" s="242" t="s">
        <v>83</v>
      </c>
      <c r="AV194" s="13" t="s">
        <v>83</v>
      </c>
      <c r="AW194" s="13" t="s">
        <v>35</v>
      </c>
      <c r="AX194" s="13" t="s">
        <v>73</v>
      </c>
      <c r="AY194" s="242" t="s">
        <v>150</v>
      </c>
    </row>
    <row r="195" s="13" customFormat="1">
      <c r="A195" s="13"/>
      <c r="B195" s="232"/>
      <c r="C195" s="233"/>
      <c r="D195" s="225" t="s">
        <v>163</v>
      </c>
      <c r="E195" s="234" t="s">
        <v>19</v>
      </c>
      <c r="F195" s="235" t="s">
        <v>3244</v>
      </c>
      <c r="G195" s="233"/>
      <c r="H195" s="236">
        <v>7.907</v>
      </c>
      <c r="I195" s="237"/>
      <c r="J195" s="233"/>
      <c r="K195" s="233"/>
      <c r="L195" s="238"/>
      <c r="M195" s="239"/>
      <c r="N195" s="240"/>
      <c r="O195" s="240"/>
      <c r="P195" s="240"/>
      <c r="Q195" s="240"/>
      <c r="R195" s="240"/>
      <c r="S195" s="240"/>
      <c r="T195" s="241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2" t="s">
        <v>163</v>
      </c>
      <c r="AU195" s="242" t="s">
        <v>83</v>
      </c>
      <c r="AV195" s="13" t="s">
        <v>83</v>
      </c>
      <c r="AW195" s="13" t="s">
        <v>35</v>
      </c>
      <c r="AX195" s="13" t="s">
        <v>73</v>
      </c>
      <c r="AY195" s="242" t="s">
        <v>150</v>
      </c>
    </row>
    <row r="196" s="13" customFormat="1">
      <c r="A196" s="13"/>
      <c r="B196" s="232"/>
      <c r="C196" s="233"/>
      <c r="D196" s="225" t="s">
        <v>163</v>
      </c>
      <c r="E196" s="234" t="s">
        <v>19</v>
      </c>
      <c r="F196" s="235" t="s">
        <v>3245</v>
      </c>
      <c r="G196" s="233"/>
      <c r="H196" s="236">
        <v>0.69299999999999995</v>
      </c>
      <c r="I196" s="237"/>
      <c r="J196" s="233"/>
      <c r="K196" s="233"/>
      <c r="L196" s="238"/>
      <c r="M196" s="239"/>
      <c r="N196" s="240"/>
      <c r="O196" s="240"/>
      <c r="P196" s="240"/>
      <c r="Q196" s="240"/>
      <c r="R196" s="240"/>
      <c r="S196" s="240"/>
      <c r="T196" s="241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2" t="s">
        <v>163</v>
      </c>
      <c r="AU196" s="242" t="s">
        <v>83</v>
      </c>
      <c r="AV196" s="13" t="s">
        <v>83</v>
      </c>
      <c r="AW196" s="13" t="s">
        <v>35</v>
      </c>
      <c r="AX196" s="13" t="s">
        <v>73</v>
      </c>
      <c r="AY196" s="242" t="s">
        <v>150</v>
      </c>
    </row>
    <row r="197" s="13" customFormat="1">
      <c r="A197" s="13"/>
      <c r="B197" s="232"/>
      <c r="C197" s="233"/>
      <c r="D197" s="225" t="s">
        <v>163</v>
      </c>
      <c r="E197" s="234" t="s">
        <v>19</v>
      </c>
      <c r="F197" s="235" t="s">
        <v>3246</v>
      </c>
      <c r="G197" s="233"/>
      <c r="H197" s="236">
        <v>4.9859999999999998</v>
      </c>
      <c r="I197" s="237"/>
      <c r="J197" s="233"/>
      <c r="K197" s="233"/>
      <c r="L197" s="238"/>
      <c r="M197" s="239"/>
      <c r="N197" s="240"/>
      <c r="O197" s="240"/>
      <c r="P197" s="240"/>
      <c r="Q197" s="240"/>
      <c r="R197" s="240"/>
      <c r="S197" s="240"/>
      <c r="T197" s="241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2" t="s">
        <v>163</v>
      </c>
      <c r="AU197" s="242" t="s">
        <v>83</v>
      </c>
      <c r="AV197" s="13" t="s">
        <v>83</v>
      </c>
      <c r="AW197" s="13" t="s">
        <v>35</v>
      </c>
      <c r="AX197" s="13" t="s">
        <v>73</v>
      </c>
      <c r="AY197" s="242" t="s">
        <v>150</v>
      </c>
    </row>
    <row r="198" s="13" customFormat="1">
      <c r="A198" s="13"/>
      <c r="B198" s="232"/>
      <c r="C198" s="233"/>
      <c r="D198" s="225" t="s">
        <v>163</v>
      </c>
      <c r="E198" s="234" t="s">
        <v>19</v>
      </c>
      <c r="F198" s="235" t="s">
        <v>3247</v>
      </c>
      <c r="G198" s="233"/>
      <c r="H198" s="236">
        <v>0.50900000000000001</v>
      </c>
      <c r="I198" s="237"/>
      <c r="J198" s="233"/>
      <c r="K198" s="233"/>
      <c r="L198" s="238"/>
      <c r="M198" s="239"/>
      <c r="N198" s="240"/>
      <c r="O198" s="240"/>
      <c r="P198" s="240"/>
      <c r="Q198" s="240"/>
      <c r="R198" s="240"/>
      <c r="S198" s="240"/>
      <c r="T198" s="241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2" t="s">
        <v>163</v>
      </c>
      <c r="AU198" s="242" t="s">
        <v>83</v>
      </c>
      <c r="AV198" s="13" t="s">
        <v>83</v>
      </c>
      <c r="AW198" s="13" t="s">
        <v>35</v>
      </c>
      <c r="AX198" s="13" t="s">
        <v>73</v>
      </c>
      <c r="AY198" s="242" t="s">
        <v>150</v>
      </c>
    </row>
    <row r="199" s="2" customFormat="1" ht="16.5" customHeight="1">
      <c r="A199" s="38"/>
      <c r="B199" s="39"/>
      <c r="C199" s="212" t="s">
        <v>321</v>
      </c>
      <c r="D199" s="212" t="s">
        <v>153</v>
      </c>
      <c r="E199" s="213" t="s">
        <v>3248</v>
      </c>
      <c r="F199" s="214" t="s">
        <v>3249</v>
      </c>
      <c r="G199" s="215" t="s">
        <v>156</v>
      </c>
      <c r="H199" s="216">
        <v>92.271000000000001</v>
      </c>
      <c r="I199" s="217"/>
      <c r="J199" s="218">
        <f>ROUND(I199*H199,2)</f>
        <v>0</v>
      </c>
      <c r="K199" s="214" t="s">
        <v>157</v>
      </c>
      <c r="L199" s="44"/>
      <c r="M199" s="219" t="s">
        <v>19</v>
      </c>
      <c r="N199" s="220" t="s">
        <v>44</v>
      </c>
      <c r="O199" s="84"/>
      <c r="P199" s="221">
        <f>O199*H199</f>
        <v>0</v>
      </c>
      <c r="Q199" s="221">
        <v>0.0070800000000000004</v>
      </c>
      <c r="R199" s="221">
        <f>Q199*H199</f>
        <v>0.65327868</v>
      </c>
      <c r="S199" s="221">
        <v>0</v>
      </c>
      <c r="T199" s="222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23" t="s">
        <v>179</v>
      </c>
      <c r="AT199" s="223" t="s">
        <v>153</v>
      </c>
      <c r="AU199" s="223" t="s">
        <v>83</v>
      </c>
      <c r="AY199" s="17" t="s">
        <v>150</v>
      </c>
      <c r="BE199" s="224">
        <f>IF(N199="základní",J199,0)</f>
        <v>0</v>
      </c>
      <c r="BF199" s="224">
        <f>IF(N199="snížená",J199,0)</f>
        <v>0</v>
      </c>
      <c r="BG199" s="224">
        <f>IF(N199="zákl. přenesená",J199,0)</f>
        <v>0</v>
      </c>
      <c r="BH199" s="224">
        <f>IF(N199="sníž. přenesená",J199,0)</f>
        <v>0</v>
      </c>
      <c r="BI199" s="224">
        <f>IF(N199="nulová",J199,0)</f>
        <v>0</v>
      </c>
      <c r="BJ199" s="17" t="s">
        <v>81</v>
      </c>
      <c r="BK199" s="224">
        <f>ROUND(I199*H199,2)</f>
        <v>0</v>
      </c>
      <c r="BL199" s="17" t="s">
        <v>179</v>
      </c>
      <c r="BM199" s="223" t="s">
        <v>3250</v>
      </c>
    </row>
    <row r="200" s="2" customFormat="1">
      <c r="A200" s="38"/>
      <c r="B200" s="39"/>
      <c r="C200" s="40"/>
      <c r="D200" s="225" t="s">
        <v>159</v>
      </c>
      <c r="E200" s="40"/>
      <c r="F200" s="226" t="s">
        <v>3251</v>
      </c>
      <c r="G200" s="40"/>
      <c r="H200" s="40"/>
      <c r="I200" s="227"/>
      <c r="J200" s="40"/>
      <c r="K200" s="40"/>
      <c r="L200" s="44"/>
      <c r="M200" s="228"/>
      <c r="N200" s="229"/>
      <c r="O200" s="84"/>
      <c r="P200" s="84"/>
      <c r="Q200" s="84"/>
      <c r="R200" s="84"/>
      <c r="S200" s="84"/>
      <c r="T200" s="85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7" t="s">
        <v>159</v>
      </c>
      <c r="AU200" s="17" t="s">
        <v>83</v>
      </c>
    </row>
    <row r="201" s="2" customFormat="1">
      <c r="A201" s="38"/>
      <c r="B201" s="39"/>
      <c r="C201" s="40"/>
      <c r="D201" s="230" t="s">
        <v>161</v>
      </c>
      <c r="E201" s="40"/>
      <c r="F201" s="231" t="s">
        <v>3252</v>
      </c>
      <c r="G201" s="40"/>
      <c r="H201" s="40"/>
      <c r="I201" s="227"/>
      <c r="J201" s="40"/>
      <c r="K201" s="40"/>
      <c r="L201" s="44"/>
      <c r="M201" s="228"/>
      <c r="N201" s="229"/>
      <c r="O201" s="84"/>
      <c r="P201" s="84"/>
      <c r="Q201" s="84"/>
      <c r="R201" s="84"/>
      <c r="S201" s="84"/>
      <c r="T201" s="85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7" t="s">
        <v>161</v>
      </c>
      <c r="AU201" s="17" t="s">
        <v>83</v>
      </c>
    </row>
    <row r="202" s="13" customFormat="1">
      <c r="A202" s="13"/>
      <c r="B202" s="232"/>
      <c r="C202" s="233"/>
      <c r="D202" s="225" t="s">
        <v>163</v>
      </c>
      <c r="E202" s="234" t="s">
        <v>19</v>
      </c>
      <c r="F202" s="235" t="s">
        <v>3253</v>
      </c>
      <c r="G202" s="233"/>
      <c r="H202" s="236">
        <v>64.561999999999998</v>
      </c>
      <c r="I202" s="237"/>
      <c r="J202" s="233"/>
      <c r="K202" s="233"/>
      <c r="L202" s="238"/>
      <c r="M202" s="239"/>
      <c r="N202" s="240"/>
      <c r="O202" s="240"/>
      <c r="P202" s="240"/>
      <c r="Q202" s="240"/>
      <c r="R202" s="240"/>
      <c r="S202" s="240"/>
      <c r="T202" s="241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2" t="s">
        <v>163</v>
      </c>
      <c r="AU202" s="242" t="s">
        <v>83</v>
      </c>
      <c r="AV202" s="13" t="s">
        <v>83</v>
      </c>
      <c r="AW202" s="13" t="s">
        <v>35</v>
      </c>
      <c r="AX202" s="13" t="s">
        <v>73</v>
      </c>
      <c r="AY202" s="242" t="s">
        <v>150</v>
      </c>
    </row>
    <row r="203" s="13" customFormat="1">
      <c r="A203" s="13"/>
      <c r="B203" s="232"/>
      <c r="C203" s="233"/>
      <c r="D203" s="225" t="s">
        <v>163</v>
      </c>
      <c r="E203" s="234" t="s">
        <v>19</v>
      </c>
      <c r="F203" s="235" t="s">
        <v>3254</v>
      </c>
      <c r="G203" s="233"/>
      <c r="H203" s="236">
        <v>4.976</v>
      </c>
      <c r="I203" s="237"/>
      <c r="J203" s="233"/>
      <c r="K203" s="233"/>
      <c r="L203" s="238"/>
      <c r="M203" s="239"/>
      <c r="N203" s="240"/>
      <c r="O203" s="240"/>
      <c r="P203" s="240"/>
      <c r="Q203" s="240"/>
      <c r="R203" s="240"/>
      <c r="S203" s="240"/>
      <c r="T203" s="241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2" t="s">
        <v>163</v>
      </c>
      <c r="AU203" s="242" t="s">
        <v>83</v>
      </c>
      <c r="AV203" s="13" t="s">
        <v>83</v>
      </c>
      <c r="AW203" s="13" t="s">
        <v>35</v>
      </c>
      <c r="AX203" s="13" t="s">
        <v>73</v>
      </c>
      <c r="AY203" s="242" t="s">
        <v>150</v>
      </c>
    </row>
    <row r="204" s="13" customFormat="1">
      <c r="A204" s="13"/>
      <c r="B204" s="232"/>
      <c r="C204" s="233"/>
      <c r="D204" s="225" t="s">
        <v>163</v>
      </c>
      <c r="E204" s="234" t="s">
        <v>19</v>
      </c>
      <c r="F204" s="235" t="s">
        <v>3255</v>
      </c>
      <c r="G204" s="233"/>
      <c r="H204" s="236">
        <v>5.1159999999999997</v>
      </c>
      <c r="I204" s="237"/>
      <c r="J204" s="233"/>
      <c r="K204" s="233"/>
      <c r="L204" s="238"/>
      <c r="M204" s="239"/>
      <c r="N204" s="240"/>
      <c r="O204" s="240"/>
      <c r="P204" s="240"/>
      <c r="Q204" s="240"/>
      <c r="R204" s="240"/>
      <c r="S204" s="240"/>
      <c r="T204" s="241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2" t="s">
        <v>163</v>
      </c>
      <c r="AU204" s="242" t="s">
        <v>83</v>
      </c>
      <c r="AV204" s="13" t="s">
        <v>83</v>
      </c>
      <c r="AW204" s="13" t="s">
        <v>35</v>
      </c>
      <c r="AX204" s="13" t="s">
        <v>73</v>
      </c>
      <c r="AY204" s="242" t="s">
        <v>150</v>
      </c>
    </row>
    <row r="205" s="13" customFormat="1">
      <c r="A205" s="13"/>
      <c r="B205" s="232"/>
      <c r="C205" s="233"/>
      <c r="D205" s="225" t="s">
        <v>163</v>
      </c>
      <c r="E205" s="234" t="s">
        <v>19</v>
      </c>
      <c r="F205" s="235" t="s">
        <v>3256</v>
      </c>
      <c r="G205" s="233"/>
      <c r="H205" s="236">
        <v>9.8829999999999991</v>
      </c>
      <c r="I205" s="237"/>
      <c r="J205" s="233"/>
      <c r="K205" s="233"/>
      <c r="L205" s="238"/>
      <c r="M205" s="239"/>
      <c r="N205" s="240"/>
      <c r="O205" s="240"/>
      <c r="P205" s="240"/>
      <c r="Q205" s="240"/>
      <c r="R205" s="240"/>
      <c r="S205" s="240"/>
      <c r="T205" s="241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2" t="s">
        <v>163</v>
      </c>
      <c r="AU205" s="242" t="s">
        <v>83</v>
      </c>
      <c r="AV205" s="13" t="s">
        <v>83</v>
      </c>
      <c r="AW205" s="13" t="s">
        <v>35</v>
      </c>
      <c r="AX205" s="13" t="s">
        <v>73</v>
      </c>
      <c r="AY205" s="242" t="s">
        <v>150</v>
      </c>
    </row>
    <row r="206" s="13" customFormat="1">
      <c r="A206" s="13"/>
      <c r="B206" s="232"/>
      <c r="C206" s="233"/>
      <c r="D206" s="225" t="s">
        <v>163</v>
      </c>
      <c r="E206" s="234" t="s">
        <v>19</v>
      </c>
      <c r="F206" s="235" t="s">
        <v>3257</v>
      </c>
      <c r="G206" s="233"/>
      <c r="H206" s="236">
        <v>0.86599999999999999</v>
      </c>
      <c r="I206" s="237"/>
      <c r="J206" s="233"/>
      <c r="K206" s="233"/>
      <c r="L206" s="238"/>
      <c r="M206" s="239"/>
      <c r="N206" s="240"/>
      <c r="O206" s="240"/>
      <c r="P206" s="240"/>
      <c r="Q206" s="240"/>
      <c r="R206" s="240"/>
      <c r="S206" s="240"/>
      <c r="T206" s="241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2" t="s">
        <v>163</v>
      </c>
      <c r="AU206" s="242" t="s">
        <v>83</v>
      </c>
      <c r="AV206" s="13" t="s">
        <v>83</v>
      </c>
      <c r="AW206" s="13" t="s">
        <v>35</v>
      </c>
      <c r="AX206" s="13" t="s">
        <v>73</v>
      </c>
      <c r="AY206" s="242" t="s">
        <v>150</v>
      </c>
    </row>
    <row r="207" s="13" customFormat="1">
      <c r="A207" s="13"/>
      <c r="B207" s="232"/>
      <c r="C207" s="233"/>
      <c r="D207" s="225" t="s">
        <v>163</v>
      </c>
      <c r="E207" s="234" t="s">
        <v>19</v>
      </c>
      <c r="F207" s="235" t="s">
        <v>3258</v>
      </c>
      <c r="G207" s="233"/>
      <c r="H207" s="236">
        <v>6.2320000000000002</v>
      </c>
      <c r="I207" s="237"/>
      <c r="J207" s="233"/>
      <c r="K207" s="233"/>
      <c r="L207" s="238"/>
      <c r="M207" s="239"/>
      <c r="N207" s="240"/>
      <c r="O207" s="240"/>
      <c r="P207" s="240"/>
      <c r="Q207" s="240"/>
      <c r="R207" s="240"/>
      <c r="S207" s="240"/>
      <c r="T207" s="241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2" t="s">
        <v>163</v>
      </c>
      <c r="AU207" s="242" t="s">
        <v>83</v>
      </c>
      <c r="AV207" s="13" t="s">
        <v>83</v>
      </c>
      <c r="AW207" s="13" t="s">
        <v>35</v>
      </c>
      <c r="AX207" s="13" t="s">
        <v>73</v>
      </c>
      <c r="AY207" s="242" t="s">
        <v>150</v>
      </c>
    </row>
    <row r="208" s="13" customFormat="1">
      <c r="A208" s="13"/>
      <c r="B208" s="232"/>
      <c r="C208" s="233"/>
      <c r="D208" s="225" t="s">
        <v>163</v>
      </c>
      <c r="E208" s="234" t="s">
        <v>19</v>
      </c>
      <c r="F208" s="235" t="s">
        <v>3259</v>
      </c>
      <c r="G208" s="233"/>
      <c r="H208" s="236">
        <v>0.63600000000000001</v>
      </c>
      <c r="I208" s="237"/>
      <c r="J208" s="233"/>
      <c r="K208" s="233"/>
      <c r="L208" s="238"/>
      <c r="M208" s="239"/>
      <c r="N208" s="240"/>
      <c r="O208" s="240"/>
      <c r="P208" s="240"/>
      <c r="Q208" s="240"/>
      <c r="R208" s="240"/>
      <c r="S208" s="240"/>
      <c r="T208" s="241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2" t="s">
        <v>163</v>
      </c>
      <c r="AU208" s="242" t="s">
        <v>83</v>
      </c>
      <c r="AV208" s="13" t="s">
        <v>83</v>
      </c>
      <c r="AW208" s="13" t="s">
        <v>35</v>
      </c>
      <c r="AX208" s="13" t="s">
        <v>73</v>
      </c>
      <c r="AY208" s="242" t="s">
        <v>150</v>
      </c>
    </row>
    <row r="209" s="2" customFormat="1" ht="16.5" customHeight="1">
      <c r="A209" s="38"/>
      <c r="B209" s="39"/>
      <c r="C209" s="212" t="s">
        <v>326</v>
      </c>
      <c r="D209" s="212" t="s">
        <v>153</v>
      </c>
      <c r="E209" s="213" t="s">
        <v>3260</v>
      </c>
      <c r="F209" s="214" t="s">
        <v>3261</v>
      </c>
      <c r="G209" s="215" t="s">
        <v>182</v>
      </c>
      <c r="H209" s="216">
        <v>0.23100000000000001</v>
      </c>
      <c r="I209" s="217"/>
      <c r="J209" s="218">
        <f>ROUND(I209*H209,2)</f>
        <v>0</v>
      </c>
      <c r="K209" s="214" t="s">
        <v>157</v>
      </c>
      <c r="L209" s="44"/>
      <c r="M209" s="219" t="s">
        <v>19</v>
      </c>
      <c r="N209" s="220" t="s">
        <v>44</v>
      </c>
      <c r="O209" s="84"/>
      <c r="P209" s="221">
        <f>O209*H209</f>
        <v>0</v>
      </c>
      <c r="Q209" s="221">
        <v>1.05555</v>
      </c>
      <c r="R209" s="221">
        <f>Q209*H209</f>
        <v>0.24383205000000002</v>
      </c>
      <c r="S209" s="221">
        <v>0</v>
      </c>
      <c r="T209" s="222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23" t="s">
        <v>179</v>
      </c>
      <c r="AT209" s="223" t="s">
        <v>153</v>
      </c>
      <c r="AU209" s="223" t="s">
        <v>83</v>
      </c>
      <c r="AY209" s="17" t="s">
        <v>150</v>
      </c>
      <c r="BE209" s="224">
        <f>IF(N209="základní",J209,0)</f>
        <v>0</v>
      </c>
      <c r="BF209" s="224">
        <f>IF(N209="snížená",J209,0)</f>
        <v>0</v>
      </c>
      <c r="BG209" s="224">
        <f>IF(N209="zákl. přenesená",J209,0)</f>
        <v>0</v>
      </c>
      <c r="BH209" s="224">
        <f>IF(N209="sníž. přenesená",J209,0)</f>
        <v>0</v>
      </c>
      <c r="BI209" s="224">
        <f>IF(N209="nulová",J209,0)</f>
        <v>0</v>
      </c>
      <c r="BJ209" s="17" t="s">
        <v>81</v>
      </c>
      <c r="BK209" s="224">
        <f>ROUND(I209*H209,2)</f>
        <v>0</v>
      </c>
      <c r="BL209" s="17" t="s">
        <v>179</v>
      </c>
      <c r="BM209" s="223" t="s">
        <v>3262</v>
      </c>
    </row>
    <row r="210" s="2" customFormat="1">
      <c r="A210" s="38"/>
      <c r="B210" s="39"/>
      <c r="C210" s="40"/>
      <c r="D210" s="225" t="s">
        <v>159</v>
      </c>
      <c r="E210" s="40"/>
      <c r="F210" s="226" t="s">
        <v>3263</v>
      </c>
      <c r="G210" s="40"/>
      <c r="H210" s="40"/>
      <c r="I210" s="227"/>
      <c r="J210" s="40"/>
      <c r="K210" s="40"/>
      <c r="L210" s="44"/>
      <c r="M210" s="228"/>
      <c r="N210" s="229"/>
      <c r="O210" s="84"/>
      <c r="P210" s="84"/>
      <c r="Q210" s="84"/>
      <c r="R210" s="84"/>
      <c r="S210" s="84"/>
      <c r="T210" s="85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T210" s="17" t="s">
        <v>159</v>
      </c>
      <c r="AU210" s="17" t="s">
        <v>83</v>
      </c>
    </row>
    <row r="211" s="2" customFormat="1">
      <c r="A211" s="38"/>
      <c r="B211" s="39"/>
      <c r="C211" s="40"/>
      <c r="D211" s="230" t="s">
        <v>161</v>
      </c>
      <c r="E211" s="40"/>
      <c r="F211" s="231" t="s">
        <v>3264</v>
      </c>
      <c r="G211" s="40"/>
      <c r="H211" s="40"/>
      <c r="I211" s="227"/>
      <c r="J211" s="40"/>
      <c r="K211" s="40"/>
      <c r="L211" s="44"/>
      <c r="M211" s="228"/>
      <c r="N211" s="229"/>
      <c r="O211" s="84"/>
      <c r="P211" s="84"/>
      <c r="Q211" s="84"/>
      <c r="R211" s="84"/>
      <c r="S211" s="84"/>
      <c r="T211" s="85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T211" s="17" t="s">
        <v>161</v>
      </c>
      <c r="AU211" s="17" t="s">
        <v>83</v>
      </c>
    </row>
    <row r="212" s="13" customFormat="1">
      <c r="A212" s="13"/>
      <c r="B212" s="232"/>
      <c r="C212" s="233"/>
      <c r="D212" s="225" t="s">
        <v>163</v>
      </c>
      <c r="E212" s="234" t="s">
        <v>19</v>
      </c>
      <c r="F212" s="235" t="s">
        <v>3265</v>
      </c>
      <c r="G212" s="233"/>
      <c r="H212" s="236">
        <v>0.23100000000000001</v>
      </c>
      <c r="I212" s="237"/>
      <c r="J212" s="233"/>
      <c r="K212" s="233"/>
      <c r="L212" s="238"/>
      <c r="M212" s="239"/>
      <c r="N212" s="240"/>
      <c r="O212" s="240"/>
      <c r="P212" s="240"/>
      <c r="Q212" s="240"/>
      <c r="R212" s="240"/>
      <c r="S212" s="240"/>
      <c r="T212" s="241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2" t="s">
        <v>163</v>
      </c>
      <c r="AU212" s="242" t="s">
        <v>83</v>
      </c>
      <c r="AV212" s="13" t="s">
        <v>83</v>
      </c>
      <c r="AW212" s="13" t="s">
        <v>35</v>
      </c>
      <c r="AX212" s="13" t="s">
        <v>81</v>
      </c>
      <c r="AY212" s="242" t="s">
        <v>150</v>
      </c>
    </row>
    <row r="213" s="2" customFormat="1" ht="16.5" customHeight="1">
      <c r="A213" s="38"/>
      <c r="B213" s="39"/>
      <c r="C213" s="212" t="s">
        <v>332</v>
      </c>
      <c r="D213" s="212" t="s">
        <v>153</v>
      </c>
      <c r="E213" s="213" t="s">
        <v>3266</v>
      </c>
      <c r="F213" s="214" t="s">
        <v>3267</v>
      </c>
      <c r="G213" s="215" t="s">
        <v>182</v>
      </c>
      <c r="H213" s="216">
        <v>0.183</v>
      </c>
      <c r="I213" s="217"/>
      <c r="J213" s="218">
        <f>ROUND(I213*H213,2)</f>
        <v>0</v>
      </c>
      <c r="K213" s="214" t="s">
        <v>157</v>
      </c>
      <c r="L213" s="44"/>
      <c r="M213" s="219" t="s">
        <v>19</v>
      </c>
      <c r="N213" s="220" t="s">
        <v>44</v>
      </c>
      <c r="O213" s="84"/>
      <c r="P213" s="221">
        <f>O213*H213</f>
        <v>0</v>
      </c>
      <c r="Q213" s="221">
        <v>1.06277</v>
      </c>
      <c r="R213" s="221">
        <f>Q213*H213</f>
        <v>0.19448690999999999</v>
      </c>
      <c r="S213" s="221">
        <v>0</v>
      </c>
      <c r="T213" s="222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23" t="s">
        <v>179</v>
      </c>
      <c r="AT213" s="223" t="s">
        <v>153</v>
      </c>
      <c r="AU213" s="223" t="s">
        <v>83</v>
      </c>
      <c r="AY213" s="17" t="s">
        <v>150</v>
      </c>
      <c r="BE213" s="224">
        <f>IF(N213="základní",J213,0)</f>
        <v>0</v>
      </c>
      <c r="BF213" s="224">
        <f>IF(N213="snížená",J213,0)</f>
        <v>0</v>
      </c>
      <c r="BG213" s="224">
        <f>IF(N213="zákl. přenesená",J213,0)</f>
        <v>0</v>
      </c>
      <c r="BH213" s="224">
        <f>IF(N213="sníž. přenesená",J213,0)</f>
        <v>0</v>
      </c>
      <c r="BI213" s="224">
        <f>IF(N213="nulová",J213,0)</f>
        <v>0</v>
      </c>
      <c r="BJ213" s="17" t="s">
        <v>81</v>
      </c>
      <c r="BK213" s="224">
        <f>ROUND(I213*H213,2)</f>
        <v>0</v>
      </c>
      <c r="BL213" s="17" t="s">
        <v>179</v>
      </c>
      <c r="BM213" s="223" t="s">
        <v>3268</v>
      </c>
    </row>
    <row r="214" s="2" customFormat="1">
      <c r="A214" s="38"/>
      <c r="B214" s="39"/>
      <c r="C214" s="40"/>
      <c r="D214" s="225" t="s">
        <v>159</v>
      </c>
      <c r="E214" s="40"/>
      <c r="F214" s="226" t="s">
        <v>3269</v>
      </c>
      <c r="G214" s="40"/>
      <c r="H214" s="40"/>
      <c r="I214" s="227"/>
      <c r="J214" s="40"/>
      <c r="K214" s="40"/>
      <c r="L214" s="44"/>
      <c r="M214" s="228"/>
      <c r="N214" s="229"/>
      <c r="O214" s="84"/>
      <c r="P214" s="84"/>
      <c r="Q214" s="84"/>
      <c r="R214" s="84"/>
      <c r="S214" s="84"/>
      <c r="T214" s="85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T214" s="17" t="s">
        <v>159</v>
      </c>
      <c r="AU214" s="17" t="s">
        <v>83</v>
      </c>
    </row>
    <row r="215" s="2" customFormat="1">
      <c r="A215" s="38"/>
      <c r="B215" s="39"/>
      <c r="C215" s="40"/>
      <c r="D215" s="230" t="s">
        <v>161</v>
      </c>
      <c r="E215" s="40"/>
      <c r="F215" s="231" t="s">
        <v>3270</v>
      </c>
      <c r="G215" s="40"/>
      <c r="H215" s="40"/>
      <c r="I215" s="227"/>
      <c r="J215" s="40"/>
      <c r="K215" s="40"/>
      <c r="L215" s="44"/>
      <c r="M215" s="228"/>
      <c r="N215" s="229"/>
      <c r="O215" s="84"/>
      <c r="P215" s="84"/>
      <c r="Q215" s="84"/>
      <c r="R215" s="84"/>
      <c r="S215" s="84"/>
      <c r="T215" s="85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T215" s="17" t="s">
        <v>161</v>
      </c>
      <c r="AU215" s="17" t="s">
        <v>83</v>
      </c>
    </row>
    <row r="216" s="13" customFormat="1">
      <c r="A216" s="13"/>
      <c r="B216" s="232"/>
      <c r="C216" s="233"/>
      <c r="D216" s="225" t="s">
        <v>163</v>
      </c>
      <c r="E216" s="234" t="s">
        <v>19</v>
      </c>
      <c r="F216" s="235" t="s">
        <v>3271</v>
      </c>
      <c r="G216" s="233"/>
      <c r="H216" s="236">
        <v>0.183</v>
      </c>
      <c r="I216" s="237"/>
      <c r="J216" s="233"/>
      <c r="K216" s="233"/>
      <c r="L216" s="238"/>
      <c r="M216" s="239"/>
      <c r="N216" s="240"/>
      <c r="O216" s="240"/>
      <c r="P216" s="240"/>
      <c r="Q216" s="240"/>
      <c r="R216" s="240"/>
      <c r="S216" s="240"/>
      <c r="T216" s="241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2" t="s">
        <v>163</v>
      </c>
      <c r="AU216" s="242" t="s">
        <v>83</v>
      </c>
      <c r="AV216" s="13" t="s">
        <v>83</v>
      </c>
      <c r="AW216" s="13" t="s">
        <v>35</v>
      </c>
      <c r="AX216" s="13" t="s">
        <v>81</v>
      </c>
      <c r="AY216" s="242" t="s">
        <v>150</v>
      </c>
    </row>
    <row r="217" s="2" customFormat="1" ht="16.5" customHeight="1">
      <c r="A217" s="38"/>
      <c r="B217" s="39"/>
      <c r="C217" s="212" t="s">
        <v>336</v>
      </c>
      <c r="D217" s="212" t="s">
        <v>153</v>
      </c>
      <c r="E217" s="213" t="s">
        <v>3272</v>
      </c>
      <c r="F217" s="214" t="s">
        <v>3273</v>
      </c>
      <c r="G217" s="215" t="s">
        <v>281</v>
      </c>
      <c r="H217" s="216">
        <v>3</v>
      </c>
      <c r="I217" s="217"/>
      <c r="J217" s="218">
        <f>ROUND(I217*H217,2)</f>
        <v>0</v>
      </c>
      <c r="K217" s="214" t="s">
        <v>157</v>
      </c>
      <c r="L217" s="44"/>
      <c r="M217" s="219" t="s">
        <v>19</v>
      </c>
      <c r="N217" s="220" t="s">
        <v>44</v>
      </c>
      <c r="O217" s="84"/>
      <c r="P217" s="221">
        <f>O217*H217</f>
        <v>0</v>
      </c>
      <c r="Q217" s="221">
        <v>0.019699999999999999</v>
      </c>
      <c r="R217" s="221">
        <f>Q217*H217</f>
        <v>0.0591</v>
      </c>
      <c r="S217" s="221">
        <v>0</v>
      </c>
      <c r="T217" s="222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23" t="s">
        <v>179</v>
      </c>
      <c r="AT217" s="223" t="s">
        <v>153</v>
      </c>
      <c r="AU217" s="223" t="s">
        <v>83</v>
      </c>
      <c r="AY217" s="17" t="s">
        <v>150</v>
      </c>
      <c r="BE217" s="224">
        <f>IF(N217="základní",J217,0)</f>
        <v>0</v>
      </c>
      <c r="BF217" s="224">
        <f>IF(N217="snížená",J217,0)</f>
        <v>0</v>
      </c>
      <c r="BG217" s="224">
        <f>IF(N217="zákl. přenesená",J217,0)</f>
        <v>0</v>
      </c>
      <c r="BH217" s="224">
        <f>IF(N217="sníž. přenesená",J217,0)</f>
        <v>0</v>
      </c>
      <c r="BI217" s="224">
        <f>IF(N217="nulová",J217,0)</f>
        <v>0</v>
      </c>
      <c r="BJ217" s="17" t="s">
        <v>81</v>
      </c>
      <c r="BK217" s="224">
        <f>ROUND(I217*H217,2)</f>
        <v>0</v>
      </c>
      <c r="BL217" s="17" t="s">
        <v>179</v>
      </c>
      <c r="BM217" s="223" t="s">
        <v>3274</v>
      </c>
    </row>
    <row r="218" s="2" customFormat="1">
      <c r="A218" s="38"/>
      <c r="B218" s="39"/>
      <c r="C218" s="40"/>
      <c r="D218" s="225" t="s">
        <v>159</v>
      </c>
      <c r="E218" s="40"/>
      <c r="F218" s="226" t="s">
        <v>3275</v>
      </c>
      <c r="G218" s="40"/>
      <c r="H218" s="40"/>
      <c r="I218" s="227"/>
      <c r="J218" s="40"/>
      <c r="K218" s="40"/>
      <c r="L218" s="44"/>
      <c r="M218" s="228"/>
      <c r="N218" s="229"/>
      <c r="O218" s="84"/>
      <c r="P218" s="84"/>
      <c r="Q218" s="84"/>
      <c r="R218" s="84"/>
      <c r="S218" s="84"/>
      <c r="T218" s="85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T218" s="17" t="s">
        <v>159</v>
      </c>
      <c r="AU218" s="17" t="s">
        <v>83</v>
      </c>
    </row>
    <row r="219" s="2" customFormat="1">
      <c r="A219" s="38"/>
      <c r="B219" s="39"/>
      <c r="C219" s="40"/>
      <c r="D219" s="230" t="s">
        <v>161</v>
      </c>
      <c r="E219" s="40"/>
      <c r="F219" s="231" t="s">
        <v>3276</v>
      </c>
      <c r="G219" s="40"/>
      <c r="H219" s="40"/>
      <c r="I219" s="227"/>
      <c r="J219" s="40"/>
      <c r="K219" s="40"/>
      <c r="L219" s="44"/>
      <c r="M219" s="228"/>
      <c r="N219" s="229"/>
      <c r="O219" s="84"/>
      <c r="P219" s="84"/>
      <c r="Q219" s="84"/>
      <c r="R219" s="84"/>
      <c r="S219" s="84"/>
      <c r="T219" s="85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T219" s="17" t="s">
        <v>161</v>
      </c>
      <c r="AU219" s="17" t="s">
        <v>83</v>
      </c>
    </row>
    <row r="220" s="2" customFormat="1" ht="21.75" customHeight="1">
      <c r="A220" s="38"/>
      <c r="B220" s="39"/>
      <c r="C220" s="212" t="s">
        <v>342</v>
      </c>
      <c r="D220" s="212" t="s">
        <v>153</v>
      </c>
      <c r="E220" s="213" t="s">
        <v>3277</v>
      </c>
      <c r="F220" s="214" t="s">
        <v>3278</v>
      </c>
      <c r="G220" s="215" t="s">
        <v>281</v>
      </c>
      <c r="H220" s="216">
        <v>1</v>
      </c>
      <c r="I220" s="217"/>
      <c r="J220" s="218">
        <f>ROUND(I220*H220,2)</f>
        <v>0</v>
      </c>
      <c r="K220" s="214" t="s">
        <v>157</v>
      </c>
      <c r="L220" s="44"/>
      <c r="M220" s="219" t="s">
        <v>19</v>
      </c>
      <c r="N220" s="220" t="s">
        <v>44</v>
      </c>
      <c r="O220" s="84"/>
      <c r="P220" s="221">
        <f>O220*H220</f>
        <v>0</v>
      </c>
      <c r="Q220" s="221">
        <v>0.053510000000000002</v>
      </c>
      <c r="R220" s="221">
        <f>Q220*H220</f>
        <v>0.053510000000000002</v>
      </c>
      <c r="S220" s="221">
        <v>0</v>
      </c>
      <c r="T220" s="222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23" t="s">
        <v>179</v>
      </c>
      <c r="AT220" s="223" t="s">
        <v>153</v>
      </c>
      <c r="AU220" s="223" t="s">
        <v>83</v>
      </c>
      <c r="AY220" s="17" t="s">
        <v>150</v>
      </c>
      <c r="BE220" s="224">
        <f>IF(N220="základní",J220,0)</f>
        <v>0</v>
      </c>
      <c r="BF220" s="224">
        <f>IF(N220="snížená",J220,0)</f>
        <v>0</v>
      </c>
      <c r="BG220" s="224">
        <f>IF(N220="zákl. přenesená",J220,0)</f>
        <v>0</v>
      </c>
      <c r="BH220" s="224">
        <f>IF(N220="sníž. přenesená",J220,0)</f>
        <v>0</v>
      </c>
      <c r="BI220" s="224">
        <f>IF(N220="nulová",J220,0)</f>
        <v>0</v>
      </c>
      <c r="BJ220" s="17" t="s">
        <v>81</v>
      </c>
      <c r="BK220" s="224">
        <f>ROUND(I220*H220,2)</f>
        <v>0</v>
      </c>
      <c r="BL220" s="17" t="s">
        <v>179</v>
      </c>
      <c r="BM220" s="223" t="s">
        <v>3279</v>
      </c>
    </row>
    <row r="221" s="2" customFormat="1">
      <c r="A221" s="38"/>
      <c r="B221" s="39"/>
      <c r="C221" s="40"/>
      <c r="D221" s="225" t="s">
        <v>159</v>
      </c>
      <c r="E221" s="40"/>
      <c r="F221" s="226" t="s">
        <v>3280</v>
      </c>
      <c r="G221" s="40"/>
      <c r="H221" s="40"/>
      <c r="I221" s="227"/>
      <c r="J221" s="40"/>
      <c r="K221" s="40"/>
      <c r="L221" s="44"/>
      <c r="M221" s="228"/>
      <c r="N221" s="229"/>
      <c r="O221" s="84"/>
      <c r="P221" s="84"/>
      <c r="Q221" s="84"/>
      <c r="R221" s="84"/>
      <c r="S221" s="84"/>
      <c r="T221" s="85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T221" s="17" t="s">
        <v>159</v>
      </c>
      <c r="AU221" s="17" t="s">
        <v>83</v>
      </c>
    </row>
    <row r="222" s="2" customFormat="1">
      <c r="A222" s="38"/>
      <c r="B222" s="39"/>
      <c r="C222" s="40"/>
      <c r="D222" s="230" t="s">
        <v>161</v>
      </c>
      <c r="E222" s="40"/>
      <c r="F222" s="231" t="s">
        <v>3281</v>
      </c>
      <c r="G222" s="40"/>
      <c r="H222" s="40"/>
      <c r="I222" s="227"/>
      <c r="J222" s="40"/>
      <c r="K222" s="40"/>
      <c r="L222" s="44"/>
      <c r="M222" s="228"/>
      <c r="N222" s="229"/>
      <c r="O222" s="84"/>
      <c r="P222" s="84"/>
      <c r="Q222" s="84"/>
      <c r="R222" s="84"/>
      <c r="S222" s="84"/>
      <c r="T222" s="85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T222" s="17" t="s">
        <v>161</v>
      </c>
      <c r="AU222" s="17" t="s">
        <v>83</v>
      </c>
    </row>
    <row r="223" s="2" customFormat="1" ht="16.5" customHeight="1">
      <c r="A223" s="38"/>
      <c r="B223" s="39"/>
      <c r="C223" s="212" t="s">
        <v>346</v>
      </c>
      <c r="D223" s="212" t="s">
        <v>153</v>
      </c>
      <c r="E223" s="213" t="s">
        <v>3282</v>
      </c>
      <c r="F223" s="214" t="s">
        <v>3283</v>
      </c>
      <c r="G223" s="215" t="s">
        <v>182</v>
      </c>
      <c r="H223" s="216">
        <v>1.6659999999999999</v>
      </c>
      <c r="I223" s="217"/>
      <c r="J223" s="218">
        <f>ROUND(I223*H223,2)</f>
        <v>0</v>
      </c>
      <c r="K223" s="214" t="s">
        <v>157</v>
      </c>
      <c r="L223" s="44"/>
      <c r="M223" s="219" t="s">
        <v>19</v>
      </c>
      <c r="N223" s="220" t="s">
        <v>44</v>
      </c>
      <c r="O223" s="84"/>
      <c r="P223" s="221">
        <f>O223*H223</f>
        <v>0</v>
      </c>
      <c r="Q223" s="221">
        <v>0</v>
      </c>
      <c r="R223" s="221">
        <f>Q223*H223</f>
        <v>0</v>
      </c>
      <c r="S223" s="221">
        <v>0</v>
      </c>
      <c r="T223" s="222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23" t="s">
        <v>179</v>
      </c>
      <c r="AT223" s="223" t="s">
        <v>153</v>
      </c>
      <c r="AU223" s="223" t="s">
        <v>83</v>
      </c>
      <c r="AY223" s="17" t="s">
        <v>150</v>
      </c>
      <c r="BE223" s="224">
        <f>IF(N223="základní",J223,0)</f>
        <v>0</v>
      </c>
      <c r="BF223" s="224">
        <f>IF(N223="snížená",J223,0)</f>
        <v>0</v>
      </c>
      <c r="BG223" s="224">
        <f>IF(N223="zákl. přenesená",J223,0)</f>
        <v>0</v>
      </c>
      <c r="BH223" s="224">
        <f>IF(N223="sníž. přenesená",J223,0)</f>
        <v>0</v>
      </c>
      <c r="BI223" s="224">
        <f>IF(N223="nulová",J223,0)</f>
        <v>0</v>
      </c>
      <c r="BJ223" s="17" t="s">
        <v>81</v>
      </c>
      <c r="BK223" s="224">
        <f>ROUND(I223*H223,2)</f>
        <v>0</v>
      </c>
      <c r="BL223" s="17" t="s">
        <v>179</v>
      </c>
      <c r="BM223" s="223" t="s">
        <v>3284</v>
      </c>
    </row>
    <row r="224" s="2" customFormat="1">
      <c r="A224" s="38"/>
      <c r="B224" s="39"/>
      <c r="C224" s="40"/>
      <c r="D224" s="225" t="s">
        <v>159</v>
      </c>
      <c r="E224" s="40"/>
      <c r="F224" s="226" t="s">
        <v>3285</v>
      </c>
      <c r="G224" s="40"/>
      <c r="H224" s="40"/>
      <c r="I224" s="227"/>
      <c r="J224" s="40"/>
      <c r="K224" s="40"/>
      <c r="L224" s="44"/>
      <c r="M224" s="228"/>
      <c r="N224" s="229"/>
      <c r="O224" s="84"/>
      <c r="P224" s="84"/>
      <c r="Q224" s="84"/>
      <c r="R224" s="84"/>
      <c r="S224" s="84"/>
      <c r="T224" s="85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T224" s="17" t="s">
        <v>159</v>
      </c>
      <c r="AU224" s="17" t="s">
        <v>83</v>
      </c>
    </row>
    <row r="225" s="2" customFormat="1">
      <c r="A225" s="38"/>
      <c r="B225" s="39"/>
      <c r="C225" s="40"/>
      <c r="D225" s="230" t="s">
        <v>161</v>
      </c>
      <c r="E225" s="40"/>
      <c r="F225" s="231" t="s">
        <v>3286</v>
      </c>
      <c r="G225" s="40"/>
      <c r="H225" s="40"/>
      <c r="I225" s="227"/>
      <c r="J225" s="40"/>
      <c r="K225" s="40"/>
      <c r="L225" s="44"/>
      <c r="M225" s="228"/>
      <c r="N225" s="229"/>
      <c r="O225" s="84"/>
      <c r="P225" s="84"/>
      <c r="Q225" s="84"/>
      <c r="R225" s="84"/>
      <c r="S225" s="84"/>
      <c r="T225" s="85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T225" s="17" t="s">
        <v>161</v>
      </c>
      <c r="AU225" s="17" t="s">
        <v>83</v>
      </c>
    </row>
    <row r="226" s="13" customFormat="1">
      <c r="A226" s="13"/>
      <c r="B226" s="232"/>
      <c r="C226" s="233"/>
      <c r="D226" s="225" t="s">
        <v>163</v>
      </c>
      <c r="E226" s="234" t="s">
        <v>19</v>
      </c>
      <c r="F226" s="235" t="s">
        <v>3287</v>
      </c>
      <c r="G226" s="233"/>
      <c r="H226" s="236">
        <v>1.071</v>
      </c>
      <c r="I226" s="237"/>
      <c r="J226" s="233"/>
      <c r="K226" s="233"/>
      <c r="L226" s="238"/>
      <c r="M226" s="239"/>
      <c r="N226" s="240"/>
      <c r="O226" s="240"/>
      <c r="P226" s="240"/>
      <c r="Q226" s="240"/>
      <c r="R226" s="240"/>
      <c r="S226" s="240"/>
      <c r="T226" s="241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2" t="s">
        <v>163</v>
      </c>
      <c r="AU226" s="242" t="s">
        <v>83</v>
      </c>
      <c r="AV226" s="13" t="s">
        <v>83</v>
      </c>
      <c r="AW226" s="13" t="s">
        <v>35</v>
      </c>
      <c r="AX226" s="13" t="s">
        <v>73</v>
      </c>
      <c r="AY226" s="242" t="s">
        <v>150</v>
      </c>
    </row>
    <row r="227" s="13" customFormat="1">
      <c r="A227" s="13"/>
      <c r="B227" s="232"/>
      <c r="C227" s="233"/>
      <c r="D227" s="225" t="s">
        <v>163</v>
      </c>
      <c r="E227" s="234" t="s">
        <v>19</v>
      </c>
      <c r="F227" s="235" t="s">
        <v>3288</v>
      </c>
      <c r="G227" s="233"/>
      <c r="H227" s="236">
        <v>0.497</v>
      </c>
      <c r="I227" s="237"/>
      <c r="J227" s="233"/>
      <c r="K227" s="233"/>
      <c r="L227" s="238"/>
      <c r="M227" s="239"/>
      <c r="N227" s="240"/>
      <c r="O227" s="240"/>
      <c r="P227" s="240"/>
      <c r="Q227" s="240"/>
      <c r="R227" s="240"/>
      <c r="S227" s="240"/>
      <c r="T227" s="241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2" t="s">
        <v>163</v>
      </c>
      <c r="AU227" s="242" t="s">
        <v>83</v>
      </c>
      <c r="AV227" s="13" t="s">
        <v>83</v>
      </c>
      <c r="AW227" s="13" t="s">
        <v>35</v>
      </c>
      <c r="AX227" s="13" t="s">
        <v>73</v>
      </c>
      <c r="AY227" s="242" t="s">
        <v>150</v>
      </c>
    </row>
    <row r="228" s="13" customFormat="1">
      <c r="A228" s="13"/>
      <c r="B228" s="232"/>
      <c r="C228" s="233"/>
      <c r="D228" s="225" t="s">
        <v>163</v>
      </c>
      <c r="E228" s="234" t="s">
        <v>19</v>
      </c>
      <c r="F228" s="235" t="s">
        <v>3289</v>
      </c>
      <c r="G228" s="233"/>
      <c r="H228" s="236">
        <v>0.068000000000000005</v>
      </c>
      <c r="I228" s="237"/>
      <c r="J228" s="233"/>
      <c r="K228" s="233"/>
      <c r="L228" s="238"/>
      <c r="M228" s="239"/>
      <c r="N228" s="240"/>
      <c r="O228" s="240"/>
      <c r="P228" s="240"/>
      <c r="Q228" s="240"/>
      <c r="R228" s="240"/>
      <c r="S228" s="240"/>
      <c r="T228" s="241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2" t="s">
        <v>163</v>
      </c>
      <c r="AU228" s="242" t="s">
        <v>83</v>
      </c>
      <c r="AV228" s="13" t="s">
        <v>83</v>
      </c>
      <c r="AW228" s="13" t="s">
        <v>35</v>
      </c>
      <c r="AX228" s="13" t="s">
        <v>73</v>
      </c>
      <c r="AY228" s="242" t="s">
        <v>150</v>
      </c>
    </row>
    <row r="229" s="13" customFormat="1">
      <c r="A229" s="13"/>
      <c r="B229" s="232"/>
      <c r="C229" s="233"/>
      <c r="D229" s="225" t="s">
        <v>163</v>
      </c>
      <c r="E229" s="234" t="s">
        <v>19</v>
      </c>
      <c r="F229" s="235" t="s">
        <v>3290</v>
      </c>
      <c r="G229" s="233"/>
      <c r="H229" s="236">
        <v>0.029999999999999999</v>
      </c>
      <c r="I229" s="237"/>
      <c r="J229" s="233"/>
      <c r="K229" s="233"/>
      <c r="L229" s="238"/>
      <c r="M229" s="239"/>
      <c r="N229" s="240"/>
      <c r="O229" s="240"/>
      <c r="P229" s="240"/>
      <c r="Q229" s="240"/>
      <c r="R229" s="240"/>
      <c r="S229" s="240"/>
      <c r="T229" s="241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2" t="s">
        <v>163</v>
      </c>
      <c r="AU229" s="242" t="s">
        <v>83</v>
      </c>
      <c r="AV229" s="13" t="s">
        <v>83</v>
      </c>
      <c r="AW229" s="13" t="s">
        <v>35</v>
      </c>
      <c r="AX229" s="13" t="s">
        <v>73</v>
      </c>
      <c r="AY229" s="242" t="s">
        <v>150</v>
      </c>
    </row>
    <row r="230" s="2" customFormat="1" ht="16.5" customHeight="1">
      <c r="A230" s="38"/>
      <c r="B230" s="39"/>
      <c r="C230" s="243" t="s">
        <v>232</v>
      </c>
      <c r="D230" s="243" t="s">
        <v>229</v>
      </c>
      <c r="E230" s="244" t="s">
        <v>3291</v>
      </c>
      <c r="F230" s="245" t="s">
        <v>3292</v>
      </c>
      <c r="G230" s="246" t="s">
        <v>182</v>
      </c>
      <c r="H230" s="247">
        <v>1.6459999999999999</v>
      </c>
      <c r="I230" s="248"/>
      <c r="J230" s="249">
        <f>ROUND(I230*H230,2)</f>
        <v>0</v>
      </c>
      <c r="K230" s="245" t="s">
        <v>157</v>
      </c>
      <c r="L230" s="250"/>
      <c r="M230" s="251" t="s">
        <v>19</v>
      </c>
      <c r="N230" s="252" t="s">
        <v>44</v>
      </c>
      <c r="O230" s="84"/>
      <c r="P230" s="221">
        <f>O230*H230</f>
        <v>0</v>
      </c>
      <c r="Q230" s="221">
        <v>1</v>
      </c>
      <c r="R230" s="221">
        <f>Q230*H230</f>
        <v>1.6459999999999999</v>
      </c>
      <c r="S230" s="221">
        <v>0</v>
      </c>
      <c r="T230" s="222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23" t="s">
        <v>204</v>
      </c>
      <c r="AT230" s="223" t="s">
        <v>229</v>
      </c>
      <c r="AU230" s="223" t="s">
        <v>83</v>
      </c>
      <c r="AY230" s="17" t="s">
        <v>150</v>
      </c>
      <c r="BE230" s="224">
        <f>IF(N230="základní",J230,0)</f>
        <v>0</v>
      </c>
      <c r="BF230" s="224">
        <f>IF(N230="snížená",J230,0)</f>
        <v>0</v>
      </c>
      <c r="BG230" s="224">
        <f>IF(N230="zákl. přenesená",J230,0)</f>
        <v>0</v>
      </c>
      <c r="BH230" s="224">
        <f>IF(N230="sníž. přenesená",J230,0)</f>
        <v>0</v>
      </c>
      <c r="BI230" s="224">
        <f>IF(N230="nulová",J230,0)</f>
        <v>0</v>
      </c>
      <c r="BJ230" s="17" t="s">
        <v>81</v>
      </c>
      <c r="BK230" s="224">
        <f>ROUND(I230*H230,2)</f>
        <v>0</v>
      </c>
      <c r="BL230" s="17" t="s">
        <v>179</v>
      </c>
      <c r="BM230" s="223" t="s">
        <v>3293</v>
      </c>
    </row>
    <row r="231" s="2" customFormat="1">
      <c r="A231" s="38"/>
      <c r="B231" s="39"/>
      <c r="C231" s="40"/>
      <c r="D231" s="225" t="s">
        <v>159</v>
      </c>
      <c r="E231" s="40"/>
      <c r="F231" s="226" t="s">
        <v>3292</v>
      </c>
      <c r="G231" s="40"/>
      <c r="H231" s="40"/>
      <c r="I231" s="227"/>
      <c r="J231" s="40"/>
      <c r="K231" s="40"/>
      <c r="L231" s="44"/>
      <c r="M231" s="228"/>
      <c r="N231" s="229"/>
      <c r="O231" s="84"/>
      <c r="P231" s="84"/>
      <c r="Q231" s="84"/>
      <c r="R231" s="84"/>
      <c r="S231" s="84"/>
      <c r="T231" s="85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T231" s="17" t="s">
        <v>159</v>
      </c>
      <c r="AU231" s="17" t="s">
        <v>83</v>
      </c>
    </row>
    <row r="232" s="13" customFormat="1">
      <c r="A232" s="13"/>
      <c r="B232" s="232"/>
      <c r="C232" s="233"/>
      <c r="D232" s="225" t="s">
        <v>163</v>
      </c>
      <c r="E232" s="234" t="s">
        <v>19</v>
      </c>
      <c r="F232" s="235" t="s">
        <v>3287</v>
      </c>
      <c r="G232" s="233"/>
      <c r="H232" s="236">
        <v>1.071</v>
      </c>
      <c r="I232" s="237"/>
      <c r="J232" s="233"/>
      <c r="K232" s="233"/>
      <c r="L232" s="238"/>
      <c r="M232" s="239"/>
      <c r="N232" s="240"/>
      <c r="O232" s="240"/>
      <c r="P232" s="240"/>
      <c r="Q232" s="240"/>
      <c r="R232" s="240"/>
      <c r="S232" s="240"/>
      <c r="T232" s="241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2" t="s">
        <v>163</v>
      </c>
      <c r="AU232" s="242" t="s">
        <v>83</v>
      </c>
      <c r="AV232" s="13" t="s">
        <v>83</v>
      </c>
      <c r="AW232" s="13" t="s">
        <v>35</v>
      </c>
      <c r="AX232" s="13" t="s">
        <v>73</v>
      </c>
      <c r="AY232" s="242" t="s">
        <v>150</v>
      </c>
    </row>
    <row r="233" s="13" customFormat="1">
      <c r="A233" s="13"/>
      <c r="B233" s="232"/>
      <c r="C233" s="233"/>
      <c r="D233" s="225" t="s">
        <v>163</v>
      </c>
      <c r="E233" s="234" t="s">
        <v>19</v>
      </c>
      <c r="F233" s="235" t="s">
        <v>3288</v>
      </c>
      <c r="G233" s="233"/>
      <c r="H233" s="236">
        <v>0.497</v>
      </c>
      <c r="I233" s="237"/>
      <c r="J233" s="233"/>
      <c r="K233" s="233"/>
      <c r="L233" s="238"/>
      <c r="M233" s="239"/>
      <c r="N233" s="240"/>
      <c r="O233" s="240"/>
      <c r="P233" s="240"/>
      <c r="Q233" s="240"/>
      <c r="R233" s="240"/>
      <c r="S233" s="240"/>
      <c r="T233" s="241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2" t="s">
        <v>163</v>
      </c>
      <c r="AU233" s="242" t="s">
        <v>83</v>
      </c>
      <c r="AV233" s="13" t="s">
        <v>83</v>
      </c>
      <c r="AW233" s="13" t="s">
        <v>35</v>
      </c>
      <c r="AX233" s="13" t="s">
        <v>73</v>
      </c>
      <c r="AY233" s="242" t="s">
        <v>150</v>
      </c>
    </row>
    <row r="234" s="13" customFormat="1">
      <c r="A234" s="13"/>
      <c r="B234" s="232"/>
      <c r="C234" s="233"/>
      <c r="D234" s="225" t="s">
        <v>163</v>
      </c>
      <c r="E234" s="233"/>
      <c r="F234" s="235" t="s">
        <v>3294</v>
      </c>
      <c r="G234" s="233"/>
      <c r="H234" s="236">
        <v>1.6459999999999999</v>
      </c>
      <c r="I234" s="237"/>
      <c r="J234" s="233"/>
      <c r="K234" s="233"/>
      <c r="L234" s="238"/>
      <c r="M234" s="239"/>
      <c r="N234" s="240"/>
      <c r="O234" s="240"/>
      <c r="P234" s="240"/>
      <c r="Q234" s="240"/>
      <c r="R234" s="240"/>
      <c r="S234" s="240"/>
      <c r="T234" s="241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2" t="s">
        <v>163</v>
      </c>
      <c r="AU234" s="242" t="s">
        <v>83</v>
      </c>
      <c r="AV234" s="13" t="s">
        <v>83</v>
      </c>
      <c r="AW234" s="13" t="s">
        <v>4</v>
      </c>
      <c r="AX234" s="13" t="s">
        <v>81</v>
      </c>
      <c r="AY234" s="242" t="s">
        <v>150</v>
      </c>
    </row>
    <row r="235" s="2" customFormat="1" ht="16.5" customHeight="1">
      <c r="A235" s="38"/>
      <c r="B235" s="39"/>
      <c r="C235" s="243" t="s">
        <v>357</v>
      </c>
      <c r="D235" s="243" t="s">
        <v>229</v>
      </c>
      <c r="E235" s="244" t="s">
        <v>3295</v>
      </c>
      <c r="F235" s="245" t="s">
        <v>3296</v>
      </c>
      <c r="G235" s="246" t="s">
        <v>182</v>
      </c>
      <c r="H235" s="247">
        <v>0.070999999999999994</v>
      </c>
      <c r="I235" s="248"/>
      <c r="J235" s="249">
        <f>ROUND(I235*H235,2)</f>
        <v>0</v>
      </c>
      <c r="K235" s="245" t="s">
        <v>157</v>
      </c>
      <c r="L235" s="250"/>
      <c r="M235" s="251" t="s">
        <v>19</v>
      </c>
      <c r="N235" s="252" t="s">
        <v>44</v>
      </c>
      <c r="O235" s="84"/>
      <c r="P235" s="221">
        <f>O235*H235</f>
        <v>0</v>
      </c>
      <c r="Q235" s="221">
        <v>1</v>
      </c>
      <c r="R235" s="221">
        <f>Q235*H235</f>
        <v>0.070999999999999994</v>
      </c>
      <c r="S235" s="221">
        <v>0</v>
      </c>
      <c r="T235" s="222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23" t="s">
        <v>204</v>
      </c>
      <c r="AT235" s="223" t="s">
        <v>229</v>
      </c>
      <c r="AU235" s="223" t="s">
        <v>83</v>
      </c>
      <c r="AY235" s="17" t="s">
        <v>150</v>
      </c>
      <c r="BE235" s="224">
        <f>IF(N235="základní",J235,0)</f>
        <v>0</v>
      </c>
      <c r="BF235" s="224">
        <f>IF(N235="snížená",J235,0)</f>
        <v>0</v>
      </c>
      <c r="BG235" s="224">
        <f>IF(N235="zákl. přenesená",J235,0)</f>
        <v>0</v>
      </c>
      <c r="BH235" s="224">
        <f>IF(N235="sníž. přenesená",J235,0)</f>
        <v>0</v>
      </c>
      <c r="BI235" s="224">
        <f>IF(N235="nulová",J235,0)</f>
        <v>0</v>
      </c>
      <c r="BJ235" s="17" t="s">
        <v>81</v>
      </c>
      <c r="BK235" s="224">
        <f>ROUND(I235*H235,2)</f>
        <v>0</v>
      </c>
      <c r="BL235" s="17" t="s">
        <v>179</v>
      </c>
      <c r="BM235" s="223" t="s">
        <v>3297</v>
      </c>
    </row>
    <row r="236" s="2" customFormat="1">
      <c r="A236" s="38"/>
      <c r="B236" s="39"/>
      <c r="C236" s="40"/>
      <c r="D236" s="225" t="s">
        <v>159</v>
      </c>
      <c r="E236" s="40"/>
      <c r="F236" s="226" t="s">
        <v>3296</v>
      </c>
      <c r="G236" s="40"/>
      <c r="H236" s="40"/>
      <c r="I236" s="227"/>
      <c r="J236" s="40"/>
      <c r="K236" s="40"/>
      <c r="L236" s="44"/>
      <c r="M236" s="228"/>
      <c r="N236" s="229"/>
      <c r="O236" s="84"/>
      <c r="P236" s="84"/>
      <c r="Q236" s="84"/>
      <c r="R236" s="84"/>
      <c r="S236" s="84"/>
      <c r="T236" s="85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T236" s="17" t="s">
        <v>159</v>
      </c>
      <c r="AU236" s="17" t="s">
        <v>83</v>
      </c>
    </row>
    <row r="237" s="13" customFormat="1">
      <c r="A237" s="13"/>
      <c r="B237" s="232"/>
      <c r="C237" s="233"/>
      <c r="D237" s="225" t="s">
        <v>163</v>
      </c>
      <c r="E237" s="234" t="s">
        <v>19</v>
      </c>
      <c r="F237" s="235" t="s">
        <v>3289</v>
      </c>
      <c r="G237" s="233"/>
      <c r="H237" s="236">
        <v>0.068000000000000005</v>
      </c>
      <c r="I237" s="237"/>
      <c r="J237" s="233"/>
      <c r="K237" s="233"/>
      <c r="L237" s="238"/>
      <c r="M237" s="239"/>
      <c r="N237" s="240"/>
      <c r="O237" s="240"/>
      <c r="P237" s="240"/>
      <c r="Q237" s="240"/>
      <c r="R237" s="240"/>
      <c r="S237" s="240"/>
      <c r="T237" s="241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2" t="s">
        <v>163</v>
      </c>
      <c r="AU237" s="242" t="s">
        <v>83</v>
      </c>
      <c r="AV237" s="13" t="s">
        <v>83</v>
      </c>
      <c r="AW237" s="13" t="s">
        <v>35</v>
      </c>
      <c r="AX237" s="13" t="s">
        <v>81</v>
      </c>
      <c r="AY237" s="242" t="s">
        <v>150</v>
      </c>
    </row>
    <row r="238" s="13" customFormat="1">
      <c r="A238" s="13"/>
      <c r="B238" s="232"/>
      <c r="C238" s="233"/>
      <c r="D238" s="225" t="s">
        <v>163</v>
      </c>
      <c r="E238" s="233"/>
      <c r="F238" s="235" t="s">
        <v>3298</v>
      </c>
      <c r="G238" s="233"/>
      <c r="H238" s="236">
        <v>0.070999999999999994</v>
      </c>
      <c r="I238" s="237"/>
      <c r="J238" s="233"/>
      <c r="K238" s="233"/>
      <c r="L238" s="238"/>
      <c r="M238" s="239"/>
      <c r="N238" s="240"/>
      <c r="O238" s="240"/>
      <c r="P238" s="240"/>
      <c r="Q238" s="240"/>
      <c r="R238" s="240"/>
      <c r="S238" s="240"/>
      <c r="T238" s="241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2" t="s">
        <v>163</v>
      </c>
      <c r="AU238" s="242" t="s">
        <v>83</v>
      </c>
      <c r="AV238" s="13" t="s">
        <v>83</v>
      </c>
      <c r="AW238" s="13" t="s">
        <v>4</v>
      </c>
      <c r="AX238" s="13" t="s">
        <v>81</v>
      </c>
      <c r="AY238" s="242" t="s">
        <v>150</v>
      </c>
    </row>
    <row r="239" s="2" customFormat="1" ht="16.5" customHeight="1">
      <c r="A239" s="38"/>
      <c r="B239" s="39"/>
      <c r="C239" s="243" t="s">
        <v>366</v>
      </c>
      <c r="D239" s="243" t="s">
        <v>229</v>
      </c>
      <c r="E239" s="244" t="s">
        <v>3299</v>
      </c>
      <c r="F239" s="245" t="s">
        <v>3300</v>
      </c>
      <c r="G239" s="246" t="s">
        <v>182</v>
      </c>
      <c r="H239" s="247">
        <v>0.032000000000000001</v>
      </c>
      <c r="I239" s="248"/>
      <c r="J239" s="249">
        <f>ROUND(I239*H239,2)</f>
        <v>0</v>
      </c>
      <c r="K239" s="245" t="s">
        <v>157</v>
      </c>
      <c r="L239" s="250"/>
      <c r="M239" s="251" t="s">
        <v>19</v>
      </c>
      <c r="N239" s="252" t="s">
        <v>44</v>
      </c>
      <c r="O239" s="84"/>
      <c r="P239" s="221">
        <f>O239*H239</f>
        <v>0</v>
      </c>
      <c r="Q239" s="221">
        <v>1</v>
      </c>
      <c r="R239" s="221">
        <f>Q239*H239</f>
        <v>0.032000000000000001</v>
      </c>
      <c r="S239" s="221">
        <v>0</v>
      </c>
      <c r="T239" s="222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23" t="s">
        <v>204</v>
      </c>
      <c r="AT239" s="223" t="s">
        <v>229</v>
      </c>
      <c r="AU239" s="223" t="s">
        <v>83</v>
      </c>
      <c r="AY239" s="17" t="s">
        <v>150</v>
      </c>
      <c r="BE239" s="224">
        <f>IF(N239="základní",J239,0)</f>
        <v>0</v>
      </c>
      <c r="BF239" s="224">
        <f>IF(N239="snížená",J239,0)</f>
        <v>0</v>
      </c>
      <c r="BG239" s="224">
        <f>IF(N239="zákl. přenesená",J239,0)</f>
        <v>0</v>
      </c>
      <c r="BH239" s="224">
        <f>IF(N239="sníž. přenesená",J239,0)</f>
        <v>0</v>
      </c>
      <c r="BI239" s="224">
        <f>IF(N239="nulová",J239,0)</f>
        <v>0</v>
      </c>
      <c r="BJ239" s="17" t="s">
        <v>81</v>
      </c>
      <c r="BK239" s="224">
        <f>ROUND(I239*H239,2)</f>
        <v>0</v>
      </c>
      <c r="BL239" s="17" t="s">
        <v>179</v>
      </c>
      <c r="BM239" s="223" t="s">
        <v>3301</v>
      </c>
    </row>
    <row r="240" s="2" customFormat="1">
      <c r="A240" s="38"/>
      <c r="B240" s="39"/>
      <c r="C240" s="40"/>
      <c r="D240" s="225" t="s">
        <v>159</v>
      </c>
      <c r="E240" s="40"/>
      <c r="F240" s="226" t="s">
        <v>3300</v>
      </c>
      <c r="G240" s="40"/>
      <c r="H240" s="40"/>
      <c r="I240" s="227"/>
      <c r="J240" s="40"/>
      <c r="K240" s="40"/>
      <c r="L240" s="44"/>
      <c r="M240" s="228"/>
      <c r="N240" s="229"/>
      <c r="O240" s="84"/>
      <c r="P240" s="84"/>
      <c r="Q240" s="84"/>
      <c r="R240" s="84"/>
      <c r="S240" s="84"/>
      <c r="T240" s="85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T240" s="17" t="s">
        <v>159</v>
      </c>
      <c r="AU240" s="17" t="s">
        <v>83</v>
      </c>
    </row>
    <row r="241" s="13" customFormat="1">
      <c r="A241" s="13"/>
      <c r="B241" s="232"/>
      <c r="C241" s="233"/>
      <c r="D241" s="225" t="s">
        <v>163</v>
      </c>
      <c r="E241" s="234" t="s">
        <v>19</v>
      </c>
      <c r="F241" s="235" t="s">
        <v>3290</v>
      </c>
      <c r="G241" s="233"/>
      <c r="H241" s="236">
        <v>0.029999999999999999</v>
      </c>
      <c r="I241" s="237"/>
      <c r="J241" s="233"/>
      <c r="K241" s="233"/>
      <c r="L241" s="238"/>
      <c r="M241" s="239"/>
      <c r="N241" s="240"/>
      <c r="O241" s="240"/>
      <c r="P241" s="240"/>
      <c r="Q241" s="240"/>
      <c r="R241" s="240"/>
      <c r="S241" s="240"/>
      <c r="T241" s="241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2" t="s">
        <v>163</v>
      </c>
      <c r="AU241" s="242" t="s">
        <v>83</v>
      </c>
      <c r="AV241" s="13" t="s">
        <v>83</v>
      </c>
      <c r="AW241" s="13" t="s">
        <v>35</v>
      </c>
      <c r="AX241" s="13" t="s">
        <v>81</v>
      </c>
      <c r="AY241" s="242" t="s">
        <v>150</v>
      </c>
    </row>
    <row r="242" s="13" customFormat="1">
      <c r="A242" s="13"/>
      <c r="B242" s="232"/>
      <c r="C242" s="233"/>
      <c r="D242" s="225" t="s">
        <v>163</v>
      </c>
      <c r="E242" s="233"/>
      <c r="F242" s="235" t="s">
        <v>3302</v>
      </c>
      <c r="G242" s="233"/>
      <c r="H242" s="236">
        <v>0.032000000000000001</v>
      </c>
      <c r="I242" s="237"/>
      <c r="J242" s="233"/>
      <c r="K242" s="233"/>
      <c r="L242" s="238"/>
      <c r="M242" s="239"/>
      <c r="N242" s="240"/>
      <c r="O242" s="240"/>
      <c r="P242" s="240"/>
      <c r="Q242" s="240"/>
      <c r="R242" s="240"/>
      <c r="S242" s="240"/>
      <c r="T242" s="241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2" t="s">
        <v>163</v>
      </c>
      <c r="AU242" s="242" t="s">
        <v>83</v>
      </c>
      <c r="AV242" s="13" t="s">
        <v>83</v>
      </c>
      <c r="AW242" s="13" t="s">
        <v>4</v>
      </c>
      <c r="AX242" s="13" t="s">
        <v>81</v>
      </c>
      <c r="AY242" s="242" t="s">
        <v>150</v>
      </c>
    </row>
    <row r="243" s="2" customFormat="1" ht="21.75" customHeight="1">
      <c r="A243" s="38"/>
      <c r="B243" s="39"/>
      <c r="C243" s="212" t="s">
        <v>372</v>
      </c>
      <c r="D243" s="212" t="s">
        <v>153</v>
      </c>
      <c r="E243" s="213" t="s">
        <v>3303</v>
      </c>
      <c r="F243" s="214" t="s">
        <v>3304</v>
      </c>
      <c r="G243" s="215" t="s">
        <v>182</v>
      </c>
      <c r="H243" s="216">
        <v>1.248</v>
      </c>
      <c r="I243" s="217"/>
      <c r="J243" s="218">
        <f>ROUND(I243*H243,2)</f>
        <v>0</v>
      </c>
      <c r="K243" s="214" t="s">
        <v>157</v>
      </c>
      <c r="L243" s="44"/>
      <c r="M243" s="219" t="s">
        <v>19</v>
      </c>
      <c r="N243" s="220" t="s">
        <v>44</v>
      </c>
      <c r="O243" s="84"/>
      <c r="P243" s="221">
        <f>O243*H243</f>
        <v>0</v>
      </c>
      <c r="Q243" s="221">
        <v>0</v>
      </c>
      <c r="R243" s="221">
        <f>Q243*H243</f>
        <v>0</v>
      </c>
      <c r="S243" s="221">
        <v>0</v>
      </c>
      <c r="T243" s="222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23" t="s">
        <v>179</v>
      </c>
      <c r="AT243" s="223" t="s">
        <v>153</v>
      </c>
      <c r="AU243" s="223" t="s">
        <v>83</v>
      </c>
      <c r="AY243" s="17" t="s">
        <v>150</v>
      </c>
      <c r="BE243" s="224">
        <f>IF(N243="základní",J243,0)</f>
        <v>0</v>
      </c>
      <c r="BF243" s="224">
        <f>IF(N243="snížená",J243,0)</f>
        <v>0</v>
      </c>
      <c r="BG243" s="224">
        <f>IF(N243="zákl. přenesená",J243,0)</f>
        <v>0</v>
      </c>
      <c r="BH243" s="224">
        <f>IF(N243="sníž. přenesená",J243,0)</f>
        <v>0</v>
      </c>
      <c r="BI243" s="224">
        <f>IF(N243="nulová",J243,0)</f>
        <v>0</v>
      </c>
      <c r="BJ243" s="17" t="s">
        <v>81</v>
      </c>
      <c r="BK243" s="224">
        <f>ROUND(I243*H243,2)</f>
        <v>0</v>
      </c>
      <c r="BL243" s="17" t="s">
        <v>179</v>
      </c>
      <c r="BM243" s="223" t="s">
        <v>3305</v>
      </c>
    </row>
    <row r="244" s="2" customFormat="1">
      <c r="A244" s="38"/>
      <c r="B244" s="39"/>
      <c r="C244" s="40"/>
      <c r="D244" s="225" t="s">
        <v>159</v>
      </c>
      <c r="E244" s="40"/>
      <c r="F244" s="226" t="s">
        <v>3306</v>
      </c>
      <c r="G244" s="40"/>
      <c r="H244" s="40"/>
      <c r="I244" s="227"/>
      <c r="J244" s="40"/>
      <c r="K244" s="40"/>
      <c r="L244" s="44"/>
      <c r="M244" s="228"/>
      <c r="N244" s="229"/>
      <c r="O244" s="84"/>
      <c r="P244" s="84"/>
      <c r="Q244" s="84"/>
      <c r="R244" s="84"/>
      <c r="S244" s="84"/>
      <c r="T244" s="85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T244" s="17" t="s">
        <v>159</v>
      </c>
      <c r="AU244" s="17" t="s">
        <v>83</v>
      </c>
    </row>
    <row r="245" s="2" customFormat="1">
      <c r="A245" s="38"/>
      <c r="B245" s="39"/>
      <c r="C245" s="40"/>
      <c r="D245" s="230" t="s">
        <v>161</v>
      </c>
      <c r="E245" s="40"/>
      <c r="F245" s="231" t="s">
        <v>3307</v>
      </c>
      <c r="G245" s="40"/>
      <c r="H245" s="40"/>
      <c r="I245" s="227"/>
      <c r="J245" s="40"/>
      <c r="K245" s="40"/>
      <c r="L245" s="44"/>
      <c r="M245" s="228"/>
      <c r="N245" s="229"/>
      <c r="O245" s="84"/>
      <c r="P245" s="84"/>
      <c r="Q245" s="84"/>
      <c r="R245" s="84"/>
      <c r="S245" s="84"/>
      <c r="T245" s="85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T245" s="17" t="s">
        <v>161</v>
      </c>
      <c r="AU245" s="17" t="s">
        <v>83</v>
      </c>
    </row>
    <row r="246" s="13" customFormat="1">
      <c r="A246" s="13"/>
      <c r="B246" s="232"/>
      <c r="C246" s="233"/>
      <c r="D246" s="225" t="s">
        <v>163</v>
      </c>
      <c r="E246" s="234" t="s">
        <v>19</v>
      </c>
      <c r="F246" s="235" t="s">
        <v>3308</v>
      </c>
      <c r="G246" s="233"/>
      <c r="H246" s="236">
        <v>1.248</v>
      </c>
      <c r="I246" s="237"/>
      <c r="J246" s="233"/>
      <c r="K246" s="233"/>
      <c r="L246" s="238"/>
      <c r="M246" s="239"/>
      <c r="N246" s="240"/>
      <c r="O246" s="240"/>
      <c r="P246" s="240"/>
      <c r="Q246" s="240"/>
      <c r="R246" s="240"/>
      <c r="S246" s="240"/>
      <c r="T246" s="241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2" t="s">
        <v>163</v>
      </c>
      <c r="AU246" s="242" t="s">
        <v>83</v>
      </c>
      <c r="AV246" s="13" t="s">
        <v>83</v>
      </c>
      <c r="AW246" s="13" t="s">
        <v>35</v>
      </c>
      <c r="AX246" s="13" t="s">
        <v>81</v>
      </c>
      <c r="AY246" s="242" t="s">
        <v>150</v>
      </c>
    </row>
    <row r="247" s="2" customFormat="1" ht="16.5" customHeight="1">
      <c r="A247" s="38"/>
      <c r="B247" s="39"/>
      <c r="C247" s="243" t="s">
        <v>380</v>
      </c>
      <c r="D247" s="243" t="s">
        <v>229</v>
      </c>
      <c r="E247" s="244" t="s">
        <v>3309</v>
      </c>
      <c r="F247" s="245" t="s">
        <v>3310</v>
      </c>
      <c r="G247" s="246" t="s">
        <v>182</v>
      </c>
      <c r="H247" s="247">
        <v>1.3100000000000001</v>
      </c>
      <c r="I247" s="248"/>
      <c r="J247" s="249">
        <f>ROUND(I247*H247,2)</f>
        <v>0</v>
      </c>
      <c r="K247" s="245" t="s">
        <v>157</v>
      </c>
      <c r="L247" s="250"/>
      <c r="M247" s="251" t="s">
        <v>19</v>
      </c>
      <c r="N247" s="252" t="s">
        <v>44</v>
      </c>
      <c r="O247" s="84"/>
      <c r="P247" s="221">
        <f>O247*H247</f>
        <v>0</v>
      </c>
      <c r="Q247" s="221">
        <v>1</v>
      </c>
      <c r="R247" s="221">
        <f>Q247*H247</f>
        <v>1.3100000000000001</v>
      </c>
      <c r="S247" s="221">
        <v>0</v>
      </c>
      <c r="T247" s="222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23" t="s">
        <v>204</v>
      </c>
      <c r="AT247" s="223" t="s">
        <v>229</v>
      </c>
      <c r="AU247" s="223" t="s">
        <v>83</v>
      </c>
      <c r="AY247" s="17" t="s">
        <v>150</v>
      </c>
      <c r="BE247" s="224">
        <f>IF(N247="základní",J247,0)</f>
        <v>0</v>
      </c>
      <c r="BF247" s="224">
        <f>IF(N247="snížená",J247,0)</f>
        <v>0</v>
      </c>
      <c r="BG247" s="224">
        <f>IF(N247="zákl. přenesená",J247,0)</f>
        <v>0</v>
      </c>
      <c r="BH247" s="224">
        <f>IF(N247="sníž. přenesená",J247,0)</f>
        <v>0</v>
      </c>
      <c r="BI247" s="224">
        <f>IF(N247="nulová",J247,0)</f>
        <v>0</v>
      </c>
      <c r="BJ247" s="17" t="s">
        <v>81</v>
      </c>
      <c r="BK247" s="224">
        <f>ROUND(I247*H247,2)</f>
        <v>0</v>
      </c>
      <c r="BL247" s="17" t="s">
        <v>179</v>
      </c>
      <c r="BM247" s="223" t="s">
        <v>3311</v>
      </c>
    </row>
    <row r="248" s="2" customFormat="1">
      <c r="A248" s="38"/>
      <c r="B248" s="39"/>
      <c r="C248" s="40"/>
      <c r="D248" s="225" t="s">
        <v>159</v>
      </c>
      <c r="E248" s="40"/>
      <c r="F248" s="226" t="s">
        <v>3310</v>
      </c>
      <c r="G248" s="40"/>
      <c r="H248" s="40"/>
      <c r="I248" s="227"/>
      <c r="J248" s="40"/>
      <c r="K248" s="40"/>
      <c r="L248" s="44"/>
      <c r="M248" s="228"/>
      <c r="N248" s="229"/>
      <c r="O248" s="84"/>
      <c r="P248" s="84"/>
      <c r="Q248" s="84"/>
      <c r="R248" s="84"/>
      <c r="S248" s="84"/>
      <c r="T248" s="85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T248" s="17" t="s">
        <v>159</v>
      </c>
      <c r="AU248" s="17" t="s">
        <v>83</v>
      </c>
    </row>
    <row r="249" s="13" customFormat="1">
      <c r="A249" s="13"/>
      <c r="B249" s="232"/>
      <c r="C249" s="233"/>
      <c r="D249" s="225" t="s">
        <v>163</v>
      </c>
      <c r="E249" s="233"/>
      <c r="F249" s="235" t="s">
        <v>3312</v>
      </c>
      <c r="G249" s="233"/>
      <c r="H249" s="236">
        <v>1.3100000000000001</v>
      </c>
      <c r="I249" s="237"/>
      <c r="J249" s="233"/>
      <c r="K249" s="233"/>
      <c r="L249" s="238"/>
      <c r="M249" s="239"/>
      <c r="N249" s="240"/>
      <c r="O249" s="240"/>
      <c r="P249" s="240"/>
      <c r="Q249" s="240"/>
      <c r="R249" s="240"/>
      <c r="S249" s="240"/>
      <c r="T249" s="241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2" t="s">
        <v>163</v>
      </c>
      <c r="AU249" s="242" t="s">
        <v>83</v>
      </c>
      <c r="AV249" s="13" t="s">
        <v>83</v>
      </c>
      <c r="AW249" s="13" t="s">
        <v>4</v>
      </c>
      <c r="AX249" s="13" t="s">
        <v>81</v>
      </c>
      <c r="AY249" s="242" t="s">
        <v>150</v>
      </c>
    </row>
    <row r="250" s="12" customFormat="1" ht="22.8" customHeight="1">
      <c r="A250" s="12"/>
      <c r="B250" s="196"/>
      <c r="C250" s="197"/>
      <c r="D250" s="198" t="s">
        <v>72</v>
      </c>
      <c r="E250" s="210" t="s">
        <v>192</v>
      </c>
      <c r="F250" s="210" t="s">
        <v>3313</v>
      </c>
      <c r="G250" s="197"/>
      <c r="H250" s="197"/>
      <c r="I250" s="200"/>
      <c r="J250" s="211">
        <f>BK250</f>
        <v>0</v>
      </c>
      <c r="K250" s="197"/>
      <c r="L250" s="202"/>
      <c r="M250" s="203"/>
      <c r="N250" s="204"/>
      <c r="O250" s="204"/>
      <c r="P250" s="205">
        <f>SUM(P251:P310)</f>
        <v>0</v>
      </c>
      <c r="Q250" s="204"/>
      <c r="R250" s="205">
        <f>SUM(R251:R310)</f>
        <v>28.310279910000006</v>
      </c>
      <c r="S250" s="204"/>
      <c r="T250" s="206">
        <f>SUM(T251:T310)</f>
        <v>0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207" t="s">
        <v>81</v>
      </c>
      <c r="AT250" s="208" t="s">
        <v>72</v>
      </c>
      <c r="AU250" s="208" t="s">
        <v>81</v>
      </c>
      <c r="AY250" s="207" t="s">
        <v>150</v>
      </c>
      <c r="BK250" s="209">
        <f>SUM(BK251:BK310)</f>
        <v>0</v>
      </c>
    </row>
    <row r="251" s="2" customFormat="1" ht="16.5" customHeight="1">
      <c r="A251" s="38"/>
      <c r="B251" s="39"/>
      <c r="C251" s="212" t="s">
        <v>387</v>
      </c>
      <c r="D251" s="212" t="s">
        <v>153</v>
      </c>
      <c r="E251" s="213" t="s">
        <v>3314</v>
      </c>
      <c r="F251" s="214" t="s">
        <v>3315</v>
      </c>
      <c r="G251" s="215" t="s">
        <v>156</v>
      </c>
      <c r="H251" s="216">
        <v>355.178</v>
      </c>
      <c r="I251" s="217"/>
      <c r="J251" s="218">
        <f>ROUND(I251*H251,2)</f>
        <v>0</v>
      </c>
      <c r="K251" s="214" t="s">
        <v>157</v>
      </c>
      <c r="L251" s="44"/>
      <c r="M251" s="219" t="s">
        <v>19</v>
      </c>
      <c r="N251" s="220" t="s">
        <v>44</v>
      </c>
      <c r="O251" s="84"/>
      <c r="P251" s="221">
        <f>O251*H251</f>
        <v>0</v>
      </c>
      <c r="Q251" s="221">
        <v>0.00025999999999999998</v>
      </c>
      <c r="R251" s="221">
        <f>Q251*H251</f>
        <v>0.092346279999999989</v>
      </c>
      <c r="S251" s="221">
        <v>0</v>
      </c>
      <c r="T251" s="222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23" t="s">
        <v>179</v>
      </c>
      <c r="AT251" s="223" t="s">
        <v>153</v>
      </c>
      <c r="AU251" s="223" t="s">
        <v>83</v>
      </c>
      <c r="AY251" s="17" t="s">
        <v>150</v>
      </c>
      <c r="BE251" s="224">
        <f>IF(N251="základní",J251,0)</f>
        <v>0</v>
      </c>
      <c r="BF251" s="224">
        <f>IF(N251="snížená",J251,0)</f>
        <v>0</v>
      </c>
      <c r="BG251" s="224">
        <f>IF(N251="zákl. přenesená",J251,0)</f>
        <v>0</v>
      </c>
      <c r="BH251" s="224">
        <f>IF(N251="sníž. přenesená",J251,0)</f>
        <v>0</v>
      </c>
      <c r="BI251" s="224">
        <f>IF(N251="nulová",J251,0)</f>
        <v>0</v>
      </c>
      <c r="BJ251" s="17" t="s">
        <v>81</v>
      </c>
      <c r="BK251" s="224">
        <f>ROUND(I251*H251,2)</f>
        <v>0</v>
      </c>
      <c r="BL251" s="17" t="s">
        <v>179</v>
      </c>
      <c r="BM251" s="223" t="s">
        <v>3316</v>
      </c>
    </row>
    <row r="252" s="2" customFormat="1">
      <c r="A252" s="38"/>
      <c r="B252" s="39"/>
      <c r="C252" s="40"/>
      <c r="D252" s="225" t="s">
        <v>159</v>
      </c>
      <c r="E252" s="40"/>
      <c r="F252" s="226" t="s">
        <v>3317</v>
      </c>
      <c r="G252" s="40"/>
      <c r="H252" s="40"/>
      <c r="I252" s="227"/>
      <c r="J252" s="40"/>
      <c r="K252" s="40"/>
      <c r="L252" s="44"/>
      <c r="M252" s="228"/>
      <c r="N252" s="229"/>
      <c r="O252" s="84"/>
      <c r="P252" s="84"/>
      <c r="Q252" s="84"/>
      <c r="R252" s="84"/>
      <c r="S252" s="84"/>
      <c r="T252" s="85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T252" s="17" t="s">
        <v>159</v>
      </c>
      <c r="AU252" s="17" t="s">
        <v>83</v>
      </c>
    </row>
    <row r="253" s="2" customFormat="1">
      <c r="A253" s="38"/>
      <c r="B253" s="39"/>
      <c r="C253" s="40"/>
      <c r="D253" s="230" t="s">
        <v>161</v>
      </c>
      <c r="E253" s="40"/>
      <c r="F253" s="231" t="s">
        <v>3318</v>
      </c>
      <c r="G253" s="40"/>
      <c r="H253" s="40"/>
      <c r="I253" s="227"/>
      <c r="J253" s="40"/>
      <c r="K253" s="40"/>
      <c r="L253" s="44"/>
      <c r="M253" s="228"/>
      <c r="N253" s="229"/>
      <c r="O253" s="84"/>
      <c r="P253" s="84"/>
      <c r="Q253" s="84"/>
      <c r="R253" s="84"/>
      <c r="S253" s="84"/>
      <c r="T253" s="85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T253" s="17" t="s">
        <v>161</v>
      </c>
      <c r="AU253" s="17" t="s">
        <v>83</v>
      </c>
    </row>
    <row r="254" s="13" customFormat="1">
      <c r="A254" s="13"/>
      <c r="B254" s="232"/>
      <c r="C254" s="233"/>
      <c r="D254" s="225" t="s">
        <v>163</v>
      </c>
      <c r="E254" s="234" t="s">
        <v>19</v>
      </c>
      <c r="F254" s="235" t="s">
        <v>3319</v>
      </c>
      <c r="G254" s="233"/>
      <c r="H254" s="236">
        <v>318</v>
      </c>
      <c r="I254" s="237"/>
      <c r="J254" s="233"/>
      <c r="K254" s="233"/>
      <c r="L254" s="238"/>
      <c r="M254" s="239"/>
      <c r="N254" s="240"/>
      <c r="O254" s="240"/>
      <c r="P254" s="240"/>
      <c r="Q254" s="240"/>
      <c r="R254" s="240"/>
      <c r="S254" s="240"/>
      <c r="T254" s="241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2" t="s">
        <v>163</v>
      </c>
      <c r="AU254" s="242" t="s">
        <v>83</v>
      </c>
      <c r="AV254" s="13" t="s">
        <v>83</v>
      </c>
      <c r="AW254" s="13" t="s">
        <v>35</v>
      </c>
      <c r="AX254" s="13" t="s">
        <v>73</v>
      </c>
      <c r="AY254" s="242" t="s">
        <v>150</v>
      </c>
    </row>
    <row r="255" s="13" customFormat="1">
      <c r="A255" s="13"/>
      <c r="B255" s="232"/>
      <c r="C255" s="233"/>
      <c r="D255" s="225" t="s">
        <v>163</v>
      </c>
      <c r="E255" s="234" t="s">
        <v>19</v>
      </c>
      <c r="F255" s="235" t="s">
        <v>3320</v>
      </c>
      <c r="G255" s="233"/>
      <c r="H255" s="236">
        <v>4.0999999999999996</v>
      </c>
      <c r="I255" s="237"/>
      <c r="J255" s="233"/>
      <c r="K255" s="233"/>
      <c r="L255" s="238"/>
      <c r="M255" s="239"/>
      <c r="N255" s="240"/>
      <c r="O255" s="240"/>
      <c r="P255" s="240"/>
      <c r="Q255" s="240"/>
      <c r="R255" s="240"/>
      <c r="S255" s="240"/>
      <c r="T255" s="241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2" t="s">
        <v>163</v>
      </c>
      <c r="AU255" s="242" t="s">
        <v>83</v>
      </c>
      <c r="AV255" s="13" t="s">
        <v>83</v>
      </c>
      <c r="AW255" s="13" t="s">
        <v>35</v>
      </c>
      <c r="AX255" s="13" t="s">
        <v>73</v>
      </c>
      <c r="AY255" s="242" t="s">
        <v>150</v>
      </c>
    </row>
    <row r="256" s="13" customFormat="1">
      <c r="A256" s="13"/>
      <c r="B256" s="232"/>
      <c r="C256" s="233"/>
      <c r="D256" s="225" t="s">
        <v>163</v>
      </c>
      <c r="E256" s="234" t="s">
        <v>19</v>
      </c>
      <c r="F256" s="235" t="s">
        <v>3199</v>
      </c>
      <c r="G256" s="233"/>
      <c r="H256" s="236">
        <v>6.125</v>
      </c>
      <c r="I256" s="237"/>
      <c r="J256" s="233"/>
      <c r="K256" s="233"/>
      <c r="L256" s="238"/>
      <c r="M256" s="239"/>
      <c r="N256" s="240"/>
      <c r="O256" s="240"/>
      <c r="P256" s="240"/>
      <c r="Q256" s="240"/>
      <c r="R256" s="240"/>
      <c r="S256" s="240"/>
      <c r="T256" s="241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2" t="s">
        <v>163</v>
      </c>
      <c r="AU256" s="242" t="s">
        <v>83</v>
      </c>
      <c r="AV256" s="13" t="s">
        <v>83</v>
      </c>
      <c r="AW256" s="13" t="s">
        <v>35</v>
      </c>
      <c r="AX256" s="13" t="s">
        <v>73</v>
      </c>
      <c r="AY256" s="242" t="s">
        <v>150</v>
      </c>
    </row>
    <row r="257" s="13" customFormat="1">
      <c r="A257" s="13"/>
      <c r="B257" s="232"/>
      <c r="C257" s="233"/>
      <c r="D257" s="225" t="s">
        <v>163</v>
      </c>
      <c r="E257" s="234" t="s">
        <v>19</v>
      </c>
      <c r="F257" s="235" t="s">
        <v>3192</v>
      </c>
      <c r="G257" s="233"/>
      <c r="H257" s="236">
        <v>4.04</v>
      </c>
      <c r="I257" s="237"/>
      <c r="J257" s="233"/>
      <c r="K257" s="233"/>
      <c r="L257" s="238"/>
      <c r="M257" s="239"/>
      <c r="N257" s="240"/>
      <c r="O257" s="240"/>
      <c r="P257" s="240"/>
      <c r="Q257" s="240"/>
      <c r="R257" s="240"/>
      <c r="S257" s="240"/>
      <c r="T257" s="241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2" t="s">
        <v>163</v>
      </c>
      <c r="AU257" s="242" t="s">
        <v>83</v>
      </c>
      <c r="AV257" s="13" t="s">
        <v>83</v>
      </c>
      <c r="AW257" s="13" t="s">
        <v>35</v>
      </c>
      <c r="AX257" s="13" t="s">
        <v>73</v>
      </c>
      <c r="AY257" s="242" t="s">
        <v>150</v>
      </c>
    </row>
    <row r="258" s="13" customFormat="1">
      <c r="A258" s="13"/>
      <c r="B258" s="232"/>
      <c r="C258" s="233"/>
      <c r="D258" s="225" t="s">
        <v>163</v>
      </c>
      <c r="E258" s="234" t="s">
        <v>19</v>
      </c>
      <c r="F258" s="235" t="s">
        <v>3321</v>
      </c>
      <c r="G258" s="233"/>
      <c r="H258" s="236">
        <v>6</v>
      </c>
      <c r="I258" s="237"/>
      <c r="J258" s="233"/>
      <c r="K258" s="233"/>
      <c r="L258" s="238"/>
      <c r="M258" s="239"/>
      <c r="N258" s="240"/>
      <c r="O258" s="240"/>
      <c r="P258" s="240"/>
      <c r="Q258" s="240"/>
      <c r="R258" s="240"/>
      <c r="S258" s="240"/>
      <c r="T258" s="241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2" t="s">
        <v>163</v>
      </c>
      <c r="AU258" s="242" t="s">
        <v>83</v>
      </c>
      <c r="AV258" s="13" t="s">
        <v>83</v>
      </c>
      <c r="AW258" s="13" t="s">
        <v>35</v>
      </c>
      <c r="AX258" s="13" t="s">
        <v>73</v>
      </c>
      <c r="AY258" s="242" t="s">
        <v>150</v>
      </c>
    </row>
    <row r="259" s="13" customFormat="1">
      <c r="A259" s="13"/>
      <c r="B259" s="232"/>
      <c r="C259" s="233"/>
      <c r="D259" s="225" t="s">
        <v>163</v>
      </c>
      <c r="E259" s="233"/>
      <c r="F259" s="235" t="s">
        <v>3322</v>
      </c>
      <c r="G259" s="233"/>
      <c r="H259" s="236">
        <v>355.178</v>
      </c>
      <c r="I259" s="237"/>
      <c r="J259" s="233"/>
      <c r="K259" s="233"/>
      <c r="L259" s="238"/>
      <c r="M259" s="239"/>
      <c r="N259" s="240"/>
      <c r="O259" s="240"/>
      <c r="P259" s="240"/>
      <c r="Q259" s="240"/>
      <c r="R259" s="240"/>
      <c r="S259" s="240"/>
      <c r="T259" s="241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2" t="s">
        <v>163</v>
      </c>
      <c r="AU259" s="242" t="s">
        <v>83</v>
      </c>
      <c r="AV259" s="13" t="s">
        <v>83</v>
      </c>
      <c r="AW259" s="13" t="s">
        <v>4</v>
      </c>
      <c r="AX259" s="13" t="s">
        <v>81</v>
      </c>
      <c r="AY259" s="242" t="s">
        <v>150</v>
      </c>
    </row>
    <row r="260" s="2" customFormat="1" ht="16.5" customHeight="1">
      <c r="A260" s="38"/>
      <c r="B260" s="39"/>
      <c r="C260" s="212" t="s">
        <v>392</v>
      </c>
      <c r="D260" s="212" t="s">
        <v>153</v>
      </c>
      <c r="E260" s="213" t="s">
        <v>3323</v>
      </c>
      <c r="F260" s="214" t="s">
        <v>3324</v>
      </c>
      <c r="G260" s="215" t="s">
        <v>156</v>
      </c>
      <c r="H260" s="216">
        <v>355.178</v>
      </c>
      <c r="I260" s="217"/>
      <c r="J260" s="218">
        <f>ROUND(I260*H260,2)</f>
        <v>0</v>
      </c>
      <c r="K260" s="214" t="s">
        <v>157</v>
      </c>
      <c r="L260" s="44"/>
      <c r="M260" s="219" t="s">
        <v>19</v>
      </c>
      <c r="N260" s="220" t="s">
        <v>44</v>
      </c>
      <c r="O260" s="84"/>
      <c r="P260" s="221">
        <f>O260*H260</f>
        <v>0</v>
      </c>
      <c r="Q260" s="221">
        <v>0.0043800000000000002</v>
      </c>
      <c r="R260" s="221">
        <f>Q260*H260</f>
        <v>1.5556796400000001</v>
      </c>
      <c r="S260" s="221">
        <v>0</v>
      </c>
      <c r="T260" s="222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23" t="s">
        <v>179</v>
      </c>
      <c r="AT260" s="223" t="s">
        <v>153</v>
      </c>
      <c r="AU260" s="223" t="s">
        <v>83</v>
      </c>
      <c r="AY260" s="17" t="s">
        <v>150</v>
      </c>
      <c r="BE260" s="224">
        <f>IF(N260="základní",J260,0)</f>
        <v>0</v>
      </c>
      <c r="BF260" s="224">
        <f>IF(N260="snížená",J260,0)</f>
        <v>0</v>
      </c>
      <c r="BG260" s="224">
        <f>IF(N260="zákl. přenesená",J260,0)</f>
        <v>0</v>
      </c>
      <c r="BH260" s="224">
        <f>IF(N260="sníž. přenesená",J260,0)</f>
        <v>0</v>
      </c>
      <c r="BI260" s="224">
        <f>IF(N260="nulová",J260,0)</f>
        <v>0</v>
      </c>
      <c r="BJ260" s="17" t="s">
        <v>81</v>
      </c>
      <c r="BK260" s="224">
        <f>ROUND(I260*H260,2)</f>
        <v>0</v>
      </c>
      <c r="BL260" s="17" t="s">
        <v>179</v>
      </c>
      <c r="BM260" s="223" t="s">
        <v>3325</v>
      </c>
    </row>
    <row r="261" s="2" customFormat="1">
      <c r="A261" s="38"/>
      <c r="B261" s="39"/>
      <c r="C261" s="40"/>
      <c r="D261" s="225" t="s">
        <v>159</v>
      </c>
      <c r="E261" s="40"/>
      <c r="F261" s="226" t="s">
        <v>3326</v>
      </c>
      <c r="G261" s="40"/>
      <c r="H261" s="40"/>
      <c r="I261" s="227"/>
      <c r="J261" s="40"/>
      <c r="K261" s="40"/>
      <c r="L261" s="44"/>
      <c r="M261" s="228"/>
      <c r="N261" s="229"/>
      <c r="O261" s="84"/>
      <c r="P261" s="84"/>
      <c r="Q261" s="84"/>
      <c r="R261" s="84"/>
      <c r="S261" s="84"/>
      <c r="T261" s="85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T261" s="17" t="s">
        <v>159</v>
      </c>
      <c r="AU261" s="17" t="s">
        <v>83</v>
      </c>
    </row>
    <row r="262" s="2" customFormat="1">
      <c r="A262" s="38"/>
      <c r="B262" s="39"/>
      <c r="C262" s="40"/>
      <c r="D262" s="230" t="s">
        <v>161</v>
      </c>
      <c r="E262" s="40"/>
      <c r="F262" s="231" t="s">
        <v>3327</v>
      </c>
      <c r="G262" s="40"/>
      <c r="H262" s="40"/>
      <c r="I262" s="227"/>
      <c r="J262" s="40"/>
      <c r="K262" s="40"/>
      <c r="L262" s="44"/>
      <c r="M262" s="228"/>
      <c r="N262" s="229"/>
      <c r="O262" s="84"/>
      <c r="P262" s="84"/>
      <c r="Q262" s="84"/>
      <c r="R262" s="84"/>
      <c r="S262" s="84"/>
      <c r="T262" s="85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T262" s="17" t="s">
        <v>161</v>
      </c>
      <c r="AU262" s="17" t="s">
        <v>83</v>
      </c>
    </row>
    <row r="263" s="13" customFormat="1">
      <c r="A263" s="13"/>
      <c r="B263" s="232"/>
      <c r="C263" s="233"/>
      <c r="D263" s="225" t="s">
        <v>163</v>
      </c>
      <c r="E263" s="234" t="s">
        <v>19</v>
      </c>
      <c r="F263" s="235" t="s">
        <v>3319</v>
      </c>
      <c r="G263" s="233"/>
      <c r="H263" s="236">
        <v>318</v>
      </c>
      <c r="I263" s="237"/>
      <c r="J263" s="233"/>
      <c r="K263" s="233"/>
      <c r="L263" s="238"/>
      <c r="M263" s="239"/>
      <c r="N263" s="240"/>
      <c r="O263" s="240"/>
      <c r="P263" s="240"/>
      <c r="Q263" s="240"/>
      <c r="R263" s="240"/>
      <c r="S263" s="240"/>
      <c r="T263" s="241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2" t="s">
        <v>163</v>
      </c>
      <c r="AU263" s="242" t="s">
        <v>83</v>
      </c>
      <c r="AV263" s="13" t="s">
        <v>83</v>
      </c>
      <c r="AW263" s="13" t="s">
        <v>35</v>
      </c>
      <c r="AX263" s="13" t="s">
        <v>73</v>
      </c>
      <c r="AY263" s="242" t="s">
        <v>150</v>
      </c>
    </row>
    <row r="264" s="13" customFormat="1">
      <c r="A264" s="13"/>
      <c r="B264" s="232"/>
      <c r="C264" s="233"/>
      <c r="D264" s="225" t="s">
        <v>163</v>
      </c>
      <c r="E264" s="234" t="s">
        <v>19</v>
      </c>
      <c r="F264" s="235" t="s">
        <v>3320</v>
      </c>
      <c r="G264" s="233"/>
      <c r="H264" s="236">
        <v>4.0999999999999996</v>
      </c>
      <c r="I264" s="237"/>
      <c r="J264" s="233"/>
      <c r="K264" s="233"/>
      <c r="L264" s="238"/>
      <c r="M264" s="239"/>
      <c r="N264" s="240"/>
      <c r="O264" s="240"/>
      <c r="P264" s="240"/>
      <c r="Q264" s="240"/>
      <c r="R264" s="240"/>
      <c r="S264" s="240"/>
      <c r="T264" s="241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2" t="s">
        <v>163</v>
      </c>
      <c r="AU264" s="242" t="s">
        <v>83</v>
      </c>
      <c r="AV264" s="13" t="s">
        <v>83</v>
      </c>
      <c r="AW264" s="13" t="s">
        <v>35</v>
      </c>
      <c r="AX264" s="13" t="s">
        <v>73</v>
      </c>
      <c r="AY264" s="242" t="s">
        <v>150</v>
      </c>
    </row>
    <row r="265" s="13" customFormat="1">
      <c r="A265" s="13"/>
      <c r="B265" s="232"/>
      <c r="C265" s="233"/>
      <c r="D265" s="225" t="s">
        <v>163</v>
      </c>
      <c r="E265" s="234" t="s">
        <v>19</v>
      </c>
      <c r="F265" s="235" t="s">
        <v>3199</v>
      </c>
      <c r="G265" s="233"/>
      <c r="H265" s="236">
        <v>6.125</v>
      </c>
      <c r="I265" s="237"/>
      <c r="J265" s="233"/>
      <c r="K265" s="233"/>
      <c r="L265" s="238"/>
      <c r="M265" s="239"/>
      <c r="N265" s="240"/>
      <c r="O265" s="240"/>
      <c r="P265" s="240"/>
      <c r="Q265" s="240"/>
      <c r="R265" s="240"/>
      <c r="S265" s="240"/>
      <c r="T265" s="241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2" t="s">
        <v>163</v>
      </c>
      <c r="AU265" s="242" t="s">
        <v>83</v>
      </c>
      <c r="AV265" s="13" t="s">
        <v>83</v>
      </c>
      <c r="AW265" s="13" t="s">
        <v>35</v>
      </c>
      <c r="AX265" s="13" t="s">
        <v>73</v>
      </c>
      <c r="AY265" s="242" t="s">
        <v>150</v>
      </c>
    </row>
    <row r="266" s="13" customFormat="1">
      <c r="A266" s="13"/>
      <c r="B266" s="232"/>
      <c r="C266" s="233"/>
      <c r="D266" s="225" t="s">
        <v>163</v>
      </c>
      <c r="E266" s="234" t="s">
        <v>19</v>
      </c>
      <c r="F266" s="235" t="s">
        <v>3192</v>
      </c>
      <c r="G266" s="233"/>
      <c r="H266" s="236">
        <v>4.04</v>
      </c>
      <c r="I266" s="237"/>
      <c r="J266" s="233"/>
      <c r="K266" s="233"/>
      <c r="L266" s="238"/>
      <c r="M266" s="239"/>
      <c r="N266" s="240"/>
      <c r="O266" s="240"/>
      <c r="P266" s="240"/>
      <c r="Q266" s="240"/>
      <c r="R266" s="240"/>
      <c r="S266" s="240"/>
      <c r="T266" s="241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2" t="s">
        <v>163</v>
      </c>
      <c r="AU266" s="242" t="s">
        <v>83</v>
      </c>
      <c r="AV266" s="13" t="s">
        <v>83</v>
      </c>
      <c r="AW266" s="13" t="s">
        <v>35</v>
      </c>
      <c r="AX266" s="13" t="s">
        <v>73</v>
      </c>
      <c r="AY266" s="242" t="s">
        <v>150</v>
      </c>
    </row>
    <row r="267" s="13" customFormat="1">
      <c r="A267" s="13"/>
      <c r="B267" s="232"/>
      <c r="C267" s="233"/>
      <c r="D267" s="225" t="s">
        <v>163</v>
      </c>
      <c r="E267" s="234" t="s">
        <v>19</v>
      </c>
      <c r="F267" s="235" t="s">
        <v>3321</v>
      </c>
      <c r="G267" s="233"/>
      <c r="H267" s="236">
        <v>6</v>
      </c>
      <c r="I267" s="237"/>
      <c r="J267" s="233"/>
      <c r="K267" s="233"/>
      <c r="L267" s="238"/>
      <c r="M267" s="239"/>
      <c r="N267" s="240"/>
      <c r="O267" s="240"/>
      <c r="P267" s="240"/>
      <c r="Q267" s="240"/>
      <c r="R267" s="240"/>
      <c r="S267" s="240"/>
      <c r="T267" s="241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2" t="s">
        <v>163</v>
      </c>
      <c r="AU267" s="242" t="s">
        <v>83</v>
      </c>
      <c r="AV267" s="13" t="s">
        <v>83</v>
      </c>
      <c r="AW267" s="13" t="s">
        <v>35</v>
      </c>
      <c r="AX267" s="13" t="s">
        <v>73</v>
      </c>
      <c r="AY267" s="242" t="s">
        <v>150</v>
      </c>
    </row>
    <row r="268" s="13" customFormat="1">
      <c r="A268" s="13"/>
      <c r="B268" s="232"/>
      <c r="C268" s="233"/>
      <c r="D268" s="225" t="s">
        <v>163</v>
      </c>
      <c r="E268" s="233"/>
      <c r="F268" s="235" t="s">
        <v>3322</v>
      </c>
      <c r="G268" s="233"/>
      <c r="H268" s="236">
        <v>355.178</v>
      </c>
      <c r="I268" s="237"/>
      <c r="J268" s="233"/>
      <c r="K268" s="233"/>
      <c r="L268" s="238"/>
      <c r="M268" s="239"/>
      <c r="N268" s="240"/>
      <c r="O268" s="240"/>
      <c r="P268" s="240"/>
      <c r="Q268" s="240"/>
      <c r="R268" s="240"/>
      <c r="S268" s="240"/>
      <c r="T268" s="241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2" t="s">
        <v>163</v>
      </c>
      <c r="AU268" s="242" t="s">
        <v>83</v>
      </c>
      <c r="AV268" s="13" t="s">
        <v>83</v>
      </c>
      <c r="AW268" s="13" t="s">
        <v>4</v>
      </c>
      <c r="AX268" s="13" t="s">
        <v>81</v>
      </c>
      <c r="AY268" s="242" t="s">
        <v>150</v>
      </c>
    </row>
    <row r="269" s="2" customFormat="1" ht="16.5" customHeight="1">
      <c r="A269" s="38"/>
      <c r="B269" s="39"/>
      <c r="C269" s="212" t="s">
        <v>398</v>
      </c>
      <c r="D269" s="212" t="s">
        <v>153</v>
      </c>
      <c r="E269" s="213" t="s">
        <v>3328</v>
      </c>
      <c r="F269" s="214" t="s">
        <v>3329</v>
      </c>
      <c r="G269" s="215" t="s">
        <v>156</v>
      </c>
      <c r="H269" s="216">
        <v>355.178</v>
      </c>
      <c r="I269" s="217"/>
      <c r="J269" s="218">
        <f>ROUND(I269*H269,2)</f>
        <v>0</v>
      </c>
      <c r="K269" s="214" t="s">
        <v>157</v>
      </c>
      <c r="L269" s="44"/>
      <c r="M269" s="219" t="s">
        <v>19</v>
      </c>
      <c r="N269" s="220" t="s">
        <v>44</v>
      </c>
      <c r="O269" s="84"/>
      <c r="P269" s="221">
        <f>O269*H269</f>
        <v>0</v>
      </c>
      <c r="Q269" s="221">
        <v>0.017330000000000002</v>
      </c>
      <c r="R269" s="221">
        <f>Q269*H269</f>
        <v>6.1552347400000009</v>
      </c>
      <c r="S269" s="221">
        <v>0</v>
      </c>
      <c r="T269" s="222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23" t="s">
        <v>179</v>
      </c>
      <c r="AT269" s="223" t="s">
        <v>153</v>
      </c>
      <c r="AU269" s="223" t="s">
        <v>83</v>
      </c>
      <c r="AY269" s="17" t="s">
        <v>150</v>
      </c>
      <c r="BE269" s="224">
        <f>IF(N269="základní",J269,0)</f>
        <v>0</v>
      </c>
      <c r="BF269" s="224">
        <f>IF(N269="snížená",J269,0)</f>
        <v>0</v>
      </c>
      <c r="BG269" s="224">
        <f>IF(N269="zákl. přenesená",J269,0)</f>
        <v>0</v>
      </c>
      <c r="BH269" s="224">
        <f>IF(N269="sníž. přenesená",J269,0)</f>
        <v>0</v>
      </c>
      <c r="BI269" s="224">
        <f>IF(N269="nulová",J269,0)</f>
        <v>0</v>
      </c>
      <c r="BJ269" s="17" t="s">
        <v>81</v>
      </c>
      <c r="BK269" s="224">
        <f>ROUND(I269*H269,2)</f>
        <v>0</v>
      </c>
      <c r="BL269" s="17" t="s">
        <v>179</v>
      </c>
      <c r="BM269" s="223" t="s">
        <v>3330</v>
      </c>
    </row>
    <row r="270" s="2" customFormat="1">
      <c r="A270" s="38"/>
      <c r="B270" s="39"/>
      <c r="C270" s="40"/>
      <c r="D270" s="225" t="s">
        <v>159</v>
      </c>
      <c r="E270" s="40"/>
      <c r="F270" s="226" t="s">
        <v>3331</v>
      </c>
      <c r="G270" s="40"/>
      <c r="H270" s="40"/>
      <c r="I270" s="227"/>
      <c r="J270" s="40"/>
      <c r="K270" s="40"/>
      <c r="L270" s="44"/>
      <c r="M270" s="228"/>
      <c r="N270" s="229"/>
      <c r="O270" s="84"/>
      <c r="P270" s="84"/>
      <c r="Q270" s="84"/>
      <c r="R270" s="84"/>
      <c r="S270" s="84"/>
      <c r="T270" s="85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T270" s="17" t="s">
        <v>159</v>
      </c>
      <c r="AU270" s="17" t="s">
        <v>83</v>
      </c>
    </row>
    <row r="271" s="2" customFormat="1">
      <c r="A271" s="38"/>
      <c r="B271" s="39"/>
      <c r="C271" s="40"/>
      <c r="D271" s="230" t="s">
        <v>161</v>
      </c>
      <c r="E271" s="40"/>
      <c r="F271" s="231" t="s">
        <v>3332</v>
      </c>
      <c r="G271" s="40"/>
      <c r="H271" s="40"/>
      <c r="I271" s="227"/>
      <c r="J271" s="40"/>
      <c r="K271" s="40"/>
      <c r="L271" s="44"/>
      <c r="M271" s="228"/>
      <c r="N271" s="229"/>
      <c r="O271" s="84"/>
      <c r="P271" s="84"/>
      <c r="Q271" s="84"/>
      <c r="R271" s="84"/>
      <c r="S271" s="84"/>
      <c r="T271" s="85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T271" s="17" t="s">
        <v>161</v>
      </c>
      <c r="AU271" s="17" t="s">
        <v>83</v>
      </c>
    </row>
    <row r="272" s="13" customFormat="1">
      <c r="A272" s="13"/>
      <c r="B272" s="232"/>
      <c r="C272" s="233"/>
      <c r="D272" s="225" t="s">
        <v>163</v>
      </c>
      <c r="E272" s="234" t="s">
        <v>19</v>
      </c>
      <c r="F272" s="235" t="s">
        <v>3319</v>
      </c>
      <c r="G272" s="233"/>
      <c r="H272" s="236">
        <v>318</v>
      </c>
      <c r="I272" s="237"/>
      <c r="J272" s="233"/>
      <c r="K272" s="233"/>
      <c r="L272" s="238"/>
      <c r="M272" s="239"/>
      <c r="N272" s="240"/>
      <c r="O272" s="240"/>
      <c r="P272" s="240"/>
      <c r="Q272" s="240"/>
      <c r="R272" s="240"/>
      <c r="S272" s="240"/>
      <c r="T272" s="241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2" t="s">
        <v>163</v>
      </c>
      <c r="AU272" s="242" t="s">
        <v>83</v>
      </c>
      <c r="AV272" s="13" t="s">
        <v>83</v>
      </c>
      <c r="AW272" s="13" t="s">
        <v>35</v>
      </c>
      <c r="AX272" s="13" t="s">
        <v>73</v>
      </c>
      <c r="AY272" s="242" t="s">
        <v>150</v>
      </c>
    </row>
    <row r="273" s="13" customFormat="1">
      <c r="A273" s="13"/>
      <c r="B273" s="232"/>
      <c r="C273" s="233"/>
      <c r="D273" s="225" t="s">
        <v>163</v>
      </c>
      <c r="E273" s="234" t="s">
        <v>19</v>
      </c>
      <c r="F273" s="235" t="s">
        <v>3320</v>
      </c>
      <c r="G273" s="233"/>
      <c r="H273" s="236">
        <v>4.0999999999999996</v>
      </c>
      <c r="I273" s="237"/>
      <c r="J273" s="233"/>
      <c r="K273" s="233"/>
      <c r="L273" s="238"/>
      <c r="M273" s="239"/>
      <c r="N273" s="240"/>
      <c r="O273" s="240"/>
      <c r="P273" s="240"/>
      <c r="Q273" s="240"/>
      <c r="R273" s="240"/>
      <c r="S273" s="240"/>
      <c r="T273" s="241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2" t="s">
        <v>163</v>
      </c>
      <c r="AU273" s="242" t="s">
        <v>83</v>
      </c>
      <c r="AV273" s="13" t="s">
        <v>83</v>
      </c>
      <c r="AW273" s="13" t="s">
        <v>35</v>
      </c>
      <c r="AX273" s="13" t="s">
        <v>73</v>
      </c>
      <c r="AY273" s="242" t="s">
        <v>150</v>
      </c>
    </row>
    <row r="274" s="13" customFormat="1">
      <c r="A274" s="13"/>
      <c r="B274" s="232"/>
      <c r="C274" s="233"/>
      <c r="D274" s="225" t="s">
        <v>163</v>
      </c>
      <c r="E274" s="234" t="s">
        <v>19</v>
      </c>
      <c r="F274" s="235" t="s">
        <v>3199</v>
      </c>
      <c r="G274" s="233"/>
      <c r="H274" s="236">
        <v>6.125</v>
      </c>
      <c r="I274" s="237"/>
      <c r="J274" s="233"/>
      <c r="K274" s="233"/>
      <c r="L274" s="238"/>
      <c r="M274" s="239"/>
      <c r="N274" s="240"/>
      <c r="O274" s="240"/>
      <c r="P274" s="240"/>
      <c r="Q274" s="240"/>
      <c r="R274" s="240"/>
      <c r="S274" s="240"/>
      <c r="T274" s="241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2" t="s">
        <v>163</v>
      </c>
      <c r="AU274" s="242" t="s">
        <v>83</v>
      </c>
      <c r="AV274" s="13" t="s">
        <v>83</v>
      </c>
      <c r="AW274" s="13" t="s">
        <v>35</v>
      </c>
      <c r="AX274" s="13" t="s">
        <v>73</v>
      </c>
      <c r="AY274" s="242" t="s">
        <v>150</v>
      </c>
    </row>
    <row r="275" s="13" customFormat="1">
      <c r="A275" s="13"/>
      <c r="B275" s="232"/>
      <c r="C275" s="233"/>
      <c r="D275" s="225" t="s">
        <v>163</v>
      </c>
      <c r="E275" s="234" t="s">
        <v>19</v>
      </c>
      <c r="F275" s="235" t="s">
        <v>3192</v>
      </c>
      <c r="G275" s="233"/>
      <c r="H275" s="236">
        <v>4.04</v>
      </c>
      <c r="I275" s="237"/>
      <c r="J275" s="233"/>
      <c r="K275" s="233"/>
      <c r="L275" s="238"/>
      <c r="M275" s="239"/>
      <c r="N275" s="240"/>
      <c r="O275" s="240"/>
      <c r="P275" s="240"/>
      <c r="Q275" s="240"/>
      <c r="R275" s="240"/>
      <c r="S275" s="240"/>
      <c r="T275" s="241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2" t="s">
        <v>163</v>
      </c>
      <c r="AU275" s="242" t="s">
        <v>83</v>
      </c>
      <c r="AV275" s="13" t="s">
        <v>83</v>
      </c>
      <c r="AW275" s="13" t="s">
        <v>35</v>
      </c>
      <c r="AX275" s="13" t="s">
        <v>73</v>
      </c>
      <c r="AY275" s="242" t="s">
        <v>150</v>
      </c>
    </row>
    <row r="276" s="13" customFormat="1">
      <c r="A276" s="13"/>
      <c r="B276" s="232"/>
      <c r="C276" s="233"/>
      <c r="D276" s="225" t="s">
        <v>163</v>
      </c>
      <c r="E276" s="234" t="s">
        <v>19</v>
      </c>
      <c r="F276" s="235" t="s">
        <v>3321</v>
      </c>
      <c r="G276" s="233"/>
      <c r="H276" s="236">
        <v>6</v>
      </c>
      <c r="I276" s="237"/>
      <c r="J276" s="233"/>
      <c r="K276" s="233"/>
      <c r="L276" s="238"/>
      <c r="M276" s="239"/>
      <c r="N276" s="240"/>
      <c r="O276" s="240"/>
      <c r="P276" s="240"/>
      <c r="Q276" s="240"/>
      <c r="R276" s="240"/>
      <c r="S276" s="240"/>
      <c r="T276" s="241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2" t="s">
        <v>163</v>
      </c>
      <c r="AU276" s="242" t="s">
        <v>83</v>
      </c>
      <c r="AV276" s="13" t="s">
        <v>83</v>
      </c>
      <c r="AW276" s="13" t="s">
        <v>35</v>
      </c>
      <c r="AX276" s="13" t="s">
        <v>73</v>
      </c>
      <c r="AY276" s="242" t="s">
        <v>150</v>
      </c>
    </row>
    <row r="277" s="13" customFormat="1">
      <c r="A277" s="13"/>
      <c r="B277" s="232"/>
      <c r="C277" s="233"/>
      <c r="D277" s="225" t="s">
        <v>163</v>
      </c>
      <c r="E277" s="233"/>
      <c r="F277" s="235" t="s">
        <v>3322</v>
      </c>
      <c r="G277" s="233"/>
      <c r="H277" s="236">
        <v>355.178</v>
      </c>
      <c r="I277" s="237"/>
      <c r="J277" s="233"/>
      <c r="K277" s="233"/>
      <c r="L277" s="238"/>
      <c r="M277" s="239"/>
      <c r="N277" s="240"/>
      <c r="O277" s="240"/>
      <c r="P277" s="240"/>
      <c r="Q277" s="240"/>
      <c r="R277" s="240"/>
      <c r="S277" s="240"/>
      <c r="T277" s="241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2" t="s">
        <v>163</v>
      </c>
      <c r="AU277" s="242" t="s">
        <v>83</v>
      </c>
      <c r="AV277" s="13" t="s">
        <v>83</v>
      </c>
      <c r="AW277" s="13" t="s">
        <v>4</v>
      </c>
      <c r="AX277" s="13" t="s">
        <v>81</v>
      </c>
      <c r="AY277" s="242" t="s">
        <v>150</v>
      </c>
    </row>
    <row r="278" s="2" customFormat="1" ht="16.5" customHeight="1">
      <c r="A278" s="38"/>
      <c r="B278" s="39"/>
      <c r="C278" s="212" t="s">
        <v>402</v>
      </c>
      <c r="D278" s="212" t="s">
        <v>153</v>
      </c>
      <c r="E278" s="213" t="s">
        <v>3333</v>
      </c>
      <c r="F278" s="214" t="s">
        <v>3334</v>
      </c>
      <c r="G278" s="215" t="s">
        <v>156</v>
      </c>
      <c r="H278" s="216">
        <v>19.074999999999999</v>
      </c>
      <c r="I278" s="217"/>
      <c r="J278" s="218">
        <f>ROUND(I278*H278,2)</f>
        <v>0</v>
      </c>
      <c r="K278" s="214" t="s">
        <v>157</v>
      </c>
      <c r="L278" s="44"/>
      <c r="M278" s="219" t="s">
        <v>19</v>
      </c>
      <c r="N278" s="220" t="s">
        <v>44</v>
      </c>
      <c r="O278" s="84"/>
      <c r="P278" s="221">
        <f>O278*H278</f>
        <v>0</v>
      </c>
      <c r="Q278" s="221">
        <v>0.040629999999999999</v>
      </c>
      <c r="R278" s="221">
        <f>Q278*H278</f>
        <v>0.77501724999999999</v>
      </c>
      <c r="S278" s="221">
        <v>0</v>
      </c>
      <c r="T278" s="222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23" t="s">
        <v>179</v>
      </c>
      <c r="AT278" s="223" t="s">
        <v>153</v>
      </c>
      <c r="AU278" s="223" t="s">
        <v>83</v>
      </c>
      <c r="AY278" s="17" t="s">
        <v>150</v>
      </c>
      <c r="BE278" s="224">
        <f>IF(N278="základní",J278,0)</f>
        <v>0</v>
      </c>
      <c r="BF278" s="224">
        <f>IF(N278="snížená",J278,0)</f>
        <v>0</v>
      </c>
      <c r="BG278" s="224">
        <f>IF(N278="zákl. přenesená",J278,0)</f>
        <v>0</v>
      </c>
      <c r="BH278" s="224">
        <f>IF(N278="sníž. přenesená",J278,0)</f>
        <v>0</v>
      </c>
      <c r="BI278" s="224">
        <f>IF(N278="nulová",J278,0)</f>
        <v>0</v>
      </c>
      <c r="BJ278" s="17" t="s">
        <v>81</v>
      </c>
      <c r="BK278" s="224">
        <f>ROUND(I278*H278,2)</f>
        <v>0</v>
      </c>
      <c r="BL278" s="17" t="s">
        <v>179</v>
      </c>
      <c r="BM278" s="223" t="s">
        <v>3335</v>
      </c>
    </row>
    <row r="279" s="2" customFormat="1">
      <c r="A279" s="38"/>
      <c r="B279" s="39"/>
      <c r="C279" s="40"/>
      <c r="D279" s="225" t="s">
        <v>159</v>
      </c>
      <c r="E279" s="40"/>
      <c r="F279" s="226" t="s">
        <v>3336</v>
      </c>
      <c r="G279" s="40"/>
      <c r="H279" s="40"/>
      <c r="I279" s="227"/>
      <c r="J279" s="40"/>
      <c r="K279" s="40"/>
      <c r="L279" s="44"/>
      <c r="M279" s="228"/>
      <c r="N279" s="229"/>
      <c r="O279" s="84"/>
      <c r="P279" s="84"/>
      <c r="Q279" s="84"/>
      <c r="R279" s="84"/>
      <c r="S279" s="84"/>
      <c r="T279" s="85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T279" s="17" t="s">
        <v>159</v>
      </c>
      <c r="AU279" s="17" t="s">
        <v>83</v>
      </c>
    </row>
    <row r="280" s="2" customFormat="1">
      <c r="A280" s="38"/>
      <c r="B280" s="39"/>
      <c r="C280" s="40"/>
      <c r="D280" s="230" t="s">
        <v>161</v>
      </c>
      <c r="E280" s="40"/>
      <c r="F280" s="231" t="s">
        <v>3337</v>
      </c>
      <c r="G280" s="40"/>
      <c r="H280" s="40"/>
      <c r="I280" s="227"/>
      <c r="J280" s="40"/>
      <c r="K280" s="40"/>
      <c r="L280" s="44"/>
      <c r="M280" s="228"/>
      <c r="N280" s="229"/>
      <c r="O280" s="84"/>
      <c r="P280" s="84"/>
      <c r="Q280" s="84"/>
      <c r="R280" s="84"/>
      <c r="S280" s="84"/>
      <c r="T280" s="85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T280" s="17" t="s">
        <v>161</v>
      </c>
      <c r="AU280" s="17" t="s">
        <v>83</v>
      </c>
    </row>
    <row r="281" s="13" customFormat="1">
      <c r="A281" s="13"/>
      <c r="B281" s="232"/>
      <c r="C281" s="233"/>
      <c r="D281" s="225" t="s">
        <v>163</v>
      </c>
      <c r="E281" s="234" t="s">
        <v>19</v>
      </c>
      <c r="F281" s="235" t="s">
        <v>3338</v>
      </c>
      <c r="G281" s="233"/>
      <c r="H281" s="236">
        <v>19.074999999999999</v>
      </c>
      <c r="I281" s="237"/>
      <c r="J281" s="233"/>
      <c r="K281" s="233"/>
      <c r="L281" s="238"/>
      <c r="M281" s="239"/>
      <c r="N281" s="240"/>
      <c r="O281" s="240"/>
      <c r="P281" s="240"/>
      <c r="Q281" s="240"/>
      <c r="R281" s="240"/>
      <c r="S281" s="240"/>
      <c r="T281" s="241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2" t="s">
        <v>163</v>
      </c>
      <c r="AU281" s="242" t="s">
        <v>83</v>
      </c>
      <c r="AV281" s="13" t="s">
        <v>83</v>
      </c>
      <c r="AW281" s="13" t="s">
        <v>35</v>
      </c>
      <c r="AX281" s="13" t="s">
        <v>81</v>
      </c>
      <c r="AY281" s="242" t="s">
        <v>150</v>
      </c>
    </row>
    <row r="282" s="2" customFormat="1" ht="16.5" customHeight="1">
      <c r="A282" s="38"/>
      <c r="B282" s="39"/>
      <c r="C282" s="212" t="s">
        <v>408</v>
      </c>
      <c r="D282" s="212" t="s">
        <v>153</v>
      </c>
      <c r="E282" s="213" t="s">
        <v>3339</v>
      </c>
      <c r="F282" s="214" t="s">
        <v>3340</v>
      </c>
      <c r="G282" s="215" t="s">
        <v>216</v>
      </c>
      <c r="H282" s="216">
        <v>4</v>
      </c>
      <c r="I282" s="217"/>
      <c r="J282" s="218">
        <f>ROUND(I282*H282,2)</f>
        <v>0</v>
      </c>
      <c r="K282" s="214" t="s">
        <v>157</v>
      </c>
      <c r="L282" s="44"/>
      <c r="M282" s="219" t="s">
        <v>19</v>
      </c>
      <c r="N282" s="220" t="s">
        <v>44</v>
      </c>
      <c r="O282" s="84"/>
      <c r="P282" s="221">
        <f>O282*H282</f>
        <v>0</v>
      </c>
      <c r="Q282" s="221">
        <v>0.0015</v>
      </c>
      <c r="R282" s="221">
        <f>Q282*H282</f>
        <v>0.0060000000000000001</v>
      </c>
      <c r="S282" s="221">
        <v>0</v>
      </c>
      <c r="T282" s="222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223" t="s">
        <v>179</v>
      </c>
      <c r="AT282" s="223" t="s">
        <v>153</v>
      </c>
      <c r="AU282" s="223" t="s">
        <v>83</v>
      </c>
      <c r="AY282" s="17" t="s">
        <v>150</v>
      </c>
      <c r="BE282" s="224">
        <f>IF(N282="základní",J282,0)</f>
        <v>0</v>
      </c>
      <c r="BF282" s="224">
        <f>IF(N282="snížená",J282,0)</f>
        <v>0</v>
      </c>
      <c r="BG282" s="224">
        <f>IF(N282="zákl. přenesená",J282,0)</f>
        <v>0</v>
      </c>
      <c r="BH282" s="224">
        <f>IF(N282="sníž. přenesená",J282,0)</f>
        <v>0</v>
      </c>
      <c r="BI282" s="224">
        <f>IF(N282="nulová",J282,0)</f>
        <v>0</v>
      </c>
      <c r="BJ282" s="17" t="s">
        <v>81</v>
      </c>
      <c r="BK282" s="224">
        <f>ROUND(I282*H282,2)</f>
        <v>0</v>
      </c>
      <c r="BL282" s="17" t="s">
        <v>179</v>
      </c>
      <c r="BM282" s="223" t="s">
        <v>3341</v>
      </c>
    </row>
    <row r="283" s="2" customFormat="1">
      <c r="A283" s="38"/>
      <c r="B283" s="39"/>
      <c r="C283" s="40"/>
      <c r="D283" s="225" t="s">
        <v>159</v>
      </c>
      <c r="E283" s="40"/>
      <c r="F283" s="226" t="s">
        <v>3342</v>
      </c>
      <c r="G283" s="40"/>
      <c r="H283" s="40"/>
      <c r="I283" s="227"/>
      <c r="J283" s="40"/>
      <c r="K283" s="40"/>
      <c r="L283" s="44"/>
      <c r="M283" s="228"/>
      <c r="N283" s="229"/>
      <c r="O283" s="84"/>
      <c r="P283" s="84"/>
      <c r="Q283" s="84"/>
      <c r="R283" s="84"/>
      <c r="S283" s="84"/>
      <c r="T283" s="85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T283" s="17" t="s">
        <v>159</v>
      </c>
      <c r="AU283" s="17" t="s">
        <v>83</v>
      </c>
    </row>
    <row r="284" s="2" customFormat="1">
      <c r="A284" s="38"/>
      <c r="B284" s="39"/>
      <c r="C284" s="40"/>
      <c r="D284" s="230" t="s">
        <v>161</v>
      </c>
      <c r="E284" s="40"/>
      <c r="F284" s="231" t="s">
        <v>3343</v>
      </c>
      <c r="G284" s="40"/>
      <c r="H284" s="40"/>
      <c r="I284" s="227"/>
      <c r="J284" s="40"/>
      <c r="K284" s="40"/>
      <c r="L284" s="44"/>
      <c r="M284" s="228"/>
      <c r="N284" s="229"/>
      <c r="O284" s="84"/>
      <c r="P284" s="84"/>
      <c r="Q284" s="84"/>
      <c r="R284" s="84"/>
      <c r="S284" s="84"/>
      <c r="T284" s="85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T284" s="17" t="s">
        <v>161</v>
      </c>
      <c r="AU284" s="17" t="s">
        <v>83</v>
      </c>
    </row>
    <row r="285" s="2" customFormat="1" ht="16.5" customHeight="1">
      <c r="A285" s="38"/>
      <c r="B285" s="39"/>
      <c r="C285" s="212" t="s">
        <v>413</v>
      </c>
      <c r="D285" s="212" t="s">
        <v>153</v>
      </c>
      <c r="E285" s="213" t="s">
        <v>3344</v>
      </c>
      <c r="F285" s="214" t="s">
        <v>3345</v>
      </c>
      <c r="G285" s="215" t="s">
        <v>156</v>
      </c>
      <c r="H285" s="216">
        <v>439.64999999999998</v>
      </c>
      <c r="I285" s="217"/>
      <c r="J285" s="218">
        <f>ROUND(I285*H285,2)</f>
        <v>0</v>
      </c>
      <c r="K285" s="214" t="s">
        <v>157</v>
      </c>
      <c r="L285" s="44"/>
      <c r="M285" s="219" t="s">
        <v>19</v>
      </c>
      <c r="N285" s="220" t="s">
        <v>44</v>
      </c>
      <c r="O285" s="84"/>
      <c r="P285" s="221">
        <f>O285*H285</f>
        <v>0</v>
      </c>
      <c r="Q285" s="221">
        <v>0.00025999999999999998</v>
      </c>
      <c r="R285" s="221">
        <f>Q285*H285</f>
        <v>0.11430899999999998</v>
      </c>
      <c r="S285" s="221">
        <v>0</v>
      </c>
      <c r="T285" s="222">
        <f>S285*H285</f>
        <v>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223" t="s">
        <v>179</v>
      </c>
      <c r="AT285" s="223" t="s">
        <v>153</v>
      </c>
      <c r="AU285" s="223" t="s">
        <v>83</v>
      </c>
      <c r="AY285" s="17" t="s">
        <v>150</v>
      </c>
      <c r="BE285" s="224">
        <f>IF(N285="základní",J285,0)</f>
        <v>0</v>
      </c>
      <c r="BF285" s="224">
        <f>IF(N285="snížená",J285,0)</f>
        <v>0</v>
      </c>
      <c r="BG285" s="224">
        <f>IF(N285="zákl. přenesená",J285,0)</f>
        <v>0</v>
      </c>
      <c r="BH285" s="224">
        <f>IF(N285="sníž. přenesená",J285,0)</f>
        <v>0</v>
      </c>
      <c r="BI285" s="224">
        <f>IF(N285="nulová",J285,0)</f>
        <v>0</v>
      </c>
      <c r="BJ285" s="17" t="s">
        <v>81</v>
      </c>
      <c r="BK285" s="224">
        <f>ROUND(I285*H285,2)</f>
        <v>0</v>
      </c>
      <c r="BL285" s="17" t="s">
        <v>179</v>
      </c>
      <c r="BM285" s="223" t="s">
        <v>3346</v>
      </c>
    </row>
    <row r="286" s="2" customFormat="1">
      <c r="A286" s="38"/>
      <c r="B286" s="39"/>
      <c r="C286" s="40"/>
      <c r="D286" s="225" t="s">
        <v>159</v>
      </c>
      <c r="E286" s="40"/>
      <c r="F286" s="226" t="s">
        <v>3347</v>
      </c>
      <c r="G286" s="40"/>
      <c r="H286" s="40"/>
      <c r="I286" s="227"/>
      <c r="J286" s="40"/>
      <c r="K286" s="40"/>
      <c r="L286" s="44"/>
      <c r="M286" s="228"/>
      <c r="N286" s="229"/>
      <c r="O286" s="84"/>
      <c r="P286" s="84"/>
      <c r="Q286" s="84"/>
      <c r="R286" s="84"/>
      <c r="S286" s="84"/>
      <c r="T286" s="85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T286" s="17" t="s">
        <v>159</v>
      </c>
      <c r="AU286" s="17" t="s">
        <v>83</v>
      </c>
    </row>
    <row r="287" s="2" customFormat="1">
      <c r="A287" s="38"/>
      <c r="B287" s="39"/>
      <c r="C287" s="40"/>
      <c r="D287" s="230" t="s">
        <v>161</v>
      </c>
      <c r="E287" s="40"/>
      <c r="F287" s="231" t="s">
        <v>3348</v>
      </c>
      <c r="G287" s="40"/>
      <c r="H287" s="40"/>
      <c r="I287" s="227"/>
      <c r="J287" s="40"/>
      <c r="K287" s="40"/>
      <c r="L287" s="44"/>
      <c r="M287" s="228"/>
      <c r="N287" s="229"/>
      <c r="O287" s="84"/>
      <c r="P287" s="84"/>
      <c r="Q287" s="84"/>
      <c r="R287" s="84"/>
      <c r="S287" s="84"/>
      <c r="T287" s="85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T287" s="17" t="s">
        <v>161</v>
      </c>
      <c r="AU287" s="17" t="s">
        <v>83</v>
      </c>
    </row>
    <row r="288" s="13" customFormat="1">
      <c r="A288" s="13"/>
      <c r="B288" s="232"/>
      <c r="C288" s="233"/>
      <c r="D288" s="225" t="s">
        <v>163</v>
      </c>
      <c r="E288" s="234" t="s">
        <v>19</v>
      </c>
      <c r="F288" s="235" t="s">
        <v>3349</v>
      </c>
      <c r="G288" s="233"/>
      <c r="H288" s="236">
        <v>339</v>
      </c>
      <c r="I288" s="237"/>
      <c r="J288" s="233"/>
      <c r="K288" s="233"/>
      <c r="L288" s="238"/>
      <c r="M288" s="239"/>
      <c r="N288" s="240"/>
      <c r="O288" s="240"/>
      <c r="P288" s="240"/>
      <c r="Q288" s="240"/>
      <c r="R288" s="240"/>
      <c r="S288" s="240"/>
      <c r="T288" s="241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2" t="s">
        <v>163</v>
      </c>
      <c r="AU288" s="242" t="s">
        <v>83</v>
      </c>
      <c r="AV288" s="13" t="s">
        <v>83</v>
      </c>
      <c r="AW288" s="13" t="s">
        <v>35</v>
      </c>
      <c r="AX288" s="13" t="s">
        <v>73</v>
      </c>
      <c r="AY288" s="242" t="s">
        <v>150</v>
      </c>
    </row>
    <row r="289" s="13" customFormat="1">
      <c r="A289" s="13"/>
      <c r="B289" s="232"/>
      <c r="C289" s="233"/>
      <c r="D289" s="225" t="s">
        <v>163</v>
      </c>
      <c r="E289" s="234" t="s">
        <v>19</v>
      </c>
      <c r="F289" s="235" t="s">
        <v>3350</v>
      </c>
      <c r="G289" s="233"/>
      <c r="H289" s="236">
        <v>100.65000000000001</v>
      </c>
      <c r="I289" s="237"/>
      <c r="J289" s="233"/>
      <c r="K289" s="233"/>
      <c r="L289" s="238"/>
      <c r="M289" s="239"/>
      <c r="N289" s="240"/>
      <c r="O289" s="240"/>
      <c r="P289" s="240"/>
      <c r="Q289" s="240"/>
      <c r="R289" s="240"/>
      <c r="S289" s="240"/>
      <c r="T289" s="241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2" t="s">
        <v>163</v>
      </c>
      <c r="AU289" s="242" t="s">
        <v>83</v>
      </c>
      <c r="AV289" s="13" t="s">
        <v>83</v>
      </c>
      <c r="AW289" s="13" t="s">
        <v>35</v>
      </c>
      <c r="AX289" s="13" t="s">
        <v>73</v>
      </c>
      <c r="AY289" s="242" t="s">
        <v>150</v>
      </c>
    </row>
    <row r="290" s="2" customFormat="1" ht="16.5" customHeight="1">
      <c r="A290" s="38"/>
      <c r="B290" s="39"/>
      <c r="C290" s="212" t="s">
        <v>419</v>
      </c>
      <c r="D290" s="212" t="s">
        <v>153</v>
      </c>
      <c r="E290" s="213" t="s">
        <v>3351</v>
      </c>
      <c r="F290" s="214" t="s">
        <v>3352</v>
      </c>
      <c r="G290" s="215" t="s">
        <v>156</v>
      </c>
      <c r="H290" s="216">
        <v>439.64999999999998</v>
      </c>
      <c r="I290" s="217"/>
      <c r="J290" s="218">
        <f>ROUND(I290*H290,2)</f>
        <v>0</v>
      </c>
      <c r="K290" s="214" t="s">
        <v>157</v>
      </c>
      <c r="L290" s="44"/>
      <c r="M290" s="219" t="s">
        <v>19</v>
      </c>
      <c r="N290" s="220" t="s">
        <v>44</v>
      </c>
      <c r="O290" s="84"/>
      <c r="P290" s="221">
        <f>O290*H290</f>
        <v>0</v>
      </c>
      <c r="Q290" s="221">
        <v>0.0043800000000000002</v>
      </c>
      <c r="R290" s="221">
        <f>Q290*H290</f>
        <v>1.925667</v>
      </c>
      <c r="S290" s="221">
        <v>0</v>
      </c>
      <c r="T290" s="222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223" t="s">
        <v>179</v>
      </c>
      <c r="AT290" s="223" t="s">
        <v>153</v>
      </c>
      <c r="AU290" s="223" t="s">
        <v>83</v>
      </c>
      <c r="AY290" s="17" t="s">
        <v>150</v>
      </c>
      <c r="BE290" s="224">
        <f>IF(N290="základní",J290,0)</f>
        <v>0</v>
      </c>
      <c r="BF290" s="224">
        <f>IF(N290="snížená",J290,0)</f>
        <v>0</v>
      </c>
      <c r="BG290" s="224">
        <f>IF(N290="zákl. přenesená",J290,0)</f>
        <v>0</v>
      </c>
      <c r="BH290" s="224">
        <f>IF(N290="sníž. přenesená",J290,0)</f>
        <v>0</v>
      </c>
      <c r="BI290" s="224">
        <f>IF(N290="nulová",J290,0)</f>
        <v>0</v>
      </c>
      <c r="BJ290" s="17" t="s">
        <v>81</v>
      </c>
      <c r="BK290" s="224">
        <f>ROUND(I290*H290,2)</f>
        <v>0</v>
      </c>
      <c r="BL290" s="17" t="s">
        <v>179</v>
      </c>
      <c r="BM290" s="223" t="s">
        <v>3353</v>
      </c>
    </row>
    <row r="291" s="2" customFormat="1">
      <c r="A291" s="38"/>
      <c r="B291" s="39"/>
      <c r="C291" s="40"/>
      <c r="D291" s="225" t="s">
        <v>159</v>
      </c>
      <c r="E291" s="40"/>
      <c r="F291" s="226" t="s">
        <v>3354</v>
      </c>
      <c r="G291" s="40"/>
      <c r="H291" s="40"/>
      <c r="I291" s="227"/>
      <c r="J291" s="40"/>
      <c r="K291" s="40"/>
      <c r="L291" s="44"/>
      <c r="M291" s="228"/>
      <c r="N291" s="229"/>
      <c r="O291" s="84"/>
      <c r="P291" s="84"/>
      <c r="Q291" s="84"/>
      <c r="R291" s="84"/>
      <c r="S291" s="84"/>
      <c r="T291" s="85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T291" s="17" t="s">
        <v>159</v>
      </c>
      <c r="AU291" s="17" t="s">
        <v>83</v>
      </c>
    </row>
    <row r="292" s="2" customFormat="1">
      <c r="A292" s="38"/>
      <c r="B292" s="39"/>
      <c r="C292" s="40"/>
      <c r="D292" s="230" t="s">
        <v>161</v>
      </c>
      <c r="E292" s="40"/>
      <c r="F292" s="231" t="s">
        <v>3355</v>
      </c>
      <c r="G292" s="40"/>
      <c r="H292" s="40"/>
      <c r="I292" s="227"/>
      <c r="J292" s="40"/>
      <c r="K292" s="40"/>
      <c r="L292" s="44"/>
      <c r="M292" s="228"/>
      <c r="N292" s="229"/>
      <c r="O292" s="84"/>
      <c r="P292" s="84"/>
      <c r="Q292" s="84"/>
      <c r="R292" s="84"/>
      <c r="S292" s="84"/>
      <c r="T292" s="85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T292" s="17" t="s">
        <v>161</v>
      </c>
      <c r="AU292" s="17" t="s">
        <v>83</v>
      </c>
    </row>
    <row r="293" s="13" customFormat="1">
      <c r="A293" s="13"/>
      <c r="B293" s="232"/>
      <c r="C293" s="233"/>
      <c r="D293" s="225" t="s">
        <v>163</v>
      </c>
      <c r="E293" s="234" t="s">
        <v>19</v>
      </c>
      <c r="F293" s="235" t="s">
        <v>3349</v>
      </c>
      <c r="G293" s="233"/>
      <c r="H293" s="236">
        <v>339</v>
      </c>
      <c r="I293" s="237"/>
      <c r="J293" s="233"/>
      <c r="K293" s="233"/>
      <c r="L293" s="238"/>
      <c r="M293" s="239"/>
      <c r="N293" s="240"/>
      <c r="O293" s="240"/>
      <c r="P293" s="240"/>
      <c r="Q293" s="240"/>
      <c r="R293" s="240"/>
      <c r="S293" s="240"/>
      <c r="T293" s="241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2" t="s">
        <v>163</v>
      </c>
      <c r="AU293" s="242" t="s">
        <v>83</v>
      </c>
      <c r="AV293" s="13" t="s">
        <v>83</v>
      </c>
      <c r="AW293" s="13" t="s">
        <v>35</v>
      </c>
      <c r="AX293" s="13" t="s">
        <v>73</v>
      </c>
      <c r="AY293" s="242" t="s">
        <v>150</v>
      </c>
    </row>
    <row r="294" s="13" customFormat="1">
      <c r="A294" s="13"/>
      <c r="B294" s="232"/>
      <c r="C294" s="233"/>
      <c r="D294" s="225" t="s">
        <v>163</v>
      </c>
      <c r="E294" s="234" t="s">
        <v>19</v>
      </c>
      <c r="F294" s="235" t="s">
        <v>3350</v>
      </c>
      <c r="G294" s="233"/>
      <c r="H294" s="236">
        <v>100.65000000000001</v>
      </c>
      <c r="I294" s="237"/>
      <c r="J294" s="233"/>
      <c r="K294" s="233"/>
      <c r="L294" s="238"/>
      <c r="M294" s="239"/>
      <c r="N294" s="240"/>
      <c r="O294" s="240"/>
      <c r="P294" s="240"/>
      <c r="Q294" s="240"/>
      <c r="R294" s="240"/>
      <c r="S294" s="240"/>
      <c r="T294" s="241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2" t="s">
        <v>163</v>
      </c>
      <c r="AU294" s="242" t="s">
        <v>83</v>
      </c>
      <c r="AV294" s="13" t="s">
        <v>83</v>
      </c>
      <c r="AW294" s="13" t="s">
        <v>35</v>
      </c>
      <c r="AX294" s="13" t="s">
        <v>73</v>
      </c>
      <c r="AY294" s="242" t="s">
        <v>150</v>
      </c>
    </row>
    <row r="295" s="2" customFormat="1" ht="16.5" customHeight="1">
      <c r="A295" s="38"/>
      <c r="B295" s="39"/>
      <c r="C295" s="212" t="s">
        <v>423</v>
      </c>
      <c r="D295" s="212" t="s">
        <v>153</v>
      </c>
      <c r="E295" s="213" t="s">
        <v>3356</v>
      </c>
      <c r="F295" s="214" t="s">
        <v>3357</v>
      </c>
      <c r="G295" s="215" t="s">
        <v>156</v>
      </c>
      <c r="H295" s="216">
        <v>439.64999999999998</v>
      </c>
      <c r="I295" s="217"/>
      <c r="J295" s="218">
        <f>ROUND(I295*H295,2)</f>
        <v>0</v>
      </c>
      <c r="K295" s="214" t="s">
        <v>157</v>
      </c>
      <c r="L295" s="44"/>
      <c r="M295" s="219" t="s">
        <v>19</v>
      </c>
      <c r="N295" s="220" t="s">
        <v>44</v>
      </c>
      <c r="O295" s="84"/>
      <c r="P295" s="221">
        <f>O295*H295</f>
        <v>0</v>
      </c>
      <c r="Q295" s="221">
        <v>0.025000000000000001</v>
      </c>
      <c r="R295" s="221">
        <f>Q295*H295</f>
        <v>10.991250000000001</v>
      </c>
      <c r="S295" s="221">
        <v>0</v>
      </c>
      <c r="T295" s="222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223" t="s">
        <v>179</v>
      </c>
      <c r="AT295" s="223" t="s">
        <v>153</v>
      </c>
      <c r="AU295" s="223" t="s">
        <v>83</v>
      </c>
      <c r="AY295" s="17" t="s">
        <v>150</v>
      </c>
      <c r="BE295" s="224">
        <f>IF(N295="základní",J295,0)</f>
        <v>0</v>
      </c>
      <c r="BF295" s="224">
        <f>IF(N295="snížená",J295,0)</f>
        <v>0</v>
      </c>
      <c r="BG295" s="224">
        <f>IF(N295="zákl. přenesená",J295,0)</f>
        <v>0</v>
      </c>
      <c r="BH295" s="224">
        <f>IF(N295="sníž. přenesená",J295,0)</f>
        <v>0</v>
      </c>
      <c r="BI295" s="224">
        <f>IF(N295="nulová",J295,0)</f>
        <v>0</v>
      </c>
      <c r="BJ295" s="17" t="s">
        <v>81</v>
      </c>
      <c r="BK295" s="224">
        <f>ROUND(I295*H295,2)</f>
        <v>0</v>
      </c>
      <c r="BL295" s="17" t="s">
        <v>179</v>
      </c>
      <c r="BM295" s="223" t="s">
        <v>3358</v>
      </c>
    </row>
    <row r="296" s="2" customFormat="1">
      <c r="A296" s="38"/>
      <c r="B296" s="39"/>
      <c r="C296" s="40"/>
      <c r="D296" s="225" t="s">
        <v>159</v>
      </c>
      <c r="E296" s="40"/>
      <c r="F296" s="226" t="s">
        <v>3359</v>
      </c>
      <c r="G296" s="40"/>
      <c r="H296" s="40"/>
      <c r="I296" s="227"/>
      <c r="J296" s="40"/>
      <c r="K296" s="40"/>
      <c r="L296" s="44"/>
      <c r="M296" s="228"/>
      <c r="N296" s="229"/>
      <c r="O296" s="84"/>
      <c r="P296" s="84"/>
      <c r="Q296" s="84"/>
      <c r="R296" s="84"/>
      <c r="S296" s="84"/>
      <c r="T296" s="85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T296" s="17" t="s">
        <v>159</v>
      </c>
      <c r="AU296" s="17" t="s">
        <v>83</v>
      </c>
    </row>
    <row r="297" s="2" customFormat="1">
      <c r="A297" s="38"/>
      <c r="B297" s="39"/>
      <c r="C297" s="40"/>
      <c r="D297" s="230" t="s">
        <v>161</v>
      </c>
      <c r="E297" s="40"/>
      <c r="F297" s="231" t="s">
        <v>3360</v>
      </c>
      <c r="G297" s="40"/>
      <c r="H297" s="40"/>
      <c r="I297" s="227"/>
      <c r="J297" s="40"/>
      <c r="K297" s="40"/>
      <c r="L297" s="44"/>
      <c r="M297" s="228"/>
      <c r="N297" s="229"/>
      <c r="O297" s="84"/>
      <c r="P297" s="84"/>
      <c r="Q297" s="84"/>
      <c r="R297" s="84"/>
      <c r="S297" s="84"/>
      <c r="T297" s="85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T297" s="17" t="s">
        <v>161</v>
      </c>
      <c r="AU297" s="17" t="s">
        <v>83</v>
      </c>
    </row>
    <row r="298" s="13" customFormat="1">
      <c r="A298" s="13"/>
      <c r="B298" s="232"/>
      <c r="C298" s="233"/>
      <c r="D298" s="225" t="s">
        <v>163</v>
      </c>
      <c r="E298" s="234" t="s">
        <v>19</v>
      </c>
      <c r="F298" s="235" t="s">
        <v>3349</v>
      </c>
      <c r="G298" s="233"/>
      <c r="H298" s="236">
        <v>339</v>
      </c>
      <c r="I298" s="237"/>
      <c r="J298" s="233"/>
      <c r="K298" s="233"/>
      <c r="L298" s="238"/>
      <c r="M298" s="239"/>
      <c r="N298" s="240"/>
      <c r="O298" s="240"/>
      <c r="P298" s="240"/>
      <c r="Q298" s="240"/>
      <c r="R298" s="240"/>
      <c r="S298" s="240"/>
      <c r="T298" s="241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2" t="s">
        <v>163</v>
      </c>
      <c r="AU298" s="242" t="s">
        <v>83</v>
      </c>
      <c r="AV298" s="13" t="s">
        <v>83</v>
      </c>
      <c r="AW298" s="13" t="s">
        <v>35</v>
      </c>
      <c r="AX298" s="13" t="s">
        <v>73</v>
      </c>
      <c r="AY298" s="242" t="s">
        <v>150</v>
      </c>
    </row>
    <row r="299" s="13" customFormat="1">
      <c r="A299" s="13"/>
      <c r="B299" s="232"/>
      <c r="C299" s="233"/>
      <c r="D299" s="225" t="s">
        <v>163</v>
      </c>
      <c r="E299" s="234" t="s">
        <v>19</v>
      </c>
      <c r="F299" s="235" t="s">
        <v>3350</v>
      </c>
      <c r="G299" s="233"/>
      <c r="H299" s="236">
        <v>100.65000000000001</v>
      </c>
      <c r="I299" s="237"/>
      <c r="J299" s="233"/>
      <c r="K299" s="233"/>
      <c r="L299" s="238"/>
      <c r="M299" s="239"/>
      <c r="N299" s="240"/>
      <c r="O299" s="240"/>
      <c r="P299" s="240"/>
      <c r="Q299" s="240"/>
      <c r="R299" s="240"/>
      <c r="S299" s="240"/>
      <c r="T299" s="241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2" t="s">
        <v>163</v>
      </c>
      <c r="AU299" s="242" t="s">
        <v>83</v>
      </c>
      <c r="AV299" s="13" t="s">
        <v>83</v>
      </c>
      <c r="AW299" s="13" t="s">
        <v>35</v>
      </c>
      <c r="AX299" s="13" t="s">
        <v>73</v>
      </c>
      <c r="AY299" s="242" t="s">
        <v>150</v>
      </c>
    </row>
    <row r="300" s="2" customFormat="1" ht="16.5" customHeight="1">
      <c r="A300" s="38"/>
      <c r="B300" s="39"/>
      <c r="C300" s="212" t="s">
        <v>427</v>
      </c>
      <c r="D300" s="212" t="s">
        <v>153</v>
      </c>
      <c r="E300" s="213" t="s">
        <v>3361</v>
      </c>
      <c r="F300" s="214" t="s">
        <v>3362</v>
      </c>
      <c r="G300" s="215" t="s">
        <v>156</v>
      </c>
      <c r="H300" s="216">
        <v>63.200000000000003</v>
      </c>
      <c r="I300" s="217"/>
      <c r="J300" s="218">
        <f>ROUND(I300*H300,2)</f>
        <v>0</v>
      </c>
      <c r="K300" s="214" t="s">
        <v>157</v>
      </c>
      <c r="L300" s="44"/>
      <c r="M300" s="219" t="s">
        <v>19</v>
      </c>
      <c r="N300" s="220" t="s">
        <v>44</v>
      </c>
      <c r="O300" s="84"/>
      <c r="P300" s="221">
        <f>O300*H300</f>
        <v>0</v>
      </c>
      <c r="Q300" s="221">
        <v>0.048680000000000001</v>
      </c>
      <c r="R300" s="221">
        <f>Q300*H300</f>
        <v>3.0765760000000002</v>
      </c>
      <c r="S300" s="221">
        <v>0</v>
      </c>
      <c r="T300" s="222">
        <f>S300*H300</f>
        <v>0</v>
      </c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R300" s="223" t="s">
        <v>179</v>
      </c>
      <c r="AT300" s="223" t="s">
        <v>153</v>
      </c>
      <c r="AU300" s="223" t="s">
        <v>83</v>
      </c>
      <c r="AY300" s="17" t="s">
        <v>150</v>
      </c>
      <c r="BE300" s="224">
        <f>IF(N300="základní",J300,0)</f>
        <v>0</v>
      </c>
      <c r="BF300" s="224">
        <f>IF(N300="snížená",J300,0)</f>
        <v>0</v>
      </c>
      <c r="BG300" s="224">
        <f>IF(N300="zákl. přenesená",J300,0)</f>
        <v>0</v>
      </c>
      <c r="BH300" s="224">
        <f>IF(N300="sníž. přenesená",J300,0)</f>
        <v>0</v>
      </c>
      <c r="BI300" s="224">
        <f>IF(N300="nulová",J300,0)</f>
        <v>0</v>
      </c>
      <c r="BJ300" s="17" t="s">
        <v>81</v>
      </c>
      <c r="BK300" s="224">
        <f>ROUND(I300*H300,2)</f>
        <v>0</v>
      </c>
      <c r="BL300" s="17" t="s">
        <v>179</v>
      </c>
      <c r="BM300" s="223" t="s">
        <v>3363</v>
      </c>
    </row>
    <row r="301" s="2" customFormat="1">
      <c r="A301" s="38"/>
      <c r="B301" s="39"/>
      <c r="C301" s="40"/>
      <c r="D301" s="225" t="s">
        <v>159</v>
      </c>
      <c r="E301" s="40"/>
      <c r="F301" s="226" t="s">
        <v>3364</v>
      </c>
      <c r="G301" s="40"/>
      <c r="H301" s="40"/>
      <c r="I301" s="227"/>
      <c r="J301" s="40"/>
      <c r="K301" s="40"/>
      <c r="L301" s="44"/>
      <c r="M301" s="228"/>
      <c r="N301" s="229"/>
      <c r="O301" s="84"/>
      <c r="P301" s="84"/>
      <c r="Q301" s="84"/>
      <c r="R301" s="84"/>
      <c r="S301" s="84"/>
      <c r="T301" s="85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T301" s="17" t="s">
        <v>159</v>
      </c>
      <c r="AU301" s="17" t="s">
        <v>83</v>
      </c>
    </row>
    <row r="302" s="2" customFormat="1">
      <c r="A302" s="38"/>
      <c r="B302" s="39"/>
      <c r="C302" s="40"/>
      <c r="D302" s="230" t="s">
        <v>161</v>
      </c>
      <c r="E302" s="40"/>
      <c r="F302" s="231" t="s">
        <v>3365</v>
      </c>
      <c r="G302" s="40"/>
      <c r="H302" s="40"/>
      <c r="I302" s="227"/>
      <c r="J302" s="40"/>
      <c r="K302" s="40"/>
      <c r="L302" s="44"/>
      <c r="M302" s="228"/>
      <c r="N302" s="229"/>
      <c r="O302" s="84"/>
      <c r="P302" s="84"/>
      <c r="Q302" s="84"/>
      <c r="R302" s="84"/>
      <c r="S302" s="84"/>
      <c r="T302" s="85"/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T302" s="17" t="s">
        <v>161</v>
      </c>
      <c r="AU302" s="17" t="s">
        <v>83</v>
      </c>
    </row>
    <row r="303" s="13" customFormat="1">
      <c r="A303" s="13"/>
      <c r="B303" s="232"/>
      <c r="C303" s="233"/>
      <c r="D303" s="225" t="s">
        <v>163</v>
      </c>
      <c r="E303" s="234" t="s">
        <v>19</v>
      </c>
      <c r="F303" s="235" t="s">
        <v>3366</v>
      </c>
      <c r="G303" s="233"/>
      <c r="H303" s="236">
        <v>63.200000000000003</v>
      </c>
      <c r="I303" s="237"/>
      <c r="J303" s="233"/>
      <c r="K303" s="233"/>
      <c r="L303" s="238"/>
      <c r="M303" s="239"/>
      <c r="N303" s="240"/>
      <c r="O303" s="240"/>
      <c r="P303" s="240"/>
      <c r="Q303" s="240"/>
      <c r="R303" s="240"/>
      <c r="S303" s="240"/>
      <c r="T303" s="241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2" t="s">
        <v>163</v>
      </c>
      <c r="AU303" s="242" t="s">
        <v>83</v>
      </c>
      <c r="AV303" s="13" t="s">
        <v>83</v>
      </c>
      <c r="AW303" s="13" t="s">
        <v>35</v>
      </c>
      <c r="AX303" s="13" t="s">
        <v>81</v>
      </c>
      <c r="AY303" s="242" t="s">
        <v>150</v>
      </c>
    </row>
    <row r="304" s="2" customFormat="1" ht="16.5" customHeight="1">
      <c r="A304" s="38"/>
      <c r="B304" s="39"/>
      <c r="C304" s="212" t="s">
        <v>433</v>
      </c>
      <c r="D304" s="212" t="s">
        <v>153</v>
      </c>
      <c r="E304" s="213" t="s">
        <v>3367</v>
      </c>
      <c r="F304" s="214" t="s">
        <v>3368</v>
      </c>
      <c r="G304" s="215" t="s">
        <v>156</v>
      </c>
      <c r="H304" s="216">
        <v>316</v>
      </c>
      <c r="I304" s="217"/>
      <c r="J304" s="218">
        <f>ROUND(I304*H304,2)</f>
        <v>0</v>
      </c>
      <c r="K304" s="214" t="s">
        <v>157</v>
      </c>
      <c r="L304" s="44"/>
      <c r="M304" s="219" t="s">
        <v>19</v>
      </c>
      <c r="N304" s="220" t="s">
        <v>44</v>
      </c>
      <c r="O304" s="84"/>
      <c r="P304" s="221">
        <f>O304*H304</f>
        <v>0</v>
      </c>
      <c r="Q304" s="221">
        <v>0.0094199999999999996</v>
      </c>
      <c r="R304" s="221">
        <f>Q304*H304</f>
        <v>2.9767199999999998</v>
      </c>
      <c r="S304" s="221">
        <v>0</v>
      </c>
      <c r="T304" s="222">
        <f>S304*H304</f>
        <v>0</v>
      </c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R304" s="223" t="s">
        <v>179</v>
      </c>
      <c r="AT304" s="223" t="s">
        <v>153</v>
      </c>
      <c r="AU304" s="223" t="s">
        <v>83</v>
      </c>
      <c r="AY304" s="17" t="s">
        <v>150</v>
      </c>
      <c r="BE304" s="224">
        <f>IF(N304="základní",J304,0)</f>
        <v>0</v>
      </c>
      <c r="BF304" s="224">
        <f>IF(N304="snížená",J304,0)</f>
        <v>0</v>
      </c>
      <c r="BG304" s="224">
        <f>IF(N304="zákl. přenesená",J304,0)</f>
        <v>0</v>
      </c>
      <c r="BH304" s="224">
        <f>IF(N304="sníž. přenesená",J304,0)</f>
        <v>0</v>
      </c>
      <c r="BI304" s="224">
        <f>IF(N304="nulová",J304,0)</f>
        <v>0</v>
      </c>
      <c r="BJ304" s="17" t="s">
        <v>81</v>
      </c>
      <c r="BK304" s="224">
        <f>ROUND(I304*H304,2)</f>
        <v>0</v>
      </c>
      <c r="BL304" s="17" t="s">
        <v>179</v>
      </c>
      <c r="BM304" s="223" t="s">
        <v>3369</v>
      </c>
    </row>
    <row r="305" s="2" customFormat="1">
      <c r="A305" s="38"/>
      <c r="B305" s="39"/>
      <c r="C305" s="40"/>
      <c r="D305" s="225" t="s">
        <v>159</v>
      </c>
      <c r="E305" s="40"/>
      <c r="F305" s="226" t="s">
        <v>3370</v>
      </c>
      <c r="G305" s="40"/>
      <c r="H305" s="40"/>
      <c r="I305" s="227"/>
      <c r="J305" s="40"/>
      <c r="K305" s="40"/>
      <c r="L305" s="44"/>
      <c r="M305" s="228"/>
      <c r="N305" s="229"/>
      <c r="O305" s="84"/>
      <c r="P305" s="84"/>
      <c r="Q305" s="84"/>
      <c r="R305" s="84"/>
      <c r="S305" s="84"/>
      <c r="T305" s="85"/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T305" s="17" t="s">
        <v>159</v>
      </c>
      <c r="AU305" s="17" t="s">
        <v>83</v>
      </c>
    </row>
    <row r="306" s="2" customFormat="1">
      <c r="A306" s="38"/>
      <c r="B306" s="39"/>
      <c r="C306" s="40"/>
      <c r="D306" s="230" t="s">
        <v>161</v>
      </c>
      <c r="E306" s="40"/>
      <c r="F306" s="231" t="s">
        <v>3371</v>
      </c>
      <c r="G306" s="40"/>
      <c r="H306" s="40"/>
      <c r="I306" s="227"/>
      <c r="J306" s="40"/>
      <c r="K306" s="40"/>
      <c r="L306" s="44"/>
      <c r="M306" s="228"/>
      <c r="N306" s="229"/>
      <c r="O306" s="84"/>
      <c r="P306" s="84"/>
      <c r="Q306" s="84"/>
      <c r="R306" s="84"/>
      <c r="S306" s="84"/>
      <c r="T306" s="85"/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T306" s="17" t="s">
        <v>161</v>
      </c>
      <c r="AU306" s="17" t="s">
        <v>83</v>
      </c>
    </row>
    <row r="307" s="13" customFormat="1">
      <c r="A307" s="13"/>
      <c r="B307" s="232"/>
      <c r="C307" s="233"/>
      <c r="D307" s="225" t="s">
        <v>163</v>
      </c>
      <c r="E307" s="234" t="s">
        <v>19</v>
      </c>
      <c r="F307" s="235" t="s">
        <v>3372</v>
      </c>
      <c r="G307" s="233"/>
      <c r="H307" s="236">
        <v>316</v>
      </c>
      <c r="I307" s="237"/>
      <c r="J307" s="233"/>
      <c r="K307" s="233"/>
      <c r="L307" s="238"/>
      <c r="M307" s="239"/>
      <c r="N307" s="240"/>
      <c r="O307" s="240"/>
      <c r="P307" s="240"/>
      <c r="Q307" s="240"/>
      <c r="R307" s="240"/>
      <c r="S307" s="240"/>
      <c r="T307" s="241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2" t="s">
        <v>163</v>
      </c>
      <c r="AU307" s="242" t="s">
        <v>83</v>
      </c>
      <c r="AV307" s="13" t="s">
        <v>83</v>
      </c>
      <c r="AW307" s="13" t="s">
        <v>35</v>
      </c>
      <c r="AX307" s="13" t="s">
        <v>81</v>
      </c>
      <c r="AY307" s="242" t="s">
        <v>150</v>
      </c>
    </row>
    <row r="308" s="2" customFormat="1" ht="16.5" customHeight="1">
      <c r="A308" s="38"/>
      <c r="B308" s="39"/>
      <c r="C308" s="212" t="s">
        <v>438</v>
      </c>
      <c r="D308" s="212" t="s">
        <v>153</v>
      </c>
      <c r="E308" s="213" t="s">
        <v>3373</v>
      </c>
      <c r="F308" s="214" t="s">
        <v>3374</v>
      </c>
      <c r="G308" s="215" t="s">
        <v>156</v>
      </c>
      <c r="H308" s="216">
        <v>316</v>
      </c>
      <c r="I308" s="217"/>
      <c r="J308" s="218">
        <f>ROUND(I308*H308,2)</f>
        <v>0</v>
      </c>
      <c r="K308" s="214" t="s">
        <v>157</v>
      </c>
      <c r="L308" s="44"/>
      <c r="M308" s="219" t="s">
        <v>19</v>
      </c>
      <c r="N308" s="220" t="s">
        <v>44</v>
      </c>
      <c r="O308" s="84"/>
      <c r="P308" s="221">
        <f>O308*H308</f>
        <v>0</v>
      </c>
      <c r="Q308" s="221">
        <v>0.0020300000000000001</v>
      </c>
      <c r="R308" s="221">
        <f>Q308*H308</f>
        <v>0.64148000000000005</v>
      </c>
      <c r="S308" s="221">
        <v>0</v>
      </c>
      <c r="T308" s="222">
        <f>S308*H308</f>
        <v>0</v>
      </c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R308" s="223" t="s">
        <v>179</v>
      </c>
      <c r="AT308" s="223" t="s">
        <v>153</v>
      </c>
      <c r="AU308" s="223" t="s">
        <v>83</v>
      </c>
      <c r="AY308" s="17" t="s">
        <v>150</v>
      </c>
      <c r="BE308" s="224">
        <f>IF(N308="základní",J308,0)</f>
        <v>0</v>
      </c>
      <c r="BF308" s="224">
        <f>IF(N308="snížená",J308,0)</f>
        <v>0</v>
      </c>
      <c r="BG308" s="224">
        <f>IF(N308="zákl. přenesená",J308,0)</f>
        <v>0</v>
      </c>
      <c r="BH308" s="224">
        <f>IF(N308="sníž. přenesená",J308,0)</f>
        <v>0</v>
      </c>
      <c r="BI308" s="224">
        <f>IF(N308="nulová",J308,0)</f>
        <v>0</v>
      </c>
      <c r="BJ308" s="17" t="s">
        <v>81</v>
      </c>
      <c r="BK308" s="224">
        <f>ROUND(I308*H308,2)</f>
        <v>0</v>
      </c>
      <c r="BL308" s="17" t="s">
        <v>179</v>
      </c>
      <c r="BM308" s="223" t="s">
        <v>3375</v>
      </c>
    </row>
    <row r="309" s="2" customFormat="1">
      <c r="A309" s="38"/>
      <c r="B309" s="39"/>
      <c r="C309" s="40"/>
      <c r="D309" s="225" t="s">
        <v>159</v>
      </c>
      <c r="E309" s="40"/>
      <c r="F309" s="226" t="s">
        <v>3374</v>
      </c>
      <c r="G309" s="40"/>
      <c r="H309" s="40"/>
      <c r="I309" s="227"/>
      <c r="J309" s="40"/>
      <c r="K309" s="40"/>
      <c r="L309" s="44"/>
      <c r="M309" s="228"/>
      <c r="N309" s="229"/>
      <c r="O309" s="84"/>
      <c r="P309" s="84"/>
      <c r="Q309" s="84"/>
      <c r="R309" s="84"/>
      <c r="S309" s="84"/>
      <c r="T309" s="85"/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T309" s="17" t="s">
        <v>159</v>
      </c>
      <c r="AU309" s="17" t="s">
        <v>83</v>
      </c>
    </row>
    <row r="310" s="2" customFormat="1">
      <c r="A310" s="38"/>
      <c r="B310" s="39"/>
      <c r="C310" s="40"/>
      <c r="D310" s="230" t="s">
        <v>161</v>
      </c>
      <c r="E310" s="40"/>
      <c r="F310" s="231" t="s">
        <v>3376</v>
      </c>
      <c r="G310" s="40"/>
      <c r="H310" s="40"/>
      <c r="I310" s="227"/>
      <c r="J310" s="40"/>
      <c r="K310" s="40"/>
      <c r="L310" s="44"/>
      <c r="M310" s="228"/>
      <c r="N310" s="229"/>
      <c r="O310" s="84"/>
      <c r="P310" s="84"/>
      <c r="Q310" s="84"/>
      <c r="R310" s="84"/>
      <c r="S310" s="84"/>
      <c r="T310" s="85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T310" s="17" t="s">
        <v>161</v>
      </c>
      <c r="AU310" s="17" t="s">
        <v>83</v>
      </c>
    </row>
    <row r="311" s="12" customFormat="1" ht="22.8" customHeight="1">
      <c r="A311" s="12"/>
      <c r="B311" s="196"/>
      <c r="C311" s="197"/>
      <c r="D311" s="198" t="s">
        <v>72</v>
      </c>
      <c r="E311" s="210" t="s">
        <v>151</v>
      </c>
      <c r="F311" s="210" t="s">
        <v>152</v>
      </c>
      <c r="G311" s="197"/>
      <c r="H311" s="197"/>
      <c r="I311" s="200"/>
      <c r="J311" s="211">
        <f>BK311</f>
        <v>0</v>
      </c>
      <c r="K311" s="197"/>
      <c r="L311" s="202"/>
      <c r="M311" s="203"/>
      <c r="N311" s="204"/>
      <c r="O311" s="204"/>
      <c r="P311" s="205">
        <f>SUM(P312:P461)</f>
        <v>0</v>
      </c>
      <c r="Q311" s="204"/>
      <c r="R311" s="205">
        <f>SUM(R312:R461)</f>
        <v>1.325</v>
      </c>
      <c r="S311" s="204"/>
      <c r="T311" s="206">
        <f>SUM(T312:T461)</f>
        <v>178.87388599999997</v>
      </c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R311" s="207" t="s">
        <v>81</v>
      </c>
      <c r="AT311" s="208" t="s">
        <v>72</v>
      </c>
      <c r="AU311" s="208" t="s">
        <v>81</v>
      </c>
      <c r="AY311" s="207" t="s">
        <v>150</v>
      </c>
      <c r="BK311" s="209">
        <f>SUM(BK312:BK461)</f>
        <v>0</v>
      </c>
    </row>
    <row r="312" s="2" customFormat="1" ht="24.15" customHeight="1">
      <c r="A312" s="38"/>
      <c r="B312" s="39"/>
      <c r="C312" s="212" t="s">
        <v>444</v>
      </c>
      <c r="D312" s="212" t="s">
        <v>153</v>
      </c>
      <c r="E312" s="213" t="s">
        <v>3377</v>
      </c>
      <c r="F312" s="214" t="s">
        <v>3378</v>
      </c>
      <c r="G312" s="215" t="s">
        <v>156</v>
      </c>
      <c r="H312" s="216">
        <v>135.90000000000001</v>
      </c>
      <c r="I312" s="217"/>
      <c r="J312" s="218">
        <f>ROUND(I312*H312,2)</f>
        <v>0</v>
      </c>
      <c r="K312" s="214" t="s">
        <v>157</v>
      </c>
      <c r="L312" s="44"/>
      <c r="M312" s="219" t="s">
        <v>19</v>
      </c>
      <c r="N312" s="220" t="s">
        <v>44</v>
      </c>
      <c r="O312" s="84"/>
      <c r="P312" s="221">
        <f>O312*H312</f>
        <v>0</v>
      </c>
      <c r="Q312" s="221">
        <v>0</v>
      </c>
      <c r="R312" s="221">
        <f>Q312*H312</f>
        <v>0</v>
      </c>
      <c r="S312" s="221">
        <v>0</v>
      </c>
      <c r="T312" s="222">
        <f>S312*H312</f>
        <v>0</v>
      </c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R312" s="223" t="s">
        <v>179</v>
      </c>
      <c r="AT312" s="223" t="s">
        <v>153</v>
      </c>
      <c r="AU312" s="223" t="s">
        <v>83</v>
      </c>
      <c r="AY312" s="17" t="s">
        <v>150</v>
      </c>
      <c r="BE312" s="224">
        <f>IF(N312="základní",J312,0)</f>
        <v>0</v>
      </c>
      <c r="BF312" s="224">
        <f>IF(N312="snížená",J312,0)</f>
        <v>0</v>
      </c>
      <c r="BG312" s="224">
        <f>IF(N312="zákl. přenesená",J312,0)</f>
        <v>0</v>
      </c>
      <c r="BH312" s="224">
        <f>IF(N312="sníž. přenesená",J312,0)</f>
        <v>0</v>
      </c>
      <c r="BI312" s="224">
        <f>IF(N312="nulová",J312,0)</f>
        <v>0</v>
      </c>
      <c r="BJ312" s="17" t="s">
        <v>81</v>
      </c>
      <c r="BK312" s="224">
        <f>ROUND(I312*H312,2)</f>
        <v>0</v>
      </c>
      <c r="BL312" s="17" t="s">
        <v>179</v>
      </c>
      <c r="BM312" s="223" t="s">
        <v>3379</v>
      </c>
    </row>
    <row r="313" s="2" customFormat="1">
      <c r="A313" s="38"/>
      <c r="B313" s="39"/>
      <c r="C313" s="40"/>
      <c r="D313" s="225" t="s">
        <v>159</v>
      </c>
      <c r="E313" s="40"/>
      <c r="F313" s="226" t="s">
        <v>3380</v>
      </c>
      <c r="G313" s="40"/>
      <c r="H313" s="40"/>
      <c r="I313" s="227"/>
      <c r="J313" s="40"/>
      <c r="K313" s="40"/>
      <c r="L313" s="44"/>
      <c r="M313" s="228"/>
      <c r="N313" s="229"/>
      <c r="O313" s="84"/>
      <c r="P313" s="84"/>
      <c r="Q313" s="84"/>
      <c r="R313" s="84"/>
      <c r="S313" s="84"/>
      <c r="T313" s="85"/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T313" s="17" t="s">
        <v>159</v>
      </c>
      <c r="AU313" s="17" t="s">
        <v>83</v>
      </c>
    </row>
    <row r="314" s="2" customFormat="1">
      <c r="A314" s="38"/>
      <c r="B314" s="39"/>
      <c r="C314" s="40"/>
      <c r="D314" s="230" t="s">
        <v>161</v>
      </c>
      <c r="E314" s="40"/>
      <c r="F314" s="231" t="s">
        <v>3381</v>
      </c>
      <c r="G314" s="40"/>
      <c r="H314" s="40"/>
      <c r="I314" s="227"/>
      <c r="J314" s="40"/>
      <c r="K314" s="40"/>
      <c r="L314" s="44"/>
      <c r="M314" s="228"/>
      <c r="N314" s="229"/>
      <c r="O314" s="84"/>
      <c r="P314" s="84"/>
      <c r="Q314" s="84"/>
      <c r="R314" s="84"/>
      <c r="S314" s="84"/>
      <c r="T314" s="85"/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T314" s="17" t="s">
        <v>161</v>
      </c>
      <c r="AU314" s="17" t="s">
        <v>83</v>
      </c>
    </row>
    <row r="315" s="13" customFormat="1">
      <c r="A315" s="13"/>
      <c r="B315" s="232"/>
      <c r="C315" s="233"/>
      <c r="D315" s="225" t="s">
        <v>163</v>
      </c>
      <c r="E315" s="234" t="s">
        <v>19</v>
      </c>
      <c r="F315" s="235" t="s">
        <v>3382</v>
      </c>
      <c r="G315" s="233"/>
      <c r="H315" s="236">
        <v>135.90000000000001</v>
      </c>
      <c r="I315" s="237"/>
      <c r="J315" s="233"/>
      <c r="K315" s="233"/>
      <c r="L315" s="238"/>
      <c r="M315" s="239"/>
      <c r="N315" s="240"/>
      <c r="O315" s="240"/>
      <c r="P315" s="240"/>
      <c r="Q315" s="240"/>
      <c r="R315" s="240"/>
      <c r="S315" s="240"/>
      <c r="T315" s="241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2" t="s">
        <v>163</v>
      </c>
      <c r="AU315" s="242" t="s">
        <v>83</v>
      </c>
      <c r="AV315" s="13" t="s">
        <v>83</v>
      </c>
      <c r="AW315" s="13" t="s">
        <v>35</v>
      </c>
      <c r="AX315" s="13" t="s">
        <v>81</v>
      </c>
      <c r="AY315" s="242" t="s">
        <v>150</v>
      </c>
    </row>
    <row r="316" s="2" customFormat="1" ht="24.15" customHeight="1">
      <c r="A316" s="38"/>
      <c r="B316" s="39"/>
      <c r="C316" s="212" t="s">
        <v>448</v>
      </c>
      <c r="D316" s="212" t="s">
        <v>153</v>
      </c>
      <c r="E316" s="213" t="s">
        <v>3383</v>
      </c>
      <c r="F316" s="214" t="s">
        <v>3384</v>
      </c>
      <c r="G316" s="215" t="s">
        <v>156</v>
      </c>
      <c r="H316" s="216">
        <v>2853.9000000000001</v>
      </c>
      <c r="I316" s="217"/>
      <c r="J316" s="218">
        <f>ROUND(I316*H316,2)</f>
        <v>0</v>
      </c>
      <c r="K316" s="214" t="s">
        <v>157</v>
      </c>
      <c r="L316" s="44"/>
      <c r="M316" s="219" t="s">
        <v>19</v>
      </c>
      <c r="N316" s="220" t="s">
        <v>44</v>
      </c>
      <c r="O316" s="84"/>
      <c r="P316" s="221">
        <f>O316*H316</f>
        <v>0</v>
      </c>
      <c r="Q316" s="221">
        <v>0</v>
      </c>
      <c r="R316" s="221">
        <f>Q316*H316</f>
        <v>0</v>
      </c>
      <c r="S316" s="221">
        <v>0</v>
      </c>
      <c r="T316" s="222">
        <f>S316*H316</f>
        <v>0</v>
      </c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R316" s="223" t="s">
        <v>179</v>
      </c>
      <c r="AT316" s="223" t="s">
        <v>153</v>
      </c>
      <c r="AU316" s="223" t="s">
        <v>83</v>
      </c>
      <c r="AY316" s="17" t="s">
        <v>150</v>
      </c>
      <c r="BE316" s="224">
        <f>IF(N316="základní",J316,0)</f>
        <v>0</v>
      </c>
      <c r="BF316" s="224">
        <f>IF(N316="snížená",J316,0)</f>
        <v>0</v>
      </c>
      <c r="BG316" s="224">
        <f>IF(N316="zákl. přenesená",J316,0)</f>
        <v>0</v>
      </c>
      <c r="BH316" s="224">
        <f>IF(N316="sníž. přenesená",J316,0)</f>
        <v>0</v>
      </c>
      <c r="BI316" s="224">
        <f>IF(N316="nulová",J316,0)</f>
        <v>0</v>
      </c>
      <c r="BJ316" s="17" t="s">
        <v>81</v>
      </c>
      <c r="BK316" s="224">
        <f>ROUND(I316*H316,2)</f>
        <v>0</v>
      </c>
      <c r="BL316" s="17" t="s">
        <v>179</v>
      </c>
      <c r="BM316" s="223" t="s">
        <v>3385</v>
      </c>
    </row>
    <row r="317" s="2" customFormat="1">
      <c r="A317" s="38"/>
      <c r="B317" s="39"/>
      <c r="C317" s="40"/>
      <c r="D317" s="225" t="s">
        <v>159</v>
      </c>
      <c r="E317" s="40"/>
      <c r="F317" s="226" t="s">
        <v>3386</v>
      </c>
      <c r="G317" s="40"/>
      <c r="H317" s="40"/>
      <c r="I317" s="227"/>
      <c r="J317" s="40"/>
      <c r="K317" s="40"/>
      <c r="L317" s="44"/>
      <c r="M317" s="228"/>
      <c r="N317" s="229"/>
      <c r="O317" s="84"/>
      <c r="P317" s="84"/>
      <c r="Q317" s="84"/>
      <c r="R317" s="84"/>
      <c r="S317" s="84"/>
      <c r="T317" s="85"/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T317" s="17" t="s">
        <v>159</v>
      </c>
      <c r="AU317" s="17" t="s">
        <v>83</v>
      </c>
    </row>
    <row r="318" s="2" customFormat="1">
      <c r="A318" s="38"/>
      <c r="B318" s="39"/>
      <c r="C318" s="40"/>
      <c r="D318" s="230" t="s">
        <v>161</v>
      </c>
      <c r="E318" s="40"/>
      <c r="F318" s="231" t="s">
        <v>3387</v>
      </c>
      <c r="G318" s="40"/>
      <c r="H318" s="40"/>
      <c r="I318" s="227"/>
      <c r="J318" s="40"/>
      <c r="K318" s="40"/>
      <c r="L318" s="44"/>
      <c r="M318" s="228"/>
      <c r="N318" s="229"/>
      <c r="O318" s="84"/>
      <c r="P318" s="84"/>
      <c r="Q318" s="84"/>
      <c r="R318" s="84"/>
      <c r="S318" s="84"/>
      <c r="T318" s="85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T318" s="17" t="s">
        <v>161</v>
      </c>
      <c r="AU318" s="17" t="s">
        <v>83</v>
      </c>
    </row>
    <row r="319" s="13" customFormat="1">
      <c r="A319" s="13"/>
      <c r="B319" s="232"/>
      <c r="C319" s="233"/>
      <c r="D319" s="225" t="s">
        <v>163</v>
      </c>
      <c r="E319" s="234" t="s">
        <v>19</v>
      </c>
      <c r="F319" s="235" t="s">
        <v>3388</v>
      </c>
      <c r="G319" s="233"/>
      <c r="H319" s="236">
        <v>2853.9000000000001</v>
      </c>
      <c r="I319" s="237"/>
      <c r="J319" s="233"/>
      <c r="K319" s="233"/>
      <c r="L319" s="238"/>
      <c r="M319" s="239"/>
      <c r="N319" s="240"/>
      <c r="O319" s="240"/>
      <c r="P319" s="240"/>
      <c r="Q319" s="240"/>
      <c r="R319" s="240"/>
      <c r="S319" s="240"/>
      <c r="T319" s="241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2" t="s">
        <v>163</v>
      </c>
      <c r="AU319" s="242" t="s">
        <v>83</v>
      </c>
      <c r="AV319" s="13" t="s">
        <v>83</v>
      </c>
      <c r="AW319" s="13" t="s">
        <v>35</v>
      </c>
      <c r="AX319" s="13" t="s">
        <v>81</v>
      </c>
      <c r="AY319" s="242" t="s">
        <v>150</v>
      </c>
    </row>
    <row r="320" s="2" customFormat="1" ht="24.15" customHeight="1">
      <c r="A320" s="38"/>
      <c r="B320" s="39"/>
      <c r="C320" s="212" t="s">
        <v>454</v>
      </c>
      <c r="D320" s="212" t="s">
        <v>153</v>
      </c>
      <c r="E320" s="213" t="s">
        <v>3389</v>
      </c>
      <c r="F320" s="214" t="s">
        <v>3390</v>
      </c>
      <c r="G320" s="215" t="s">
        <v>156</v>
      </c>
      <c r="H320" s="216">
        <v>135.90000000000001</v>
      </c>
      <c r="I320" s="217"/>
      <c r="J320" s="218">
        <f>ROUND(I320*H320,2)</f>
        <v>0</v>
      </c>
      <c r="K320" s="214" t="s">
        <v>157</v>
      </c>
      <c r="L320" s="44"/>
      <c r="M320" s="219" t="s">
        <v>19</v>
      </c>
      <c r="N320" s="220" t="s">
        <v>44</v>
      </c>
      <c r="O320" s="84"/>
      <c r="P320" s="221">
        <f>O320*H320</f>
        <v>0</v>
      </c>
      <c r="Q320" s="221">
        <v>0</v>
      </c>
      <c r="R320" s="221">
        <f>Q320*H320</f>
        <v>0</v>
      </c>
      <c r="S320" s="221">
        <v>0</v>
      </c>
      <c r="T320" s="222">
        <f>S320*H320</f>
        <v>0</v>
      </c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R320" s="223" t="s">
        <v>179</v>
      </c>
      <c r="AT320" s="223" t="s">
        <v>153</v>
      </c>
      <c r="AU320" s="223" t="s">
        <v>83</v>
      </c>
      <c r="AY320" s="17" t="s">
        <v>150</v>
      </c>
      <c r="BE320" s="224">
        <f>IF(N320="základní",J320,0)</f>
        <v>0</v>
      </c>
      <c r="BF320" s="224">
        <f>IF(N320="snížená",J320,0)</f>
        <v>0</v>
      </c>
      <c r="BG320" s="224">
        <f>IF(N320="zákl. přenesená",J320,0)</f>
        <v>0</v>
      </c>
      <c r="BH320" s="224">
        <f>IF(N320="sníž. přenesená",J320,0)</f>
        <v>0</v>
      </c>
      <c r="BI320" s="224">
        <f>IF(N320="nulová",J320,0)</f>
        <v>0</v>
      </c>
      <c r="BJ320" s="17" t="s">
        <v>81</v>
      </c>
      <c r="BK320" s="224">
        <f>ROUND(I320*H320,2)</f>
        <v>0</v>
      </c>
      <c r="BL320" s="17" t="s">
        <v>179</v>
      </c>
      <c r="BM320" s="223" t="s">
        <v>3391</v>
      </c>
    </row>
    <row r="321" s="2" customFormat="1">
      <c r="A321" s="38"/>
      <c r="B321" s="39"/>
      <c r="C321" s="40"/>
      <c r="D321" s="225" t="s">
        <v>159</v>
      </c>
      <c r="E321" s="40"/>
      <c r="F321" s="226" t="s">
        <v>3392</v>
      </c>
      <c r="G321" s="40"/>
      <c r="H321" s="40"/>
      <c r="I321" s="227"/>
      <c r="J321" s="40"/>
      <c r="K321" s="40"/>
      <c r="L321" s="44"/>
      <c r="M321" s="228"/>
      <c r="N321" s="229"/>
      <c r="O321" s="84"/>
      <c r="P321" s="84"/>
      <c r="Q321" s="84"/>
      <c r="R321" s="84"/>
      <c r="S321" s="84"/>
      <c r="T321" s="85"/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T321" s="17" t="s">
        <v>159</v>
      </c>
      <c r="AU321" s="17" t="s">
        <v>83</v>
      </c>
    </row>
    <row r="322" s="2" customFormat="1">
      <c r="A322" s="38"/>
      <c r="B322" s="39"/>
      <c r="C322" s="40"/>
      <c r="D322" s="230" t="s">
        <v>161</v>
      </c>
      <c r="E322" s="40"/>
      <c r="F322" s="231" t="s">
        <v>3393</v>
      </c>
      <c r="G322" s="40"/>
      <c r="H322" s="40"/>
      <c r="I322" s="227"/>
      <c r="J322" s="40"/>
      <c r="K322" s="40"/>
      <c r="L322" s="44"/>
      <c r="M322" s="228"/>
      <c r="N322" s="229"/>
      <c r="O322" s="84"/>
      <c r="P322" s="84"/>
      <c r="Q322" s="84"/>
      <c r="R322" s="84"/>
      <c r="S322" s="84"/>
      <c r="T322" s="85"/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T322" s="17" t="s">
        <v>161</v>
      </c>
      <c r="AU322" s="17" t="s">
        <v>83</v>
      </c>
    </row>
    <row r="323" s="13" customFormat="1">
      <c r="A323" s="13"/>
      <c r="B323" s="232"/>
      <c r="C323" s="233"/>
      <c r="D323" s="225" t="s">
        <v>163</v>
      </c>
      <c r="E323" s="234" t="s">
        <v>19</v>
      </c>
      <c r="F323" s="235" t="s">
        <v>3382</v>
      </c>
      <c r="G323" s="233"/>
      <c r="H323" s="236">
        <v>135.90000000000001</v>
      </c>
      <c r="I323" s="237"/>
      <c r="J323" s="233"/>
      <c r="K323" s="233"/>
      <c r="L323" s="238"/>
      <c r="M323" s="239"/>
      <c r="N323" s="240"/>
      <c r="O323" s="240"/>
      <c r="P323" s="240"/>
      <c r="Q323" s="240"/>
      <c r="R323" s="240"/>
      <c r="S323" s="240"/>
      <c r="T323" s="241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2" t="s">
        <v>163</v>
      </c>
      <c r="AU323" s="242" t="s">
        <v>83</v>
      </c>
      <c r="AV323" s="13" t="s">
        <v>83</v>
      </c>
      <c r="AW323" s="13" t="s">
        <v>35</v>
      </c>
      <c r="AX323" s="13" t="s">
        <v>81</v>
      </c>
      <c r="AY323" s="242" t="s">
        <v>150</v>
      </c>
    </row>
    <row r="324" s="2" customFormat="1" ht="16.5" customHeight="1">
      <c r="A324" s="38"/>
      <c r="B324" s="39"/>
      <c r="C324" s="212" t="s">
        <v>458</v>
      </c>
      <c r="D324" s="212" t="s">
        <v>153</v>
      </c>
      <c r="E324" s="213" t="s">
        <v>3394</v>
      </c>
      <c r="F324" s="214" t="s">
        <v>3395</v>
      </c>
      <c r="G324" s="215" t="s">
        <v>216</v>
      </c>
      <c r="H324" s="216">
        <v>39.5</v>
      </c>
      <c r="I324" s="217"/>
      <c r="J324" s="218">
        <f>ROUND(I324*H324,2)</f>
        <v>0</v>
      </c>
      <c r="K324" s="214" t="s">
        <v>157</v>
      </c>
      <c r="L324" s="44"/>
      <c r="M324" s="219" t="s">
        <v>19</v>
      </c>
      <c r="N324" s="220" t="s">
        <v>44</v>
      </c>
      <c r="O324" s="84"/>
      <c r="P324" s="221">
        <f>O324*H324</f>
        <v>0</v>
      </c>
      <c r="Q324" s="221">
        <v>0</v>
      </c>
      <c r="R324" s="221">
        <f>Q324*H324</f>
        <v>0</v>
      </c>
      <c r="S324" s="221">
        <v>0</v>
      </c>
      <c r="T324" s="222">
        <f>S324*H324</f>
        <v>0</v>
      </c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R324" s="223" t="s">
        <v>179</v>
      </c>
      <c r="AT324" s="223" t="s">
        <v>153</v>
      </c>
      <c r="AU324" s="223" t="s">
        <v>83</v>
      </c>
      <c r="AY324" s="17" t="s">
        <v>150</v>
      </c>
      <c r="BE324" s="224">
        <f>IF(N324="základní",J324,0)</f>
        <v>0</v>
      </c>
      <c r="BF324" s="224">
        <f>IF(N324="snížená",J324,0)</f>
        <v>0</v>
      </c>
      <c r="BG324" s="224">
        <f>IF(N324="zákl. přenesená",J324,0)</f>
        <v>0</v>
      </c>
      <c r="BH324" s="224">
        <f>IF(N324="sníž. přenesená",J324,0)</f>
        <v>0</v>
      </c>
      <c r="BI324" s="224">
        <f>IF(N324="nulová",J324,0)</f>
        <v>0</v>
      </c>
      <c r="BJ324" s="17" t="s">
        <v>81</v>
      </c>
      <c r="BK324" s="224">
        <f>ROUND(I324*H324,2)</f>
        <v>0</v>
      </c>
      <c r="BL324" s="17" t="s">
        <v>179</v>
      </c>
      <c r="BM324" s="223" t="s">
        <v>3396</v>
      </c>
    </row>
    <row r="325" s="2" customFormat="1">
      <c r="A325" s="38"/>
      <c r="B325" s="39"/>
      <c r="C325" s="40"/>
      <c r="D325" s="225" t="s">
        <v>159</v>
      </c>
      <c r="E325" s="40"/>
      <c r="F325" s="226" t="s">
        <v>3397</v>
      </c>
      <c r="G325" s="40"/>
      <c r="H325" s="40"/>
      <c r="I325" s="227"/>
      <c r="J325" s="40"/>
      <c r="K325" s="40"/>
      <c r="L325" s="44"/>
      <c r="M325" s="228"/>
      <c r="N325" s="229"/>
      <c r="O325" s="84"/>
      <c r="P325" s="84"/>
      <c r="Q325" s="84"/>
      <c r="R325" s="84"/>
      <c r="S325" s="84"/>
      <c r="T325" s="85"/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T325" s="17" t="s">
        <v>159</v>
      </c>
      <c r="AU325" s="17" t="s">
        <v>83</v>
      </c>
    </row>
    <row r="326" s="2" customFormat="1">
      <c r="A326" s="38"/>
      <c r="B326" s="39"/>
      <c r="C326" s="40"/>
      <c r="D326" s="230" t="s">
        <v>161</v>
      </c>
      <c r="E326" s="40"/>
      <c r="F326" s="231" t="s">
        <v>3398</v>
      </c>
      <c r="G326" s="40"/>
      <c r="H326" s="40"/>
      <c r="I326" s="227"/>
      <c r="J326" s="40"/>
      <c r="K326" s="40"/>
      <c r="L326" s="44"/>
      <c r="M326" s="228"/>
      <c r="N326" s="229"/>
      <c r="O326" s="84"/>
      <c r="P326" s="84"/>
      <c r="Q326" s="84"/>
      <c r="R326" s="84"/>
      <c r="S326" s="84"/>
      <c r="T326" s="85"/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T326" s="17" t="s">
        <v>161</v>
      </c>
      <c r="AU326" s="17" t="s">
        <v>83</v>
      </c>
    </row>
    <row r="327" s="13" customFormat="1">
      <c r="A327" s="13"/>
      <c r="B327" s="232"/>
      <c r="C327" s="233"/>
      <c r="D327" s="225" t="s">
        <v>163</v>
      </c>
      <c r="E327" s="234" t="s">
        <v>19</v>
      </c>
      <c r="F327" s="235" t="s">
        <v>3399</v>
      </c>
      <c r="G327" s="233"/>
      <c r="H327" s="236">
        <v>39.5</v>
      </c>
      <c r="I327" s="237"/>
      <c r="J327" s="233"/>
      <c r="K327" s="233"/>
      <c r="L327" s="238"/>
      <c r="M327" s="239"/>
      <c r="N327" s="240"/>
      <c r="O327" s="240"/>
      <c r="P327" s="240"/>
      <c r="Q327" s="240"/>
      <c r="R327" s="240"/>
      <c r="S327" s="240"/>
      <c r="T327" s="241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2" t="s">
        <v>163</v>
      </c>
      <c r="AU327" s="242" t="s">
        <v>83</v>
      </c>
      <c r="AV327" s="13" t="s">
        <v>83</v>
      </c>
      <c r="AW327" s="13" t="s">
        <v>35</v>
      </c>
      <c r="AX327" s="13" t="s">
        <v>81</v>
      </c>
      <c r="AY327" s="242" t="s">
        <v>150</v>
      </c>
    </row>
    <row r="328" s="2" customFormat="1" ht="21.75" customHeight="1">
      <c r="A328" s="38"/>
      <c r="B328" s="39"/>
      <c r="C328" s="212" t="s">
        <v>464</v>
      </c>
      <c r="D328" s="212" t="s">
        <v>153</v>
      </c>
      <c r="E328" s="213" t="s">
        <v>3400</v>
      </c>
      <c r="F328" s="214" t="s">
        <v>3401</v>
      </c>
      <c r="G328" s="215" t="s">
        <v>216</v>
      </c>
      <c r="H328" s="216">
        <v>829.5</v>
      </c>
      <c r="I328" s="217"/>
      <c r="J328" s="218">
        <f>ROUND(I328*H328,2)</f>
        <v>0</v>
      </c>
      <c r="K328" s="214" t="s">
        <v>157</v>
      </c>
      <c r="L328" s="44"/>
      <c r="M328" s="219" t="s">
        <v>19</v>
      </c>
      <c r="N328" s="220" t="s">
        <v>44</v>
      </c>
      <c r="O328" s="84"/>
      <c r="P328" s="221">
        <f>O328*H328</f>
        <v>0</v>
      </c>
      <c r="Q328" s="221">
        <v>0</v>
      </c>
      <c r="R328" s="221">
        <f>Q328*H328</f>
        <v>0</v>
      </c>
      <c r="S328" s="221">
        <v>0</v>
      </c>
      <c r="T328" s="222">
        <f>S328*H328</f>
        <v>0</v>
      </c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R328" s="223" t="s">
        <v>179</v>
      </c>
      <c r="AT328" s="223" t="s">
        <v>153</v>
      </c>
      <c r="AU328" s="223" t="s">
        <v>83</v>
      </c>
      <c r="AY328" s="17" t="s">
        <v>150</v>
      </c>
      <c r="BE328" s="224">
        <f>IF(N328="základní",J328,0)</f>
        <v>0</v>
      </c>
      <c r="BF328" s="224">
        <f>IF(N328="snížená",J328,0)</f>
        <v>0</v>
      </c>
      <c r="BG328" s="224">
        <f>IF(N328="zákl. přenesená",J328,0)</f>
        <v>0</v>
      </c>
      <c r="BH328" s="224">
        <f>IF(N328="sníž. přenesená",J328,0)</f>
        <v>0</v>
      </c>
      <c r="BI328" s="224">
        <f>IF(N328="nulová",J328,0)</f>
        <v>0</v>
      </c>
      <c r="BJ328" s="17" t="s">
        <v>81</v>
      </c>
      <c r="BK328" s="224">
        <f>ROUND(I328*H328,2)</f>
        <v>0</v>
      </c>
      <c r="BL328" s="17" t="s">
        <v>179</v>
      </c>
      <c r="BM328" s="223" t="s">
        <v>3402</v>
      </c>
    </row>
    <row r="329" s="2" customFormat="1">
      <c r="A329" s="38"/>
      <c r="B329" s="39"/>
      <c r="C329" s="40"/>
      <c r="D329" s="225" t="s">
        <v>159</v>
      </c>
      <c r="E329" s="40"/>
      <c r="F329" s="226" t="s">
        <v>3403</v>
      </c>
      <c r="G329" s="40"/>
      <c r="H329" s="40"/>
      <c r="I329" s="227"/>
      <c r="J329" s="40"/>
      <c r="K329" s="40"/>
      <c r="L329" s="44"/>
      <c r="M329" s="228"/>
      <c r="N329" s="229"/>
      <c r="O329" s="84"/>
      <c r="P329" s="84"/>
      <c r="Q329" s="84"/>
      <c r="R329" s="84"/>
      <c r="S329" s="84"/>
      <c r="T329" s="85"/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T329" s="17" t="s">
        <v>159</v>
      </c>
      <c r="AU329" s="17" t="s">
        <v>83</v>
      </c>
    </row>
    <row r="330" s="2" customFormat="1">
      <c r="A330" s="38"/>
      <c r="B330" s="39"/>
      <c r="C330" s="40"/>
      <c r="D330" s="230" t="s">
        <v>161</v>
      </c>
      <c r="E330" s="40"/>
      <c r="F330" s="231" t="s">
        <v>3404</v>
      </c>
      <c r="G330" s="40"/>
      <c r="H330" s="40"/>
      <c r="I330" s="227"/>
      <c r="J330" s="40"/>
      <c r="K330" s="40"/>
      <c r="L330" s="44"/>
      <c r="M330" s="228"/>
      <c r="N330" s="229"/>
      <c r="O330" s="84"/>
      <c r="P330" s="84"/>
      <c r="Q330" s="84"/>
      <c r="R330" s="84"/>
      <c r="S330" s="84"/>
      <c r="T330" s="85"/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T330" s="17" t="s">
        <v>161</v>
      </c>
      <c r="AU330" s="17" t="s">
        <v>83</v>
      </c>
    </row>
    <row r="331" s="13" customFormat="1">
      <c r="A331" s="13"/>
      <c r="B331" s="232"/>
      <c r="C331" s="233"/>
      <c r="D331" s="225" t="s">
        <v>163</v>
      </c>
      <c r="E331" s="234" t="s">
        <v>19</v>
      </c>
      <c r="F331" s="235" t="s">
        <v>3405</v>
      </c>
      <c r="G331" s="233"/>
      <c r="H331" s="236">
        <v>829.5</v>
      </c>
      <c r="I331" s="237"/>
      <c r="J331" s="233"/>
      <c r="K331" s="233"/>
      <c r="L331" s="238"/>
      <c r="M331" s="239"/>
      <c r="N331" s="240"/>
      <c r="O331" s="240"/>
      <c r="P331" s="240"/>
      <c r="Q331" s="240"/>
      <c r="R331" s="240"/>
      <c r="S331" s="240"/>
      <c r="T331" s="241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2" t="s">
        <v>163</v>
      </c>
      <c r="AU331" s="242" t="s">
        <v>83</v>
      </c>
      <c r="AV331" s="13" t="s">
        <v>83</v>
      </c>
      <c r="AW331" s="13" t="s">
        <v>35</v>
      </c>
      <c r="AX331" s="13" t="s">
        <v>81</v>
      </c>
      <c r="AY331" s="242" t="s">
        <v>150</v>
      </c>
    </row>
    <row r="332" s="2" customFormat="1" ht="16.5" customHeight="1">
      <c r="A332" s="38"/>
      <c r="B332" s="39"/>
      <c r="C332" s="212" t="s">
        <v>468</v>
      </c>
      <c r="D332" s="212" t="s">
        <v>153</v>
      </c>
      <c r="E332" s="213" t="s">
        <v>3406</v>
      </c>
      <c r="F332" s="214" t="s">
        <v>3407</v>
      </c>
      <c r="G332" s="215" t="s">
        <v>216</v>
      </c>
      <c r="H332" s="216">
        <v>39.5</v>
      </c>
      <c r="I332" s="217"/>
      <c r="J332" s="218">
        <f>ROUND(I332*H332,2)</f>
        <v>0</v>
      </c>
      <c r="K332" s="214" t="s">
        <v>157</v>
      </c>
      <c r="L332" s="44"/>
      <c r="M332" s="219" t="s">
        <v>19</v>
      </c>
      <c r="N332" s="220" t="s">
        <v>44</v>
      </c>
      <c r="O332" s="84"/>
      <c r="P332" s="221">
        <f>O332*H332</f>
        <v>0</v>
      </c>
      <c r="Q332" s="221">
        <v>0</v>
      </c>
      <c r="R332" s="221">
        <f>Q332*H332</f>
        <v>0</v>
      </c>
      <c r="S332" s="221">
        <v>0</v>
      </c>
      <c r="T332" s="222">
        <f>S332*H332</f>
        <v>0</v>
      </c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R332" s="223" t="s">
        <v>179</v>
      </c>
      <c r="AT332" s="223" t="s">
        <v>153</v>
      </c>
      <c r="AU332" s="223" t="s">
        <v>83</v>
      </c>
      <c r="AY332" s="17" t="s">
        <v>150</v>
      </c>
      <c r="BE332" s="224">
        <f>IF(N332="základní",J332,0)</f>
        <v>0</v>
      </c>
      <c r="BF332" s="224">
        <f>IF(N332="snížená",J332,0)</f>
        <v>0</v>
      </c>
      <c r="BG332" s="224">
        <f>IF(N332="zákl. přenesená",J332,0)</f>
        <v>0</v>
      </c>
      <c r="BH332" s="224">
        <f>IF(N332="sníž. přenesená",J332,0)</f>
        <v>0</v>
      </c>
      <c r="BI332" s="224">
        <f>IF(N332="nulová",J332,0)</f>
        <v>0</v>
      </c>
      <c r="BJ332" s="17" t="s">
        <v>81</v>
      </c>
      <c r="BK332" s="224">
        <f>ROUND(I332*H332,2)</f>
        <v>0</v>
      </c>
      <c r="BL332" s="17" t="s">
        <v>179</v>
      </c>
      <c r="BM332" s="223" t="s">
        <v>3408</v>
      </c>
    </row>
    <row r="333" s="2" customFormat="1">
      <c r="A333" s="38"/>
      <c r="B333" s="39"/>
      <c r="C333" s="40"/>
      <c r="D333" s="225" t="s">
        <v>159</v>
      </c>
      <c r="E333" s="40"/>
      <c r="F333" s="226" t="s">
        <v>3409</v>
      </c>
      <c r="G333" s="40"/>
      <c r="H333" s="40"/>
      <c r="I333" s="227"/>
      <c r="J333" s="40"/>
      <c r="K333" s="40"/>
      <c r="L333" s="44"/>
      <c r="M333" s="228"/>
      <c r="N333" s="229"/>
      <c r="O333" s="84"/>
      <c r="P333" s="84"/>
      <c r="Q333" s="84"/>
      <c r="R333" s="84"/>
      <c r="S333" s="84"/>
      <c r="T333" s="85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T333" s="17" t="s">
        <v>159</v>
      </c>
      <c r="AU333" s="17" t="s">
        <v>83</v>
      </c>
    </row>
    <row r="334" s="2" customFormat="1">
      <c r="A334" s="38"/>
      <c r="B334" s="39"/>
      <c r="C334" s="40"/>
      <c r="D334" s="230" t="s">
        <v>161</v>
      </c>
      <c r="E334" s="40"/>
      <c r="F334" s="231" t="s">
        <v>3410</v>
      </c>
      <c r="G334" s="40"/>
      <c r="H334" s="40"/>
      <c r="I334" s="227"/>
      <c r="J334" s="40"/>
      <c r="K334" s="40"/>
      <c r="L334" s="44"/>
      <c r="M334" s="228"/>
      <c r="N334" s="229"/>
      <c r="O334" s="84"/>
      <c r="P334" s="84"/>
      <c r="Q334" s="84"/>
      <c r="R334" s="84"/>
      <c r="S334" s="84"/>
      <c r="T334" s="85"/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T334" s="17" t="s">
        <v>161</v>
      </c>
      <c r="AU334" s="17" t="s">
        <v>83</v>
      </c>
    </row>
    <row r="335" s="13" customFormat="1">
      <c r="A335" s="13"/>
      <c r="B335" s="232"/>
      <c r="C335" s="233"/>
      <c r="D335" s="225" t="s">
        <v>163</v>
      </c>
      <c r="E335" s="234" t="s">
        <v>19</v>
      </c>
      <c r="F335" s="235" t="s">
        <v>3399</v>
      </c>
      <c r="G335" s="233"/>
      <c r="H335" s="236">
        <v>39.5</v>
      </c>
      <c r="I335" s="237"/>
      <c r="J335" s="233"/>
      <c r="K335" s="233"/>
      <c r="L335" s="238"/>
      <c r="M335" s="239"/>
      <c r="N335" s="240"/>
      <c r="O335" s="240"/>
      <c r="P335" s="240"/>
      <c r="Q335" s="240"/>
      <c r="R335" s="240"/>
      <c r="S335" s="240"/>
      <c r="T335" s="241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2" t="s">
        <v>163</v>
      </c>
      <c r="AU335" s="242" t="s">
        <v>83</v>
      </c>
      <c r="AV335" s="13" t="s">
        <v>83</v>
      </c>
      <c r="AW335" s="13" t="s">
        <v>35</v>
      </c>
      <c r="AX335" s="13" t="s">
        <v>81</v>
      </c>
      <c r="AY335" s="242" t="s">
        <v>150</v>
      </c>
    </row>
    <row r="336" s="2" customFormat="1" ht="16.5" customHeight="1">
      <c r="A336" s="38"/>
      <c r="B336" s="39"/>
      <c r="C336" s="212" t="s">
        <v>474</v>
      </c>
      <c r="D336" s="212" t="s">
        <v>153</v>
      </c>
      <c r="E336" s="213" t="s">
        <v>3411</v>
      </c>
      <c r="F336" s="214" t="s">
        <v>3412</v>
      </c>
      <c r="G336" s="215" t="s">
        <v>156</v>
      </c>
      <c r="H336" s="216">
        <v>118.5</v>
      </c>
      <c r="I336" s="217"/>
      <c r="J336" s="218">
        <f>ROUND(I336*H336,2)</f>
        <v>0</v>
      </c>
      <c r="K336" s="214" t="s">
        <v>157</v>
      </c>
      <c r="L336" s="44"/>
      <c r="M336" s="219" t="s">
        <v>19</v>
      </c>
      <c r="N336" s="220" t="s">
        <v>44</v>
      </c>
      <c r="O336" s="84"/>
      <c r="P336" s="221">
        <f>O336*H336</f>
        <v>0</v>
      </c>
      <c r="Q336" s="221">
        <v>0</v>
      </c>
      <c r="R336" s="221">
        <f>Q336*H336</f>
        <v>0</v>
      </c>
      <c r="S336" s="221">
        <v>0</v>
      </c>
      <c r="T336" s="222">
        <f>S336*H336</f>
        <v>0</v>
      </c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R336" s="223" t="s">
        <v>179</v>
      </c>
      <c r="AT336" s="223" t="s">
        <v>153</v>
      </c>
      <c r="AU336" s="223" t="s">
        <v>83</v>
      </c>
      <c r="AY336" s="17" t="s">
        <v>150</v>
      </c>
      <c r="BE336" s="224">
        <f>IF(N336="základní",J336,0)</f>
        <v>0</v>
      </c>
      <c r="BF336" s="224">
        <f>IF(N336="snížená",J336,0)</f>
        <v>0</v>
      </c>
      <c r="BG336" s="224">
        <f>IF(N336="zákl. přenesená",J336,0)</f>
        <v>0</v>
      </c>
      <c r="BH336" s="224">
        <f>IF(N336="sníž. přenesená",J336,0)</f>
        <v>0</v>
      </c>
      <c r="BI336" s="224">
        <f>IF(N336="nulová",J336,0)</f>
        <v>0</v>
      </c>
      <c r="BJ336" s="17" t="s">
        <v>81</v>
      </c>
      <c r="BK336" s="224">
        <f>ROUND(I336*H336,2)</f>
        <v>0</v>
      </c>
      <c r="BL336" s="17" t="s">
        <v>179</v>
      </c>
      <c r="BM336" s="223" t="s">
        <v>3413</v>
      </c>
    </row>
    <row r="337" s="2" customFormat="1">
      <c r="A337" s="38"/>
      <c r="B337" s="39"/>
      <c r="C337" s="40"/>
      <c r="D337" s="225" t="s">
        <v>159</v>
      </c>
      <c r="E337" s="40"/>
      <c r="F337" s="226" t="s">
        <v>3414</v>
      </c>
      <c r="G337" s="40"/>
      <c r="H337" s="40"/>
      <c r="I337" s="227"/>
      <c r="J337" s="40"/>
      <c r="K337" s="40"/>
      <c r="L337" s="44"/>
      <c r="M337" s="228"/>
      <c r="N337" s="229"/>
      <c r="O337" s="84"/>
      <c r="P337" s="84"/>
      <c r="Q337" s="84"/>
      <c r="R337" s="84"/>
      <c r="S337" s="84"/>
      <c r="T337" s="85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T337" s="17" t="s">
        <v>159</v>
      </c>
      <c r="AU337" s="17" t="s">
        <v>83</v>
      </c>
    </row>
    <row r="338" s="2" customFormat="1">
      <c r="A338" s="38"/>
      <c r="B338" s="39"/>
      <c r="C338" s="40"/>
      <c r="D338" s="230" t="s">
        <v>161</v>
      </c>
      <c r="E338" s="40"/>
      <c r="F338" s="231" t="s">
        <v>3415</v>
      </c>
      <c r="G338" s="40"/>
      <c r="H338" s="40"/>
      <c r="I338" s="227"/>
      <c r="J338" s="40"/>
      <c r="K338" s="40"/>
      <c r="L338" s="44"/>
      <c r="M338" s="228"/>
      <c r="N338" s="229"/>
      <c r="O338" s="84"/>
      <c r="P338" s="84"/>
      <c r="Q338" s="84"/>
      <c r="R338" s="84"/>
      <c r="S338" s="84"/>
      <c r="T338" s="85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T338" s="17" t="s">
        <v>161</v>
      </c>
      <c r="AU338" s="17" t="s">
        <v>83</v>
      </c>
    </row>
    <row r="339" s="13" customFormat="1">
      <c r="A339" s="13"/>
      <c r="B339" s="232"/>
      <c r="C339" s="233"/>
      <c r="D339" s="225" t="s">
        <v>163</v>
      </c>
      <c r="E339" s="234" t="s">
        <v>19</v>
      </c>
      <c r="F339" s="235" t="s">
        <v>3416</v>
      </c>
      <c r="G339" s="233"/>
      <c r="H339" s="236">
        <v>118.5</v>
      </c>
      <c r="I339" s="237"/>
      <c r="J339" s="233"/>
      <c r="K339" s="233"/>
      <c r="L339" s="238"/>
      <c r="M339" s="239"/>
      <c r="N339" s="240"/>
      <c r="O339" s="240"/>
      <c r="P339" s="240"/>
      <c r="Q339" s="240"/>
      <c r="R339" s="240"/>
      <c r="S339" s="240"/>
      <c r="T339" s="241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2" t="s">
        <v>163</v>
      </c>
      <c r="AU339" s="242" t="s">
        <v>83</v>
      </c>
      <c r="AV339" s="13" t="s">
        <v>83</v>
      </c>
      <c r="AW339" s="13" t="s">
        <v>35</v>
      </c>
      <c r="AX339" s="13" t="s">
        <v>81</v>
      </c>
      <c r="AY339" s="242" t="s">
        <v>150</v>
      </c>
    </row>
    <row r="340" s="2" customFormat="1" ht="16.5" customHeight="1">
      <c r="A340" s="38"/>
      <c r="B340" s="39"/>
      <c r="C340" s="212" t="s">
        <v>479</v>
      </c>
      <c r="D340" s="212" t="s">
        <v>153</v>
      </c>
      <c r="E340" s="213" t="s">
        <v>3417</v>
      </c>
      <c r="F340" s="214" t="s">
        <v>3418</v>
      </c>
      <c r="G340" s="215" t="s">
        <v>156</v>
      </c>
      <c r="H340" s="216">
        <v>2488.5</v>
      </c>
      <c r="I340" s="217"/>
      <c r="J340" s="218">
        <f>ROUND(I340*H340,2)</f>
        <v>0</v>
      </c>
      <c r="K340" s="214" t="s">
        <v>157</v>
      </c>
      <c r="L340" s="44"/>
      <c r="M340" s="219" t="s">
        <v>19</v>
      </c>
      <c r="N340" s="220" t="s">
        <v>44</v>
      </c>
      <c r="O340" s="84"/>
      <c r="P340" s="221">
        <f>O340*H340</f>
        <v>0</v>
      </c>
      <c r="Q340" s="221">
        <v>0</v>
      </c>
      <c r="R340" s="221">
        <f>Q340*H340</f>
        <v>0</v>
      </c>
      <c r="S340" s="221">
        <v>0</v>
      </c>
      <c r="T340" s="222">
        <f>S340*H340</f>
        <v>0</v>
      </c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R340" s="223" t="s">
        <v>179</v>
      </c>
      <c r="AT340" s="223" t="s">
        <v>153</v>
      </c>
      <c r="AU340" s="223" t="s">
        <v>83</v>
      </c>
      <c r="AY340" s="17" t="s">
        <v>150</v>
      </c>
      <c r="BE340" s="224">
        <f>IF(N340="základní",J340,0)</f>
        <v>0</v>
      </c>
      <c r="BF340" s="224">
        <f>IF(N340="snížená",J340,0)</f>
        <v>0</v>
      </c>
      <c r="BG340" s="224">
        <f>IF(N340="zákl. přenesená",J340,0)</f>
        <v>0</v>
      </c>
      <c r="BH340" s="224">
        <f>IF(N340="sníž. přenesená",J340,0)</f>
        <v>0</v>
      </c>
      <c r="BI340" s="224">
        <f>IF(N340="nulová",J340,0)</f>
        <v>0</v>
      </c>
      <c r="BJ340" s="17" t="s">
        <v>81</v>
      </c>
      <c r="BK340" s="224">
        <f>ROUND(I340*H340,2)</f>
        <v>0</v>
      </c>
      <c r="BL340" s="17" t="s">
        <v>179</v>
      </c>
      <c r="BM340" s="223" t="s">
        <v>3419</v>
      </c>
    </row>
    <row r="341" s="2" customFormat="1">
      <c r="A341" s="38"/>
      <c r="B341" s="39"/>
      <c r="C341" s="40"/>
      <c r="D341" s="225" t="s">
        <v>159</v>
      </c>
      <c r="E341" s="40"/>
      <c r="F341" s="226" t="s">
        <v>3420</v>
      </c>
      <c r="G341" s="40"/>
      <c r="H341" s="40"/>
      <c r="I341" s="227"/>
      <c r="J341" s="40"/>
      <c r="K341" s="40"/>
      <c r="L341" s="44"/>
      <c r="M341" s="228"/>
      <c r="N341" s="229"/>
      <c r="O341" s="84"/>
      <c r="P341" s="84"/>
      <c r="Q341" s="84"/>
      <c r="R341" s="84"/>
      <c r="S341" s="84"/>
      <c r="T341" s="85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T341" s="17" t="s">
        <v>159</v>
      </c>
      <c r="AU341" s="17" t="s">
        <v>83</v>
      </c>
    </row>
    <row r="342" s="2" customFormat="1">
      <c r="A342" s="38"/>
      <c r="B342" s="39"/>
      <c r="C342" s="40"/>
      <c r="D342" s="230" t="s">
        <v>161</v>
      </c>
      <c r="E342" s="40"/>
      <c r="F342" s="231" t="s">
        <v>3421</v>
      </c>
      <c r="G342" s="40"/>
      <c r="H342" s="40"/>
      <c r="I342" s="227"/>
      <c r="J342" s="40"/>
      <c r="K342" s="40"/>
      <c r="L342" s="44"/>
      <c r="M342" s="228"/>
      <c r="N342" s="229"/>
      <c r="O342" s="84"/>
      <c r="P342" s="84"/>
      <c r="Q342" s="84"/>
      <c r="R342" s="84"/>
      <c r="S342" s="84"/>
      <c r="T342" s="85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T342" s="17" t="s">
        <v>161</v>
      </c>
      <c r="AU342" s="17" t="s">
        <v>83</v>
      </c>
    </row>
    <row r="343" s="13" customFormat="1">
      <c r="A343" s="13"/>
      <c r="B343" s="232"/>
      <c r="C343" s="233"/>
      <c r="D343" s="225" t="s">
        <v>163</v>
      </c>
      <c r="E343" s="234" t="s">
        <v>19</v>
      </c>
      <c r="F343" s="235" t="s">
        <v>3422</v>
      </c>
      <c r="G343" s="233"/>
      <c r="H343" s="236">
        <v>2488.5</v>
      </c>
      <c r="I343" s="237"/>
      <c r="J343" s="233"/>
      <c r="K343" s="233"/>
      <c r="L343" s="238"/>
      <c r="M343" s="239"/>
      <c r="N343" s="240"/>
      <c r="O343" s="240"/>
      <c r="P343" s="240"/>
      <c r="Q343" s="240"/>
      <c r="R343" s="240"/>
      <c r="S343" s="240"/>
      <c r="T343" s="241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2" t="s">
        <v>163</v>
      </c>
      <c r="AU343" s="242" t="s">
        <v>83</v>
      </c>
      <c r="AV343" s="13" t="s">
        <v>83</v>
      </c>
      <c r="AW343" s="13" t="s">
        <v>35</v>
      </c>
      <c r="AX343" s="13" t="s">
        <v>81</v>
      </c>
      <c r="AY343" s="242" t="s">
        <v>150</v>
      </c>
    </row>
    <row r="344" s="2" customFormat="1" ht="16.5" customHeight="1">
      <c r="A344" s="38"/>
      <c r="B344" s="39"/>
      <c r="C344" s="212" t="s">
        <v>725</v>
      </c>
      <c r="D344" s="212" t="s">
        <v>153</v>
      </c>
      <c r="E344" s="213" t="s">
        <v>3423</v>
      </c>
      <c r="F344" s="214" t="s">
        <v>3424</v>
      </c>
      <c r="G344" s="215" t="s">
        <v>156</v>
      </c>
      <c r="H344" s="216">
        <v>118.5</v>
      </c>
      <c r="I344" s="217"/>
      <c r="J344" s="218">
        <f>ROUND(I344*H344,2)</f>
        <v>0</v>
      </c>
      <c r="K344" s="214" t="s">
        <v>157</v>
      </c>
      <c r="L344" s="44"/>
      <c r="M344" s="219" t="s">
        <v>19</v>
      </c>
      <c r="N344" s="220" t="s">
        <v>44</v>
      </c>
      <c r="O344" s="84"/>
      <c r="P344" s="221">
        <f>O344*H344</f>
        <v>0</v>
      </c>
      <c r="Q344" s="221">
        <v>0</v>
      </c>
      <c r="R344" s="221">
        <f>Q344*H344</f>
        <v>0</v>
      </c>
      <c r="S344" s="221">
        <v>0</v>
      </c>
      <c r="T344" s="222">
        <f>S344*H344</f>
        <v>0</v>
      </c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R344" s="223" t="s">
        <v>179</v>
      </c>
      <c r="AT344" s="223" t="s">
        <v>153</v>
      </c>
      <c r="AU344" s="223" t="s">
        <v>83</v>
      </c>
      <c r="AY344" s="17" t="s">
        <v>150</v>
      </c>
      <c r="BE344" s="224">
        <f>IF(N344="základní",J344,0)</f>
        <v>0</v>
      </c>
      <c r="BF344" s="224">
        <f>IF(N344="snížená",J344,0)</f>
        <v>0</v>
      </c>
      <c r="BG344" s="224">
        <f>IF(N344="zákl. přenesená",J344,0)</f>
        <v>0</v>
      </c>
      <c r="BH344" s="224">
        <f>IF(N344="sníž. přenesená",J344,0)</f>
        <v>0</v>
      </c>
      <c r="BI344" s="224">
        <f>IF(N344="nulová",J344,0)</f>
        <v>0</v>
      </c>
      <c r="BJ344" s="17" t="s">
        <v>81</v>
      </c>
      <c r="BK344" s="224">
        <f>ROUND(I344*H344,2)</f>
        <v>0</v>
      </c>
      <c r="BL344" s="17" t="s">
        <v>179</v>
      </c>
      <c r="BM344" s="223" t="s">
        <v>3425</v>
      </c>
    </row>
    <row r="345" s="2" customFormat="1">
      <c r="A345" s="38"/>
      <c r="B345" s="39"/>
      <c r="C345" s="40"/>
      <c r="D345" s="225" t="s">
        <v>159</v>
      </c>
      <c r="E345" s="40"/>
      <c r="F345" s="226" t="s">
        <v>3426</v>
      </c>
      <c r="G345" s="40"/>
      <c r="H345" s="40"/>
      <c r="I345" s="227"/>
      <c r="J345" s="40"/>
      <c r="K345" s="40"/>
      <c r="L345" s="44"/>
      <c r="M345" s="228"/>
      <c r="N345" s="229"/>
      <c r="O345" s="84"/>
      <c r="P345" s="84"/>
      <c r="Q345" s="84"/>
      <c r="R345" s="84"/>
      <c r="S345" s="84"/>
      <c r="T345" s="85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T345" s="17" t="s">
        <v>159</v>
      </c>
      <c r="AU345" s="17" t="s">
        <v>83</v>
      </c>
    </row>
    <row r="346" s="2" customFormat="1">
      <c r="A346" s="38"/>
      <c r="B346" s="39"/>
      <c r="C346" s="40"/>
      <c r="D346" s="230" t="s">
        <v>161</v>
      </c>
      <c r="E346" s="40"/>
      <c r="F346" s="231" t="s">
        <v>3427</v>
      </c>
      <c r="G346" s="40"/>
      <c r="H346" s="40"/>
      <c r="I346" s="227"/>
      <c r="J346" s="40"/>
      <c r="K346" s="40"/>
      <c r="L346" s="44"/>
      <c r="M346" s="228"/>
      <c r="N346" s="229"/>
      <c r="O346" s="84"/>
      <c r="P346" s="84"/>
      <c r="Q346" s="84"/>
      <c r="R346" s="84"/>
      <c r="S346" s="84"/>
      <c r="T346" s="85"/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T346" s="17" t="s">
        <v>161</v>
      </c>
      <c r="AU346" s="17" t="s">
        <v>83</v>
      </c>
    </row>
    <row r="347" s="13" customFormat="1">
      <c r="A347" s="13"/>
      <c r="B347" s="232"/>
      <c r="C347" s="233"/>
      <c r="D347" s="225" t="s">
        <v>163</v>
      </c>
      <c r="E347" s="234" t="s">
        <v>19</v>
      </c>
      <c r="F347" s="235" t="s">
        <v>3416</v>
      </c>
      <c r="G347" s="233"/>
      <c r="H347" s="236">
        <v>118.5</v>
      </c>
      <c r="I347" s="237"/>
      <c r="J347" s="233"/>
      <c r="K347" s="233"/>
      <c r="L347" s="238"/>
      <c r="M347" s="239"/>
      <c r="N347" s="240"/>
      <c r="O347" s="240"/>
      <c r="P347" s="240"/>
      <c r="Q347" s="240"/>
      <c r="R347" s="240"/>
      <c r="S347" s="240"/>
      <c r="T347" s="241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2" t="s">
        <v>163</v>
      </c>
      <c r="AU347" s="242" t="s">
        <v>83</v>
      </c>
      <c r="AV347" s="13" t="s">
        <v>83</v>
      </c>
      <c r="AW347" s="13" t="s">
        <v>35</v>
      </c>
      <c r="AX347" s="13" t="s">
        <v>81</v>
      </c>
      <c r="AY347" s="242" t="s">
        <v>150</v>
      </c>
    </row>
    <row r="348" s="2" customFormat="1" ht="16.5" customHeight="1">
      <c r="A348" s="38"/>
      <c r="B348" s="39"/>
      <c r="C348" s="212" t="s">
        <v>730</v>
      </c>
      <c r="D348" s="212" t="s">
        <v>153</v>
      </c>
      <c r="E348" s="213" t="s">
        <v>3428</v>
      </c>
      <c r="F348" s="214" t="s">
        <v>3429</v>
      </c>
      <c r="G348" s="215" t="s">
        <v>156</v>
      </c>
      <c r="H348" s="216">
        <v>1479.8</v>
      </c>
      <c r="I348" s="217"/>
      <c r="J348" s="218">
        <f>ROUND(I348*H348,2)</f>
        <v>0</v>
      </c>
      <c r="K348" s="214" t="s">
        <v>157</v>
      </c>
      <c r="L348" s="44"/>
      <c r="M348" s="219" t="s">
        <v>19</v>
      </c>
      <c r="N348" s="220" t="s">
        <v>44</v>
      </c>
      <c r="O348" s="84"/>
      <c r="P348" s="221">
        <f>O348*H348</f>
        <v>0</v>
      </c>
      <c r="Q348" s="221">
        <v>0</v>
      </c>
      <c r="R348" s="221">
        <f>Q348*H348</f>
        <v>0</v>
      </c>
      <c r="S348" s="221">
        <v>0</v>
      </c>
      <c r="T348" s="222">
        <f>S348*H348</f>
        <v>0</v>
      </c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R348" s="223" t="s">
        <v>179</v>
      </c>
      <c r="AT348" s="223" t="s">
        <v>153</v>
      </c>
      <c r="AU348" s="223" t="s">
        <v>83</v>
      </c>
      <c r="AY348" s="17" t="s">
        <v>150</v>
      </c>
      <c r="BE348" s="224">
        <f>IF(N348="základní",J348,0)</f>
        <v>0</v>
      </c>
      <c r="BF348" s="224">
        <f>IF(N348="snížená",J348,0)</f>
        <v>0</v>
      </c>
      <c r="BG348" s="224">
        <f>IF(N348="zákl. přenesená",J348,0)</f>
        <v>0</v>
      </c>
      <c r="BH348" s="224">
        <f>IF(N348="sníž. přenesená",J348,0)</f>
        <v>0</v>
      </c>
      <c r="BI348" s="224">
        <f>IF(N348="nulová",J348,0)</f>
        <v>0</v>
      </c>
      <c r="BJ348" s="17" t="s">
        <v>81</v>
      </c>
      <c r="BK348" s="224">
        <f>ROUND(I348*H348,2)</f>
        <v>0</v>
      </c>
      <c r="BL348" s="17" t="s">
        <v>179</v>
      </c>
      <c r="BM348" s="223" t="s">
        <v>3430</v>
      </c>
    </row>
    <row r="349" s="2" customFormat="1">
      <c r="A349" s="38"/>
      <c r="B349" s="39"/>
      <c r="C349" s="40"/>
      <c r="D349" s="225" t="s">
        <v>159</v>
      </c>
      <c r="E349" s="40"/>
      <c r="F349" s="226" t="s">
        <v>3431</v>
      </c>
      <c r="G349" s="40"/>
      <c r="H349" s="40"/>
      <c r="I349" s="227"/>
      <c r="J349" s="40"/>
      <c r="K349" s="40"/>
      <c r="L349" s="44"/>
      <c r="M349" s="228"/>
      <c r="N349" s="229"/>
      <c r="O349" s="84"/>
      <c r="P349" s="84"/>
      <c r="Q349" s="84"/>
      <c r="R349" s="84"/>
      <c r="S349" s="84"/>
      <c r="T349" s="85"/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T349" s="17" t="s">
        <v>159</v>
      </c>
      <c r="AU349" s="17" t="s">
        <v>83</v>
      </c>
    </row>
    <row r="350" s="2" customFormat="1">
      <c r="A350" s="38"/>
      <c r="B350" s="39"/>
      <c r="C350" s="40"/>
      <c r="D350" s="230" t="s">
        <v>161</v>
      </c>
      <c r="E350" s="40"/>
      <c r="F350" s="231" t="s">
        <v>3432</v>
      </c>
      <c r="G350" s="40"/>
      <c r="H350" s="40"/>
      <c r="I350" s="227"/>
      <c r="J350" s="40"/>
      <c r="K350" s="40"/>
      <c r="L350" s="44"/>
      <c r="M350" s="228"/>
      <c r="N350" s="229"/>
      <c r="O350" s="84"/>
      <c r="P350" s="84"/>
      <c r="Q350" s="84"/>
      <c r="R350" s="84"/>
      <c r="S350" s="84"/>
      <c r="T350" s="85"/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T350" s="17" t="s">
        <v>161</v>
      </c>
      <c r="AU350" s="17" t="s">
        <v>83</v>
      </c>
    </row>
    <row r="351" s="13" customFormat="1">
      <c r="A351" s="13"/>
      <c r="B351" s="232"/>
      <c r="C351" s="233"/>
      <c r="D351" s="225" t="s">
        <v>163</v>
      </c>
      <c r="E351" s="234" t="s">
        <v>19</v>
      </c>
      <c r="F351" s="235" t="s">
        <v>3433</v>
      </c>
      <c r="G351" s="233"/>
      <c r="H351" s="236">
        <v>1479.8</v>
      </c>
      <c r="I351" s="237"/>
      <c r="J351" s="233"/>
      <c r="K351" s="233"/>
      <c r="L351" s="238"/>
      <c r="M351" s="239"/>
      <c r="N351" s="240"/>
      <c r="O351" s="240"/>
      <c r="P351" s="240"/>
      <c r="Q351" s="240"/>
      <c r="R351" s="240"/>
      <c r="S351" s="240"/>
      <c r="T351" s="241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2" t="s">
        <v>163</v>
      </c>
      <c r="AU351" s="242" t="s">
        <v>83</v>
      </c>
      <c r="AV351" s="13" t="s">
        <v>83</v>
      </c>
      <c r="AW351" s="13" t="s">
        <v>35</v>
      </c>
      <c r="AX351" s="13" t="s">
        <v>81</v>
      </c>
      <c r="AY351" s="242" t="s">
        <v>150</v>
      </c>
    </row>
    <row r="352" s="2" customFormat="1" ht="16.5" customHeight="1">
      <c r="A352" s="38"/>
      <c r="B352" s="39"/>
      <c r="C352" s="212" t="s">
        <v>735</v>
      </c>
      <c r="D352" s="212" t="s">
        <v>153</v>
      </c>
      <c r="E352" s="213" t="s">
        <v>3434</v>
      </c>
      <c r="F352" s="214" t="s">
        <v>3435</v>
      </c>
      <c r="G352" s="215" t="s">
        <v>156</v>
      </c>
      <c r="H352" s="216">
        <v>1479.8</v>
      </c>
      <c r="I352" s="217"/>
      <c r="J352" s="218">
        <f>ROUND(I352*H352,2)</f>
        <v>0</v>
      </c>
      <c r="K352" s="214" t="s">
        <v>157</v>
      </c>
      <c r="L352" s="44"/>
      <c r="M352" s="219" t="s">
        <v>19</v>
      </c>
      <c r="N352" s="220" t="s">
        <v>44</v>
      </c>
      <c r="O352" s="84"/>
      <c r="P352" s="221">
        <f>O352*H352</f>
        <v>0</v>
      </c>
      <c r="Q352" s="221">
        <v>0</v>
      </c>
      <c r="R352" s="221">
        <f>Q352*H352</f>
        <v>0</v>
      </c>
      <c r="S352" s="221">
        <v>0</v>
      </c>
      <c r="T352" s="222">
        <f>S352*H352</f>
        <v>0</v>
      </c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R352" s="223" t="s">
        <v>179</v>
      </c>
      <c r="AT352" s="223" t="s">
        <v>153</v>
      </c>
      <c r="AU352" s="223" t="s">
        <v>83</v>
      </c>
      <c r="AY352" s="17" t="s">
        <v>150</v>
      </c>
      <c r="BE352" s="224">
        <f>IF(N352="základní",J352,0)</f>
        <v>0</v>
      </c>
      <c r="BF352" s="224">
        <f>IF(N352="snížená",J352,0)</f>
        <v>0</v>
      </c>
      <c r="BG352" s="224">
        <f>IF(N352="zákl. přenesená",J352,0)</f>
        <v>0</v>
      </c>
      <c r="BH352" s="224">
        <f>IF(N352="sníž. přenesená",J352,0)</f>
        <v>0</v>
      </c>
      <c r="BI352" s="224">
        <f>IF(N352="nulová",J352,0)</f>
        <v>0</v>
      </c>
      <c r="BJ352" s="17" t="s">
        <v>81</v>
      </c>
      <c r="BK352" s="224">
        <f>ROUND(I352*H352,2)</f>
        <v>0</v>
      </c>
      <c r="BL352" s="17" t="s">
        <v>179</v>
      </c>
      <c r="BM352" s="223" t="s">
        <v>3436</v>
      </c>
    </row>
    <row r="353" s="2" customFormat="1">
      <c r="A353" s="38"/>
      <c r="B353" s="39"/>
      <c r="C353" s="40"/>
      <c r="D353" s="225" t="s">
        <v>159</v>
      </c>
      <c r="E353" s="40"/>
      <c r="F353" s="226" t="s">
        <v>3437</v>
      </c>
      <c r="G353" s="40"/>
      <c r="H353" s="40"/>
      <c r="I353" s="227"/>
      <c r="J353" s="40"/>
      <c r="K353" s="40"/>
      <c r="L353" s="44"/>
      <c r="M353" s="228"/>
      <c r="N353" s="229"/>
      <c r="O353" s="84"/>
      <c r="P353" s="84"/>
      <c r="Q353" s="84"/>
      <c r="R353" s="84"/>
      <c r="S353" s="84"/>
      <c r="T353" s="85"/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T353" s="17" t="s">
        <v>159</v>
      </c>
      <c r="AU353" s="17" t="s">
        <v>83</v>
      </c>
    </row>
    <row r="354" s="2" customFormat="1">
      <c r="A354" s="38"/>
      <c r="B354" s="39"/>
      <c r="C354" s="40"/>
      <c r="D354" s="230" t="s">
        <v>161</v>
      </c>
      <c r="E354" s="40"/>
      <c r="F354" s="231" t="s">
        <v>3438</v>
      </c>
      <c r="G354" s="40"/>
      <c r="H354" s="40"/>
      <c r="I354" s="227"/>
      <c r="J354" s="40"/>
      <c r="K354" s="40"/>
      <c r="L354" s="44"/>
      <c r="M354" s="228"/>
      <c r="N354" s="229"/>
      <c r="O354" s="84"/>
      <c r="P354" s="84"/>
      <c r="Q354" s="84"/>
      <c r="R354" s="84"/>
      <c r="S354" s="84"/>
      <c r="T354" s="85"/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T354" s="17" t="s">
        <v>161</v>
      </c>
      <c r="AU354" s="17" t="s">
        <v>83</v>
      </c>
    </row>
    <row r="355" s="13" customFormat="1">
      <c r="A355" s="13"/>
      <c r="B355" s="232"/>
      <c r="C355" s="233"/>
      <c r="D355" s="225" t="s">
        <v>163</v>
      </c>
      <c r="E355" s="234" t="s">
        <v>19</v>
      </c>
      <c r="F355" s="235" t="s">
        <v>3433</v>
      </c>
      <c r="G355" s="233"/>
      <c r="H355" s="236">
        <v>1479.8</v>
      </c>
      <c r="I355" s="237"/>
      <c r="J355" s="233"/>
      <c r="K355" s="233"/>
      <c r="L355" s="238"/>
      <c r="M355" s="239"/>
      <c r="N355" s="240"/>
      <c r="O355" s="240"/>
      <c r="P355" s="240"/>
      <c r="Q355" s="240"/>
      <c r="R355" s="240"/>
      <c r="S355" s="240"/>
      <c r="T355" s="241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2" t="s">
        <v>163</v>
      </c>
      <c r="AU355" s="242" t="s">
        <v>83</v>
      </c>
      <c r="AV355" s="13" t="s">
        <v>83</v>
      </c>
      <c r="AW355" s="13" t="s">
        <v>35</v>
      </c>
      <c r="AX355" s="13" t="s">
        <v>81</v>
      </c>
      <c r="AY355" s="242" t="s">
        <v>150</v>
      </c>
    </row>
    <row r="356" s="2" customFormat="1" ht="16.5" customHeight="1">
      <c r="A356" s="38"/>
      <c r="B356" s="39"/>
      <c r="C356" s="212" t="s">
        <v>739</v>
      </c>
      <c r="D356" s="212" t="s">
        <v>153</v>
      </c>
      <c r="E356" s="213" t="s">
        <v>3439</v>
      </c>
      <c r="F356" s="214" t="s">
        <v>3440</v>
      </c>
      <c r="G356" s="215" t="s">
        <v>156</v>
      </c>
      <c r="H356" s="216">
        <v>1479.8</v>
      </c>
      <c r="I356" s="217"/>
      <c r="J356" s="218">
        <f>ROUND(I356*H356,2)</f>
        <v>0</v>
      </c>
      <c r="K356" s="214" t="s">
        <v>157</v>
      </c>
      <c r="L356" s="44"/>
      <c r="M356" s="219" t="s">
        <v>19</v>
      </c>
      <c r="N356" s="220" t="s">
        <v>44</v>
      </c>
      <c r="O356" s="84"/>
      <c r="P356" s="221">
        <f>O356*H356</f>
        <v>0</v>
      </c>
      <c r="Q356" s="221">
        <v>0</v>
      </c>
      <c r="R356" s="221">
        <f>Q356*H356</f>
        <v>0</v>
      </c>
      <c r="S356" s="221">
        <v>0</v>
      </c>
      <c r="T356" s="222">
        <f>S356*H356</f>
        <v>0</v>
      </c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R356" s="223" t="s">
        <v>179</v>
      </c>
      <c r="AT356" s="223" t="s">
        <v>153</v>
      </c>
      <c r="AU356" s="223" t="s">
        <v>83</v>
      </c>
      <c r="AY356" s="17" t="s">
        <v>150</v>
      </c>
      <c r="BE356" s="224">
        <f>IF(N356="základní",J356,0)</f>
        <v>0</v>
      </c>
      <c r="BF356" s="224">
        <f>IF(N356="snížená",J356,0)</f>
        <v>0</v>
      </c>
      <c r="BG356" s="224">
        <f>IF(N356="zákl. přenesená",J356,0)</f>
        <v>0</v>
      </c>
      <c r="BH356" s="224">
        <f>IF(N356="sníž. přenesená",J356,0)</f>
        <v>0</v>
      </c>
      <c r="BI356" s="224">
        <f>IF(N356="nulová",J356,0)</f>
        <v>0</v>
      </c>
      <c r="BJ356" s="17" t="s">
        <v>81</v>
      </c>
      <c r="BK356" s="224">
        <f>ROUND(I356*H356,2)</f>
        <v>0</v>
      </c>
      <c r="BL356" s="17" t="s">
        <v>179</v>
      </c>
      <c r="BM356" s="223" t="s">
        <v>3441</v>
      </c>
    </row>
    <row r="357" s="2" customFormat="1">
      <c r="A357" s="38"/>
      <c r="B357" s="39"/>
      <c r="C357" s="40"/>
      <c r="D357" s="225" t="s">
        <v>159</v>
      </c>
      <c r="E357" s="40"/>
      <c r="F357" s="226" t="s">
        <v>3442</v>
      </c>
      <c r="G357" s="40"/>
      <c r="H357" s="40"/>
      <c r="I357" s="227"/>
      <c r="J357" s="40"/>
      <c r="K357" s="40"/>
      <c r="L357" s="44"/>
      <c r="M357" s="228"/>
      <c r="N357" s="229"/>
      <c r="O357" s="84"/>
      <c r="P357" s="84"/>
      <c r="Q357" s="84"/>
      <c r="R357" s="84"/>
      <c r="S357" s="84"/>
      <c r="T357" s="85"/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T357" s="17" t="s">
        <v>159</v>
      </c>
      <c r="AU357" s="17" t="s">
        <v>83</v>
      </c>
    </row>
    <row r="358" s="2" customFormat="1">
      <c r="A358" s="38"/>
      <c r="B358" s="39"/>
      <c r="C358" s="40"/>
      <c r="D358" s="230" t="s">
        <v>161</v>
      </c>
      <c r="E358" s="40"/>
      <c r="F358" s="231" t="s">
        <v>3443</v>
      </c>
      <c r="G358" s="40"/>
      <c r="H358" s="40"/>
      <c r="I358" s="227"/>
      <c r="J358" s="40"/>
      <c r="K358" s="40"/>
      <c r="L358" s="44"/>
      <c r="M358" s="228"/>
      <c r="N358" s="229"/>
      <c r="O358" s="84"/>
      <c r="P358" s="84"/>
      <c r="Q358" s="84"/>
      <c r="R358" s="84"/>
      <c r="S358" s="84"/>
      <c r="T358" s="85"/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T358" s="17" t="s">
        <v>161</v>
      </c>
      <c r="AU358" s="17" t="s">
        <v>83</v>
      </c>
    </row>
    <row r="359" s="13" customFormat="1">
      <c r="A359" s="13"/>
      <c r="B359" s="232"/>
      <c r="C359" s="233"/>
      <c r="D359" s="225" t="s">
        <v>163</v>
      </c>
      <c r="E359" s="234" t="s">
        <v>19</v>
      </c>
      <c r="F359" s="235" t="s">
        <v>3433</v>
      </c>
      <c r="G359" s="233"/>
      <c r="H359" s="236">
        <v>1479.8</v>
      </c>
      <c r="I359" s="237"/>
      <c r="J359" s="233"/>
      <c r="K359" s="233"/>
      <c r="L359" s="238"/>
      <c r="M359" s="239"/>
      <c r="N359" s="240"/>
      <c r="O359" s="240"/>
      <c r="P359" s="240"/>
      <c r="Q359" s="240"/>
      <c r="R359" s="240"/>
      <c r="S359" s="240"/>
      <c r="T359" s="241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2" t="s">
        <v>163</v>
      </c>
      <c r="AU359" s="242" t="s">
        <v>83</v>
      </c>
      <c r="AV359" s="13" t="s">
        <v>83</v>
      </c>
      <c r="AW359" s="13" t="s">
        <v>35</v>
      </c>
      <c r="AX359" s="13" t="s">
        <v>81</v>
      </c>
      <c r="AY359" s="242" t="s">
        <v>150</v>
      </c>
    </row>
    <row r="360" s="2" customFormat="1" ht="16.5" customHeight="1">
      <c r="A360" s="38"/>
      <c r="B360" s="39"/>
      <c r="C360" s="212" t="s">
        <v>744</v>
      </c>
      <c r="D360" s="212" t="s">
        <v>153</v>
      </c>
      <c r="E360" s="213" t="s">
        <v>493</v>
      </c>
      <c r="F360" s="214" t="s">
        <v>494</v>
      </c>
      <c r="G360" s="215" t="s">
        <v>495</v>
      </c>
      <c r="H360" s="216">
        <v>90</v>
      </c>
      <c r="I360" s="217"/>
      <c r="J360" s="218">
        <f>ROUND(I360*H360,2)</f>
        <v>0</v>
      </c>
      <c r="K360" s="214" t="s">
        <v>157</v>
      </c>
      <c r="L360" s="44"/>
      <c r="M360" s="219" t="s">
        <v>19</v>
      </c>
      <c r="N360" s="220" t="s">
        <v>44</v>
      </c>
      <c r="O360" s="84"/>
      <c r="P360" s="221">
        <f>O360*H360</f>
        <v>0</v>
      </c>
      <c r="Q360" s="221">
        <v>0</v>
      </c>
      <c r="R360" s="221">
        <f>Q360*H360</f>
        <v>0</v>
      </c>
      <c r="S360" s="221">
        <v>0</v>
      </c>
      <c r="T360" s="222">
        <f>S360*H360</f>
        <v>0</v>
      </c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R360" s="223" t="s">
        <v>179</v>
      </c>
      <c r="AT360" s="223" t="s">
        <v>153</v>
      </c>
      <c r="AU360" s="223" t="s">
        <v>83</v>
      </c>
      <c r="AY360" s="17" t="s">
        <v>150</v>
      </c>
      <c r="BE360" s="224">
        <f>IF(N360="základní",J360,0)</f>
        <v>0</v>
      </c>
      <c r="BF360" s="224">
        <f>IF(N360="snížená",J360,0)</f>
        <v>0</v>
      </c>
      <c r="BG360" s="224">
        <f>IF(N360="zákl. přenesená",J360,0)</f>
        <v>0</v>
      </c>
      <c r="BH360" s="224">
        <f>IF(N360="sníž. přenesená",J360,0)</f>
        <v>0</v>
      </c>
      <c r="BI360" s="224">
        <f>IF(N360="nulová",J360,0)</f>
        <v>0</v>
      </c>
      <c r="BJ360" s="17" t="s">
        <v>81</v>
      </c>
      <c r="BK360" s="224">
        <f>ROUND(I360*H360,2)</f>
        <v>0</v>
      </c>
      <c r="BL360" s="17" t="s">
        <v>179</v>
      </c>
      <c r="BM360" s="223" t="s">
        <v>3444</v>
      </c>
    </row>
    <row r="361" s="2" customFormat="1">
      <c r="A361" s="38"/>
      <c r="B361" s="39"/>
      <c r="C361" s="40"/>
      <c r="D361" s="225" t="s">
        <v>159</v>
      </c>
      <c r="E361" s="40"/>
      <c r="F361" s="226" t="s">
        <v>497</v>
      </c>
      <c r="G361" s="40"/>
      <c r="H361" s="40"/>
      <c r="I361" s="227"/>
      <c r="J361" s="40"/>
      <c r="K361" s="40"/>
      <c r="L361" s="44"/>
      <c r="M361" s="228"/>
      <c r="N361" s="229"/>
      <c r="O361" s="84"/>
      <c r="P361" s="84"/>
      <c r="Q361" s="84"/>
      <c r="R361" s="84"/>
      <c r="S361" s="84"/>
      <c r="T361" s="85"/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T361" s="17" t="s">
        <v>159</v>
      </c>
      <c r="AU361" s="17" t="s">
        <v>83</v>
      </c>
    </row>
    <row r="362" s="2" customFormat="1">
      <c r="A362" s="38"/>
      <c r="B362" s="39"/>
      <c r="C362" s="40"/>
      <c r="D362" s="230" t="s">
        <v>161</v>
      </c>
      <c r="E362" s="40"/>
      <c r="F362" s="231" t="s">
        <v>498</v>
      </c>
      <c r="G362" s="40"/>
      <c r="H362" s="40"/>
      <c r="I362" s="227"/>
      <c r="J362" s="40"/>
      <c r="K362" s="40"/>
      <c r="L362" s="44"/>
      <c r="M362" s="228"/>
      <c r="N362" s="229"/>
      <c r="O362" s="84"/>
      <c r="P362" s="84"/>
      <c r="Q362" s="84"/>
      <c r="R362" s="84"/>
      <c r="S362" s="84"/>
      <c r="T362" s="85"/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T362" s="17" t="s">
        <v>161</v>
      </c>
      <c r="AU362" s="17" t="s">
        <v>83</v>
      </c>
    </row>
    <row r="363" s="13" customFormat="1">
      <c r="A363" s="13"/>
      <c r="B363" s="232"/>
      <c r="C363" s="233"/>
      <c r="D363" s="225" t="s">
        <v>163</v>
      </c>
      <c r="E363" s="234" t="s">
        <v>19</v>
      </c>
      <c r="F363" s="235" t="s">
        <v>891</v>
      </c>
      <c r="G363" s="233"/>
      <c r="H363" s="236">
        <v>90</v>
      </c>
      <c r="I363" s="237"/>
      <c r="J363" s="233"/>
      <c r="K363" s="233"/>
      <c r="L363" s="238"/>
      <c r="M363" s="239"/>
      <c r="N363" s="240"/>
      <c r="O363" s="240"/>
      <c r="P363" s="240"/>
      <c r="Q363" s="240"/>
      <c r="R363" s="240"/>
      <c r="S363" s="240"/>
      <c r="T363" s="241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2" t="s">
        <v>163</v>
      </c>
      <c r="AU363" s="242" t="s">
        <v>83</v>
      </c>
      <c r="AV363" s="13" t="s">
        <v>83</v>
      </c>
      <c r="AW363" s="13" t="s">
        <v>35</v>
      </c>
      <c r="AX363" s="13" t="s">
        <v>81</v>
      </c>
      <c r="AY363" s="242" t="s">
        <v>150</v>
      </c>
    </row>
    <row r="364" s="2" customFormat="1" ht="21.75" customHeight="1">
      <c r="A364" s="38"/>
      <c r="B364" s="39"/>
      <c r="C364" s="212" t="s">
        <v>749</v>
      </c>
      <c r="D364" s="212" t="s">
        <v>153</v>
      </c>
      <c r="E364" s="213" t="s">
        <v>3445</v>
      </c>
      <c r="F364" s="214" t="s">
        <v>3446</v>
      </c>
      <c r="G364" s="215" t="s">
        <v>182</v>
      </c>
      <c r="H364" s="216">
        <v>0.70199999999999996</v>
      </c>
      <c r="I364" s="217"/>
      <c r="J364" s="218">
        <f>ROUND(I364*H364,2)</f>
        <v>0</v>
      </c>
      <c r="K364" s="214" t="s">
        <v>157</v>
      </c>
      <c r="L364" s="44"/>
      <c r="M364" s="219" t="s">
        <v>19</v>
      </c>
      <c r="N364" s="220" t="s">
        <v>44</v>
      </c>
      <c r="O364" s="84"/>
      <c r="P364" s="221">
        <f>O364*H364</f>
        <v>0</v>
      </c>
      <c r="Q364" s="221">
        <v>0</v>
      </c>
      <c r="R364" s="221">
        <f>Q364*H364</f>
        <v>0</v>
      </c>
      <c r="S364" s="221">
        <v>0</v>
      </c>
      <c r="T364" s="222">
        <f>S364*H364</f>
        <v>0</v>
      </c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R364" s="223" t="s">
        <v>179</v>
      </c>
      <c r="AT364" s="223" t="s">
        <v>153</v>
      </c>
      <c r="AU364" s="223" t="s">
        <v>83</v>
      </c>
      <c r="AY364" s="17" t="s">
        <v>150</v>
      </c>
      <c r="BE364" s="224">
        <f>IF(N364="základní",J364,0)</f>
        <v>0</v>
      </c>
      <c r="BF364" s="224">
        <f>IF(N364="snížená",J364,0)</f>
        <v>0</v>
      </c>
      <c r="BG364" s="224">
        <f>IF(N364="zákl. přenesená",J364,0)</f>
        <v>0</v>
      </c>
      <c r="BH364" s="224">
        <f>IF(N364="sníž. přenesená",J364,0)</f>
        <v>0</v>
      </c>
      <c r="BI364" s="224">
        <f>IF(N364="nulová",J364,0)</f>
        <v>0</v>
      </c>
      <c r="BJ364" s="17" t="s">
        <v>81</v>
      </c>
      <c r="BK364" s="224">
        <f>ROUND(I364*H364,2)</f>
        <v>0</v>
      </c>
      <c r="BL364" s="17" t="s">
        <v>179</v>
      </c>
      <c r="BM364" s="223" t="s">
        <v>3447</v>
      </c>
    </row>
    <row r="365" s="2" customFormat="1">
      <c r="A365" s="38"/>
      <c r="B365" s="39"/>
      <c r="C365" s="40"/>
      <c r="D365" s="225" t="s">
        <v>159</v>
      </c>
      <c r="E365" s="40"/>
      <c r="F365" s="226" t="s">
        <v>3448</v>
      </c>
      <c r="G365" s="40"/>
      <c r="H365" s="40"/>
      <c r="I365" s="227"/>
      <c r="J365" s="40"/>
      <c r="K365" s="40"/>
      <c r="L365" s="44"/>
      <c r="M365" s="228"/>
      <c r="N365" s="229"/>
      <c r="O365" s="84"/>
      <c r="P365" s="84"/>
      <c r="Q365" s="84"/>
      <c r="R365" s="84"/>
      <c r="S365" s="84"/>
      <c r="T365" s="85"/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T365" s="17" t="s">
        <v>159</v>
      </c>
      <c r="AU365" s="17" t="s">
        <v>83</v>
      </c>
    </row>
    <row r="366" s="2" customFormat="1">
      <c r="A366" s="38"/>
      <c r="B366" s="39"/>
      <c r="C366" s="40"/>
      <c r="D366" s="230" t="s">
        <v>161</v>
      </c>
      <c r="E366" s="40"/>
      <c r="F366" s="231" t="s">
        <v>3449</v>
      </c>
      <c r="G366" s="40"/>
      <c r="H366" s="40"/>
      <c r="I366" s="227"/>
      <c r="J366" s="40"/>
      <c r="K366" s="40"/>
      <c r="L366" s="44"/>
      <c r="M366" s="228"/>
      <c r="N366" s="229"/>
      <c r="O366" s="84"/>
      <c r="P366" s="84"/>
      <c r="Q366" s="84"/>
      <c r="R366" s="84"/>
      <c r="S366" s="84"/>
      <c r="T366" s="85"/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T366" s="17" t="s">
        <v>161</v>
      </c>
      <c r="AU366" s="17" t="s">
        <v>83</v>
      </c>
    </row>
    <row r="367" s="2" customFormat="1" ht="16.5" customHeight="1">
      <c r="A367" s="38"/>
      <c r="B367" s="39"/>
      <c r="C367" s="243" t="s">
        <v>755</v>
      </c>
      <c r="D367" s="243" t="s">
        <v>229</v>
      </c>
      <c r="E367" s="244" t="s">
        <v>3450</v>
      </c>
      <c r="F367" s="245" t="s">
        <v>3451</v>
      </c>
      <c r="G367" s="246" t="s">
        <v>182</v>
      </c>
      <c r="H367" s="247">
        <v>0.104</v>
      </c>
      <c r="I367" s="248"/>
      <c r="J367" s="249">
        <f>ROUND(I367*H367,2)</f>
        <v>0</v>
      </c>
      <c r="K367" s="245" t="s">
        <v>157</v>
      </c>
      <c r="L367" s="250"/>
      <c r="M367" s="251" t="s">
        <v>19</v>
      </c>
      <c r="N367" s="252" t="s">
        <v>44</v>
      </c>
      <c r="O367" s="84"/>
      <c r="P367" s="221">
        <f>O367*H367</f>
        <v>0</v>
      </c>
      <c r="Q367" s="221">
        <v>1</v>
      </c>
      <c r="R367" s="221">
        <f>Q367*H367</f>
        <v>0.104</v>
      </c>
      <c r="S367" s="221">
        <v>0</v>
      </c>
      <c r="T367" s="222">
        <f>S367*H367</f>
        <v>0</v>
      </c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R367" s="223" t="s">
        <v>204</v>
      </c>
      <c r="AT367" s="223" t="s">
        <v>229</v>
      </c>
      <c r="AU367" s="223" t="s">
        <v>83</v>
      </c>
      <c r="AY367" s="17" t="s">
        <v>150</v>
      </c>
      <c r="BE367" s="224">
        <f>IF(N367="základní",J367,0)</f>
        <v>0</v>
      </c>
      <c r="BF367" s="224">
        <f>IF(N367="snížená",J367,0)</f>
        <v>0</v>
      </c>
      <c r="BG367" s="224">
        <f>IF(N367="zákl. přenesená",J367,0)</f>
        <v>0</v>
      </c>
      <c r="BH367" s="224">
        <f>IF(N367="sníž. přenesená",J367,0)</f>
        <v>0</v>
      </c>
      <c r="BI367" s="224">
        <f>IF(N367="nulová",J367,0)</f>
        <v>0</v>
      </c>
      <c r="BJ367" s="17" t="s">
        <v>81</v>
      </c>
      <c r="BK367" s="224">
        <f>ROUND(I367*H367,2)</f>
        <v>0</v>
      </c>
      <c r="BL367" s="17" t="s">
        <v>179</v>
      </c>
      <c r="BM367" s="223" t="s">
        <v>3452</v>
      </c>
    </row>
    <row r="368" s="2" customFormat="1">
      <c r="A368" s="38"/>
      <c r="B368" s="39"/>
      <c r="C368" s="40"/>
      <c r="D368" s="225" t="s">
        <v>159</v>
      </c>
      <c r="E368" s="40"/>
      <c r="F368" s="226" t="s">
        <v>3451</v>
      </c>
      <c r="G368" s="40"/>
      <c r="H368" s="40"/>
      <c r="I368" s="227"/>
      <c r="J368" s="40"/>
      <c r="K368" s="40"/>
      <c r="L368" s="44"/>
      <c r="M368" s="228"/>
      <c r="N368" s="229"/>
      <c r="O368" s="84"/>
      <c r="P368" s="84"/>
      <c r="Q368" s="84"/>
      <c r="R368" s="84"/>
      <c r="S368" s="84"/>
      <c r="T368" s="85"/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T368" s="17" t="s">
        <v>159</v>
      </c>
      <c r="AU368" s="17" t="s">
        <v>83</v>
      </c>
    </row>
    <row r="369" s="2" customFormat="1" ht="16.5" customHeight="1">
      <c r="A369" s="38"/>
      <c r="B369" s="39"/>
      <c r="C369" s="243" t="s">
        <v>760</v>
      </c>
      <c r="D369" s="243" t="s">
        <v>229</v>
      </c>
      <c r="E369" s="244" t="s">
        <v>3453</v>
      </c>
      <c r="F369" s="245" t="s">
        <v>3454</v>
      </c>
      <c r="G369" s="246" t="s">
        <v>182</v>
      </c>
      <c r="H369" s="247">
        <v>0.61599999999999999</v>
      </c>
      <c r="I369" s="248"/>
      <c r="J369" s="249">
        <f>ROUND(I369*H369,2)</f>
        <v>0</v>
      </c>
      <c r="K369" s="245" t="s">
        <v>157</v>
      </c>
      <c r="L369" s="250"/>
      <c r="M369" s="251" t="s">
        <v>19</v>
      </c>
      <c r="N369" s="252" t="s">
        <v>44</v>
      </c>
      <c r="O369" s="84"/>
      <c r="P369" s="221">
        <f>O369*H369</f>
        <v>0</v>
      </c>
      <c r="Q369" s="221">
        <v>1</v>
      </c>
      <c r="R369" s="221">
        <f>Q369*H369</f>
        <v>0.61599999999999999</v>
      </c>
      <c r="S369" s="221">
        <v>0</v>
      </c>
      <c r="T369" s="222">
        <f>S369*H369</f>
        <v>0</v>
      </c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R369" s="223" t="s">
        <v>204</v>
      </c>
      <c r="AT369" s="223" t="s">
        <v>229</v>
      </c>
      <c r="AU369" s="223" t="s">
        <v>83</v>
      </c>
      <c r="AY369" s="17" t="s">
        <v>150</v>
      </c>
      <c r="BE369" s="224">
        <f>IF(N369="základní",J369,0)</f>
        <v>0</v>
      </c>
      <c r="BF369" s="224">
        <f>IF(N369="snížená",J369,0)</f>
        <v>0</v>
      </c>
      <c r="BG369" s="224">
        <f>IF(N369="zákl. přenesená",J369,0)</f>
        <v>0</v>
      </c>
      <c r="BH369" s="224">
        <f>IF(N369="sníž. přenesená",J369,0)</f>
        <v>0</v>
      </c>
      <c r="BI369" s="224">
        <f>IF(N369="nulová",J369,0)</f>
        <v>0</v>
      </c>
      <c r="BJ369" s="17" t="s">
        <v>81</v>
      </c>
      <c r="BK369" s="224">
        <f>ROUND(I369*H369,2)</f>
        <v>0</v>
      </c>
      <c r="BL369" s="17" t="s">
        <v>179</v>
      </c>
      <c r="BM369" s="223" t="s">
        <v>3455</v>
      </c>
    </row>
    <row r="370" s="2" customFormat="1">
      <c r="A370" s="38"/>
      <c r="B370" s="39"/>
      <c r="C370" s="40"/>
      <c r="D370" s="225" t="s">
        <v>159</v>
      </c>
      <c r="E370" s="40"/>
      <c r="F370" s="226" t="s">
        <v>3454</v>
      </c>
      <c r="G370" s="40"/>
      <c r="H370" s="40"/>
      <c r="I370" s="227"/>
      <c r="J370" s="40"/>
      <c r="K370" s="40"/>
      <c r="L370" s="44"/>
      <c r="M370" s="228"/>
      <c r="N370" s="229"/>
      <c r="O370" s="84"/>
      <c r="P370" s="84"/>
      <c r="Q370" s="84"/>
      <c r="R370" s="84"/>
      <c r="S370" s="84"/>
      <c r="T370" s="85"/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T370" s="17" t="s">
        <v>159</v>
      </c>
      <c r="AU370" s="17" t="s">
        <v>83</v>
      </c>
    </row>
    <row r="371" s="2" customFormat="1" ht="16.5" customHeight="1">
      <c r="A371" s="38"/>
      <c r="B371" s="39"/>
      <c r="C371" s="212" t="s">
        <v>383</v>
      </c>
      <c r="D371" s="212" t="s">
        <v>153</v>
      </c>
      <c r="E371" s="213" t="s">
        <v>3456</v>
      </c>
      <c r="F371" s="214" t="s">
        <v>3457</v>
      </c>
      <c r="G371" s="215" t="s">
        <v>182</v>
      </c>
      <c r="H371" s="216">
        <v>0.60499999999999998</v>
      </c>
      <c r="I371" s="217"/>
      <c r="J371" s="218">
        <f>ROUND(I371*H371,2)</f>
        <v>0</v>
      </c>
      <c r="K371" s="214" t="s">
        <v>157</v>
      </c>
      <c r="L371" s="44"/>
      <c r="M371" s="219" t="s">
        <v>19</v>
      </c>
      <c r="N371" s="220" t="s">
        <v>44</v>
      </c>
      <c r="O371" s="84"/>
      <c r="P371" s="221">
        <f>O371*H371</f>
        <v>0</v>
      </c>
      <c r="Q371" s="221">
        <v>0</v>
      </c>
      <c r="R371" s="221">
        <f>Q371*H371</f>
        <v>0</v>
      </c>
      <c r="S371" s="221">
        <v>0</v>
      </c>
      <c r="T371" s="222">
        <f>S371*H371</f>
        <v>0</v>
      </c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R371" s="223" t="s">
        <v>179</v>
      </c>
      <c r="AT371" s="223" t="s">
        <v>153</v>
      </c>
      <c r="AU371" s="223" t="s">
        <v>83</v>
      </c>
      <c r="AY371" s="17" t="s">
        <v>150</v>
      </c>
      <c r="BE371" s="224">
        <f>IF(N371="základní",J371,0)</f>
        <v>0</v>
      </c>
      <c r="BF371" s="224">
        <f>IF(N371="snížená",J371,0)</f>
        <v>0</v>
      </c>
      <c r="BG371" s="224">
        <f>IF(N371="zákl. přenesená",J371,0)</f>
        <v>0</v>
      </c>
      <c r="BH371" s="224">
        <f>IF(N371="sníž. přenesená",J371,0)</f>
        <v>0</v>
      </c>
      <c r="BI371" s="224">
        <f>IF(N371="nulová",J371,0)</f>
        <v>0</v>
      </c>
      <c r="BJ371" s="17" t="s">
        <v>81</v>
      </c>
      <c r="BK371" s="224">
        <f>ROUND(I371*H371,2)</f>
        <v>0</v>
      </c>
      <c r="BL371" s="17" t="s">
        <v>179</v>
      </c>
      <c r="BM371" s="223" t="s">
        <v>3458</v>
      </c>
    </row>
    <row r="372" s="2" customFormat="1">
      <c r="A372" s="38"/>
      <c r="B372" s="39"/>
      <c r="C372" s="40"/>
      <c r="D372" s="225" t="s">
        <v>159</v>
      </c>
      <c r="E372" s="40"/>
      <c r="F372" s="226" t="s">
        <v>3459</v>
      </c>
      <c r="G372" s="40"/>
      <c r="H372" s="40"/>
      <c r="I372" s="227"/>
      <c r="J372" s="40"/>
      <c r="K372" s="40"/>
      <c r="L372" s="44"/>
      <c r="M372" s="228"/>
      <c r="N372" s="229"/>
      <c r="O372" s="84"/>
      <c r="P372" s="84"/>
      <c r="Q372" s="84"/>
      <c r="R372" s="84"/>
      <c r="S372" s="84"/>
      <c r="T372" s="85"/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T372" s="17" t="s">
        <v>159</v>
      </c>
      <c r="AU372" s="17" t="s">
        <v>83</v>
      </c>
    </row>
    <row r="373" s="2" customFormat="1">
      <c r="A373" s="38"/>
      <c r="B373" s="39"/>
      <c r="C373" s="40"/>
      <c r="D373" s="230" t="s">
        <v>161</v>
      </c>
      <c r="E373" s="40"/>
      <c r="F373" s="231" t="s">
        <v>3460</v>
      </c>
      <c r="G373" s="40"/>
      <c r="H373" s="40"/>
      <c r="I373" s="227"/>
      <c r="J373" s="40"/>
      <c r="K373" s="40"/>
      <c r="L373" s="44"/>
      <c r="M373" s="228"/>
      <c r="N373" s="229"/>
      <c r="O373" s="84"/>
      <c r="P373" s="84"/>
      <c r="Q373" s="84"/>
      <c r="R373" s="84"/>
      <c r="S373" s="84"/>
      <c r="T373" s="85"/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T373" s="17" t="s">
        <v>161</v>
      </c>
      <c r="AU373" s="17" t="s">
        <v>83</v>
      </c>
    </row>
    <row r="374" s="2" customFormat="1" ht="16.5" customHeight="1">
      <c r="A374" s="38"/>
      <c r="B374" s="39"/>
      <c r="C374" s="243" t="s">
        <v>769</v>
      </c>
      <c r="D374" s="243" t="s">
        <v>229</v>
      </c>
      <c r="E374" s="244" t="s">
        <v>3461</v>
      </c>
      <c r="F374" s="245" t="s">
        <v>3462</v>
      </c>
      <c r="G374" s="246" t="s">
        <v>182</v>
      </c>
      <c r="H374" s="247">
        <v>0.45100000000000001</v>
      </c>
      <c r="I374" s="248"/>
      <c r="J374" s="249">
        <f>ROUND(I374*H374,2)</f>
        <v>0</v>
      </c>
      <c r="K374" s="245" t="s">
        <v>157</v>
      </c>
      <c r="L374" s="250"/>
      <c r="M374" s="251" t="s">
        <v>19</v>
      </c>
      <c r="N374" s="252" t="s">
        <v>44</v>
      </c>
      <c r="O374" s="84"/>
      <c r="P374" s="221">
        <f>O374*H374</f>
        <v>0</v>
      </c>
      <c r="Q374" s="221">
        <v>1</v>
      </c>
      <c r="R374" s="221">
        <f>Q374*H374</f>
        <v>0.45100000000000001</v>
      </c>
      <c r="S374" s="221">
        <v>0</v>
      </c>
      <c r="T374" s="222">
        <f>S374*H374</f>
        <v>0</v>
      </c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R374" s="223" t="s">
        <v>204</v>
      </c>
      <c r="AT374" s="223" t="s">
        <v>229</v>
      </c>
      <c r="AU374" s="223" t="s">
        <v>83</v>
      </c>
      <c r="AY374" s="17" t="s">
        <v>150</v>
      </c>
      <c r="BE374" s="224">
        <f>IF(N374="základní",J374,0)</f>
        <v>0</v>
      </c>
      <c r="BF374" s="224">
        <f>IF(N374="snížená",J374,0)</f>
        <v>0</v>
      </c>
      <c r="BG374" s="224">
        <f>IF(N374="zákl. přenesená",J374,0)</f>
        <v>0</v>
      </c>
      <c r="BH374" s="224">
        <f>IF(N374="sníž. přenesená",J374,0)</f>
        <v>0</v>
      </c>
      <c r="BI374" s="224">
        <f>IF(N374="nulová",J374,0)</f>
        <v>0</v>
      </c>
      <c r="BJ374" s="17" t="s">
        <v>81</v>
      </c>
      <c r="BK374" s="224">
        <f>ROUND(I374*H374,2)</f>
        <v>0</v>
      </c>
      <c r="BL374" s="17" t="s">
        <v>179</v>
      </c>
      <c r="BM374" s="223" t="s">
        <v>3463</v>
      </c>
    </row>
    <row r="375" s="2" customFormat="1">
      <c r="A375" s="38"/>
      <c r="B375" s="39"/>
      <c r="C375" s="40"/>
      <c r="D375" s="225" t="s">
        <v>159</v>
      </c>
      <c r="E375" s="40"/>
      <c r="F375" s="226" t="s">
        <v>3462</v>
      </c>
      <c r="G375" s="40"/>
      <c r="H375" s="40"/>
      <c r="I375" s="227"/>
      <c r="J375" s="40"/>
      <c r="K375" s="40"/>
      <c r="L375" s="44"/>
      <c r="M375" s="228"/>
      <c r="N375" s="229"/>
      <c r="O375" s="84"/>
      <c r="P375" s="84"/>
      <c r="Q375" s="84"/>
      <c r="R375" s="84"/>
      <c r="S375" s="84"/>
      <c r="T375" s="85"/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T375" s="17" t="s">
        <v>159</v>
      </c>
      <c r="AU375" s="17" t="s">
        <v>83</v>
      </c>
    </row>
    <row r="376" s="13" customFormat="1">
      <c r="A376" s="13"/>
      <c r="B376" s="232"/>
      <c r="C376" s="233"/>
      <c r="D376" s="225" t="s">
        <v>163</v>
      </c>
      <c r="E376" s="234" t="s">
        <v>19</v>
      </c>
      <c r="F376" s="235" t="s">
        <v>3464</v>
      </c>
      <c r="G376" s="233"/>
      <c r="H376" s="236">
        <v>0.45100000000000001</v>
      </c>
      <c r="I376" s="237"/>
      <c r="J376" s="233"/>
      <c r="K376" s="233"/>
      <c r="L376" s="238"/>
      <c r="M376" s="239"/>
      <c r="N376" s="240"/>
      <c r="O376" s="240"/>
      <c r="P376" s="240"/>
      <c r="Q376" s="240"/>
      <c r="R376" s="240"/>
      <c r="S376" s="240"/>
      <c r="T376" s="241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2" t="s">
        <v>163</v>
      </c>
      <c r="AU376" s="242" t="s">
        <v>83</v>
      </c>
      <c r="AV376" s="13" t="s">
        <v>83</v>
      </c>
      <c r="AW376" s="13" t="s">
        <v>35</v>
      </c>
      <c r="AX376" s="13" t="s">
        <v>81</v>
      </c>
      <c r="AY376" s="242" t="s">
        <v>150</v>
      </c>
    </row>
    <row r="377" s="2" customFormat="1" ht="16.5" customHeight="1">
      <c r="A377" s="38"/>
      <c r="B377" s="39"/>
      <c r="C377" s="243" t="s">
        <v>774</v>
      </c>
      <c r="D377" s="243" t="s">
        <v>229</v>
      </c>
      <c r="E377" s="244" t="s">
        <v>3299</v>
      </c>
      <c r="F377" s="245" t="s">
        <v>3300</v>
      </c>
      <c r="G377" s="246" t="s">
        <v>182</v>
      </c>
      <c r="H377" s="247">
        <v>0.154</v>
      </c>
      <c r="I377" s="248"/>
      <c r="J377" s="249">
        <f>ROUND(I377*H377,2)</f>
        <v>0</v>
      </c>
      <c r="K377" s="245" t="s">
        <v>157</v>
      </c>
      <c r="L377" s="250"/>
      <c r="M377" s="251" t="s">
        <v>19</v>
      </c>
      <c r="N377" s="252" t="s">
        <v>44</v>
      </c>
      <c r="O377" s="84"/>
      <c r="P377" s="221">
        <f>O377*H377</f>
        <v>0</v>
      </c>
      <c r="Q377" s="221">
        <v>1</v>
      </c>
      <c r="R377" s="221">
        <f>Q377*H377</f>
        <v>0.154</v>
      </c>
      <c r="S377" s="221">
        <v>0</v>
      </c>
      <c r="T377" s="222">
        <f>S377*H377</f>
        <v>0</v>
      </c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R377" s="223" t="s">
        <v>204</v>
      </c>
      <c r="AT377" s="223" t="s">
        <v>229</v>
      </c>
      <c r="AU377" s="223" t="s">
        <v>83</v>
      </c>
      <c r="AY377" s="17" t="s">
        <v>150</v>
      </c>
      <c r="BE377" s="224">
        <f>IF(N377="základní",J377,0)</f>
        <v>0</v>
      </c>
      <c r="BF377" s="224">
        <f>IF(N377="snížená",J377,0)</f>
        <v>0</v>
      </c>
      <c r="BG377" s="224">
        <f>IF(N377="zákl. přenesená",J377,0)</f>
        <v>0</v>
      </c>
      <c r="BH377" s="224">
        <f>IF(N377="sníž. přenesená",J377,0)</f>
        <v>0</v>
      </c>
      <c r="BI377" s="224">
        <f>IF(N377="nulová",J377,0)</f>
        <v>0</v>
      </c>
      <c r="BJ377" s="17" t="s">
        <v>81</v>
      </c>
      <c r="BK377" s="224">
        <f>ROUND(I377*H377,2)</f>
        <v>0</v>
      </c>
      <c r="BL377" s="17" t="s">
        <v>179</v>
      </c>
      <c r="BM377" s="223" t="s">
        <v>3465</v>
      </c>
    </row>
    <row r="378" s="2" customFormat="1">
      <c r="A378" s="38"/>
      <c r="B378" s="39"/>
      <c r="C378" s="40"/>
      <c r="D378" s="225" t="s">
        <v>159</v>
      </c>
      <c r="E378" s="40"/>
      <c r="F378" s="226" t="s">
        <v>3300</v>
      </c>
      <c r="G378" s="40"/>
      <c r="H378" s="40"/>
      <c r="I378" s="227"/>
      <c r="J378" s="40"/>
      <c r="K378" s="40"/>
      <c r="L378" s="44"/>
      <c r="M378" s="228"/>
      <c r="N378" s="229"/>
      <c r="O378" s="84"/>
      <c r="P378" s="84"/>
      <c r="Q378" s="84"/>
      <c r="R378" s="84"/>
      <c r="S378" s="84"/>
      <c r="T378" s="85"/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T378" s="17" t="s">
        <v>159</v>
      </c>
      <c r="AU378" s="17" t="s">
        <v>83</v>
      </c>
    </row>
    <row r="379" s="13" customFormat="1">
      <c r="A379" s="13"/>
      <c r="B379" s="232"/>
      <c r="C379" s="233"/>
      <c r="D379" s="225" t="s">
        <v>163</v>
      </c>
      <c r="E379" s="234" t="s">
        <v>19</v>
      </c>
      <c r="F379" s="235" t="s">
        <v>3466</v>
      </c>
      <c r="G379" s="233"/>
      <c r="H379" s="236">
        <v>0.154</v>
      </c>
      <c r="I379" s="237"/>
      <c r="J379" s="233"/>
      <c r="K379" s="233"/>
      <c r="L379" s="238"/>
      <c r="M379" s="239"/>
      <c r="N379" s="240"/>
      <c r="O379" s="240"/>
      <c r="P379" s="240"/>
      <c r="Q379" s="240"/>
      <c r="R379" s="240"/>
      <c r="S379" s="240"/>
      <c r="T379" s="241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2" t="s">
        <v>163</v>
      </c>
      <c r="AU379" s="242" t="s">
        <v>83</v>
      </c>
      <c r="AV379" s="13" t="s">
        <v>83</v>
      </c>
      <c r="AW379" s="13" t="s">
        <v>35</v>
      </c>
      <c r="AX379" s="13" t="s">
        <v>81</v>
      </c>
      <c r="AY379" s="242" t="s">
        <v>150</v>
      </c>
    </row>
    <row r="380" s="2" customFormat="1" ht="16.5" customHeight="1">
      <c r="A380" s="38"/>
      <c r="B380" s="39"/>
      <c r="C380" s="212" t="s">
        <v>780</v>
      </c>
      <c r="D380" s="212" t="s">
        <v>153</v>
      </c>
      <c r="E380" s="213" t="s">
        <v>3467</v>
      </c>
      <c r="F380" s="214" t="s">
        <v>3468</v>
      </c>
      <c r="G380" s="215" t="s">
        <v>1085</v>
      </c>
      <c r="H380" s="216">
        <v>13.560000000000001</v>
      </c>
      <c r="I380" s="217"/>
      <c r="J380" s="218">
        <f>ROUND(I380*H380,2)</f>
        <v>0</v>
      </c>
      <c r="K380" s="214" t="s">
        <v>157</v>
      </c>
      <c r="L380" s="44"/>
      <c r="M380" s="219" t="s">
        <v>19</v>
      </c>
      <c r="N380" s="220" t="s">
        <v>44</v>
      </c>
      <c r="O380" s="84"/>
      <c r="P380" s="221">
        <f>O380*H380</f>
        <v>0</v>
      </c>
      <c r="Q380" s="221">
        <v>0</v>
      </c>
      <c r="R380" s="221">
        <f>Q380*H380</f>
        <v>0</v>
      </c>
      <c r="S380" s="221">
        <v>2</v>
      </c>
      <c r="T380" s="222">
        <f>S380*H380</f>
        <v>27.120000000000001</v>
      </c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R380" s="223" t="s">
        <v>179</v>
      </c>
      <c r="AT380" s="223" t="s">
        <v>153</v>
      </c>
      <c r="AU380" s="223" t="s">
        <v>83</v>
      </c>
      <c r="AY380" s="17" t="s">
        <v>150</v>
      </c>
      <c r="BE380" s="224">
        <f>IF(N380="základní",J380,0)</f>
        <v>0</v>
      </c>
      <c r="BF380" s="224">
        <f>IF(N380="snížená",J380,0)</f>
        <v>0</v>
      </c>
      <c r="BG380" s="224">
        <f>IF(N380="zákl. přenesená",J380,0)</f>
        <v>0</v>
      </c>
      <c r="BH380" s="224">
        <f>IF(N380="sníž. přenesená",J380,0)</f>
        <v>0</v>
      </c>
      <c r="BI380" s="224">
        <f>IF(N380="nulová",J380,0)</f>
        <v>0</v>
      </c>
      <c r="BJ380" s="17" t="s">
        <v>81</v>
      </c>
      <c r="BK380" s="224">
        <f>ROUND(I380*H380,2)</f>
        <v>0</v>
      </c>
      <c r="BL380" s="17" t="s">
        <v>179</v>
      </c>
      <c r="BM380" s="223" t="s">
        <v>3469</v>
      </c>
    </row>
    <row r="381" s="2" customFormat="1">
      <c r="A381" s="38"/>
      <c r="B381" s="39"/>
      <c r="C381" s="40"/>
      <c r="D381" s="225" t="s">
        <v>159</v>
      </c>
      <c r="E381" s="40"/>
      <c r="F381" s="226" t="s">
        <v>3468</v>
      </c>
      <c r="G381" s="40"/>
      <c r="H381" s="40"/>
      <c r="I381" s="227"/>
      <c r="J381" s="40"/>
      <c r="K381" s="40"/>
      <c r="L381" s="44"/>
      <c r="M381" s="228"/>
      <c r="N381" s="229"/>
      <c r="O381" s="84"/>
      <c r="P381" s="84"/>
      <c r="Q381" s="84"/>
      <c r="R381" s="84"/>
      <c r="S381" s="84"/>
      <c r="T381" s="85"/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T381" s="17" t="s">
        <v>159</v>
      </c>
      <c r="AU381" s="17" t="s">
        <v>83</v>
      </c>
    </row>
    <row r="382" s="2" customFormat="1">
      <c r="A382" s="38"/>
      <c r="B382" s="39"/>
      <c r="C382" s="40"/>
      <c r="D382" s="230" t="s">
        <v>161</v>
      </c>
      <c r="E382" s="40"/>
      <c r="F382" s="231" t="s">
        <v>3470</v>
      </c>
      <c r="G382" s="40"/>
      <c r="H382" s="40"/>
      <c r="I382" s="227"/>
      <c r="J382" s="40"/>
      <c r="K382" s="40"/>
      <c r="L382" s="44"/>
      <c r="M382" s="228"/>
      <c r="N382" s="229"/>
      <c r="O382" s="84"/>
      <c r="P382" s="84"/>
      <c r="Q382" s="84"/>
      <c r="R382" s="84"/>
      <c r="S382" s="84"/>
      <c r="T382" s="85"/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T382" s="17" t="s">
        <v>161</v>
      </c>
      <c r="AU382" s="17" t="s">
        <v>83</v>
      </c>
    </row>
    <row r="383" s="13" customFormat="1">
      <c r="A383" s="13"/>
      <c r="B383" s="232"/>
      <c r="C383" s="233"/>
      <c r="D383" s="225" t="s">
        <v>163</v>
      </c>
      <c r="E383" s="234" t="s">
        <v>19</v>
      </c>
      <c r="F383" s="235" t="s">
        <v>3471</v>
      </c>
      <c r="G383" s="233"/>
      <c r="H383" s="236">
        <v>0.44800000000000001</v>
      </c>
      <c r="I383" s="237"/>
      <c r="J383" s="233"/>
      <c r="K383" s="233"/>
      <c r="L383" s="238"/>
      <c r="M383" s="239"/>
      <c r="N383" s="240"/>
      <c r="O383" s="240"/>
      <c r="P383" s="240"/>
      <c r="Q383" s="240"/>
      <c r="R383" s="240"/>
      <c r="S383" s="240"/>
      <c r="T383" s="241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2" t="s">
        <v>163</v>
      </c>
      <c r="AU383" s="242" t="s">
        <v>83</v>
      </c>
      <c r="AV383" s="13" t="s">
        <v>83</v>
      </c>
      <c r="AW383" s="13" t="s">
        <v>35</v>
      </c>
      <c r="AX383" s="13" t="s">
        <v>73</v>
      </c>
      <c r="AY383" s="242" t="s">
        <v>150</v>
      </c>
    </row>
    <row r="384" s="13" customFormat="1">
      <c r="A384" s="13"/>
      <c r="B384" s="232"/>
      <c r="C384" s="233"/>
      <c r="D384" s="225" t="s">
        <v>163</v>
      </c>
      <c r="E384" s="234" t="s">
        <v>19</v>
      </c>
      <c r="F384" s="235" t="s">
        <v>3472</v>
      </c>
      <c r="G384" s="233"/>
      <c r="H384" s="236">
        <v>6.7199999999999998</v>
      </c>
      <c r="I384" s="237"/>
      <c r="J384" s="233"/>
      <c r="K384" s="233"/>
      <c r="L384" s="238"/>
      <c r="M384" s="239"/>
      <c r="N384" s="240"/>
      <c r="O384" s="240"/>
      <c r="P384" s="240"/>
      <c r="Q384" s="240"/>
      <c r="R384" s="240"/>
      <c r="S384" s="240"/>
      <c r="T384" s="241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2" t="s">
        <v>163</v>
      </c>
      <c r="AU384" s="242" t="s">
        <v>83</v>
      </c>
      <c r="AV384" s="13" t="s">
        <v>83</v>
      </c>
      <c r="AW384" s="13" t="s">
        <v>35</v>
      </c>
      <c r="AX384" s="13" t="s">
        <v>73</v>
      </c>
      <c r="AY384" s="242" t="s">
        <v>150</v>
      </c>
    </row>
    <row r="385" s="13" customFormat="1">
      <c r="A385" s="13"/>
      <c r="B385" s="232"/>
      <c r="C385" s="233"/>
      <c r="D385" s="225" t="s">
        <v>163</v>
      </c>
      <c r="E385" s="234" t="s">
        <v>19</v>
      </c>
      <c r="F385" s="235" t="s">
        <v>3473</v>
      </c>
      <c r="G385" s="233"/>
      <c r="H385" s="236">
        <v>6.0720000000000001</v>
      </c>
      <c r="I385" s="237"/>
      <c r="J385" s="233"/>
      <c r="K385" s="233"/>
      <c r="L385" s="238"/>
      <c r="M385" s="239"/>
      <c r="N385" s="240"/>
      <c r="O385" s="240"/>
      <c r="P385" s="240"/>
      <c r="Q385" s="240"/>
      <c r="R385" s="240"/>
      <c r="S385" s="240"/>
      <c r="T385" s="241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2" t="s">
        <v>163</v>
      </c>
      <c r="AU385" s="242" t="s">
        <v>83</v>
      </c>
      <c r="AV385" s="13" t="s">
        <v>83</v>
      </c>
      <c r="AW385" s="13" t="s">
        <v>35</v>
      </c>
      <c r="AX385" s="13" t="s">
        <v>73</v>
      </c>
      <c r="AY385" s="242" t="s">
        <v>150</v>
      </c>
    </row>
    <row r="386" s="13" customFormat="1">
      <c r="A386" s="13"/>
      <c r="B386" s="232"/>
      <c r="C386" s="233"/>
      <c r="D386" s="225" t="s">
        <v>163</v>
      </c>
      <c r="E386" s="234" t="s">
        <v>19</v>
      </c>
      <c r="F386" s="235" t="s">
        <v>3474</v>
      </c>
      <c r="G386" s="233"/>
      <c r="H386" s="236">
        <v>0.32000000000000001</v>
      </c>
      <c r="I386" s="237"/>
      <c r="J386" s="233"/>
      <c r="K386" s="233"/>
      <c r="L386" s="238"/>
      <c r="M386" s="239"/>
      <c r="N386" s="240"/>
      <c r="O386" s="240"/>
      <c r="P386" s="240"/>
      <c r="Q386" s="240"/>
      <c r="R386" s="240"/>
      <c r="S386" s="240"/>
      <c r="T386" s="241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42" t="s">
        <v>163</v>
      </c>
      <c r="AU386" s="242" t="s">
        <v>83</v>
      </c>
      <c r="AV386" s="13" t="s">
        <v>83</v>
      </c>
      <c r="AW386" s="13" t="s">
        <v>35</v>
      </c>
      <c r="AX386" s="13" t="s">
        <v>73</v>
      </c>
      <c r="AY386" s="242" t="s">
        <v>150</v>
      </c>
    </row>
    <row r="387" s="2" customFormat="1" ht="16.5" customHeight="1">
      <c r="A387" s="38"/>
      <c r="B387" s="39"/>
      <c r="C387" s="212" t="s">
        <v>785</v>
      </c>
      <c r="D387" s="212" t="s">
        <v>153</v>
      </c>
      <c r="E387" s="213" t="s">
        <v>3475</v>
      </c>
      <c r="F387" s="214" t="s">
        <v>3476</v>
      </c>
      <c r="G387" s="215" t="s">
        <v>1085</v>
      </c>
      <c r="H387" s="216">
        <v>0.22500000000000001</v>
      </c>
      <c r="I387" s="217"/>
      <c r="J387" s="218">
        <f>ROUND(I387*H387,2)</f>
        <v>0</v>
      </c>
      <c r="K387" s="214" t="s">
        <v>157</v>
      </c>
      <c r="L387" s="44"/>
      <c r="M387" s="219" t="s">
        <v>19</v>
      </c>
      <c r="N387" s="220" t="s">
        <v>44</v>
      </c>
      <c r="O387" s="84"/>
      <c r="P387" s="221">
        <f>O387*H387</f>
        <v>0</v>
      </c>
      <c r="Q387" s="221">
        <v>0</v>
      </c>
      <c r="R387" s="221">
        <f>Q387*H387</f>
        <v>0</v>
      </c>
      <c r="S387" s="221">
        <v>2.27</v>
      </c>
      <c r="T387" s="222">
        <f>S387*H387</f>
        <v>0.51075000000000004</v>
      </c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R387" s="223" t="s">
        <v>179</v>
      </c>
      <c r="AT387" s="223" t="s">
        <v>153</v>
      </c>
      <c r="AU387" s="223" t="s">
        <v>83</v>
      </c>
      <c r="AY387" s="17" t="s">
        <v>150</v>
      </c>
      <c r="BE387" s="224">
        <f>IF(N387="základní",J387,0)</f>
        <v>0</v>
      </c>
      <c r="BF387" s="224">
        <f>IF(N387="snížená",J387,0)</f>
        <v>0</v>
      </c>
      <c r="BG387" s="224">
        <f>IF(N387="zákl. přenesená",J387,0)</f>
        <v>0</v>
      </c>
      <c r="BH387" s="224">
        <f>IF(N387="sníž. přenesená",J387,0)</f>
        <v>0</v>
      </c>
      <c r="BI387" s="224">
        <f>IF(N387="nulová",J387,0)</f>
        <v>0</v>
      </c>
      <c r="BJ387" s="17" t="s">
        <v>81</v>
      </c>
      <c r="BK387" s="224">
        <f>ROUND(I387*H387,2)</f>
        <v>0</v>
      </c>
      <c r="BL387" s="17" t="s">
        <v>179</v>
      </c>
      <c r="BM387" s="223" t="s">
        <v>3477</v>
      </c>
    </row>
    <row r="388" s="2" customFormat="1">
      <c r="A388" s="38"/>
      <c r="B388" s="39"/>
      <c r="C388" s="40"/>
      <c r="D388" s="225" t="s">
        <v>159</v>
      </c>
      <c r="E388" s="40"/>
      <c r="F388" s="226" t="s">
        <v>3478</v>
      </c>
      <c r="G388" s="40"/>
      <c r="H388" s="40"/>
      <c r="I388" s="227"/>
      <c r="J388" s="40"/>
      <c r="K388" s="40"/>
      <c r="L388" s="44"/>
      <c r="M388" s="228"/>
      <c r="N388" s="229"/>
      <c r="O388" s="84"/>
      <c r="P388" s="84"/>
      <c r="Q388" s="84"/>
      <c r="R388" s="84"/>
      <c r="S388" s="84"/>
      <c r="T388" s="85"/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T388" s="17" t="s">
        <v>159</v>
      </c>
      <c r="AU388" s="17" t="s">
        <v>83</v>
      </c>
    </row>
    <row r="389" s="2" customFormat="1">
      <c r="A389" s="38"/>
      <c r="B389" s="39"/>
      <c r="C389" s="40"/>
      <c r="D389" s="230" t="s">
        <v>161</v>
      </c>
      <c r="E389" s="40"/>
      <c r="F389" s="231" t="s">
        <v>3479</v>
      </c>
      <c r="G389" s="40"/>
      <c r="H389" s="40"/>
      <c r="I389" s="227"/>
      <c r="J389" s="40"/>
      <c r="K389" s="40"/>
      <c r="L389" s="44"/>
      <c r="M389" s="228"/>
      <c r="N389" s="229"/>
      <c r="O389" s="84"/>
      <c r="P389" s="84"/>
      <c r="Q389" s="84"/>
      <c r="R389" s="84"/>
      <c r="S389" s="84"/>
      <c r="T389" s="85"/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T389" s="17" t="s">
        <v>161</v>
      </c>
      <c r="AU389" s="17" t="s">
        <v>83</v>
      </c>
    </row>
    <row r="390" s="13" customFormat="1">
      <c r="A390" s="13"/>
      <c r="B390" s="232"/>
      <c r="C390" s="233"/>
      <c r="D390" s="225" t="s">
        <v>163</v>
      </c>
      <c r="E390" s="234" t="s">
        <v>19</v>
      </c>
      <c r="F390" s="235" t="s">
        <v>3480</v>
      </c>
      <c r="G390" s="233"/>
      <c r="H390" s="236">
        <v>0.22500000000000001</v>
      </c>
      <c r="I390" s="237"/>
      <c r="J390" s="233"/>
      <c r="K390" s="233"/>
      <c r="L390" s="238"/>
      <c r="M390" s="239"/>
      <c r="N390" s="240"/>
      <c r="O390" s="240"/>
      <c r="P390" s="240"/>
      <c r="Q390" s="240"/>
      <c r="R390" s="240"/>
      <c r="S390" s="240"/>
      <c r="T390" s="241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2" t="s">
        <v>163</v>
      </c>
      <c r="AU390" s="242" t="s">
        <v>83</v>
      </c>
      <c r="AV390" s="13" t="s">
        <v>83</v>
      </c>
      <c r="AW390" s="13" t="s">
        <v>35</v>
      </c>
      <c r="AX390" s="13" t="s">
        <v>81</v>
      </c>
      <c r="AY390" s="242" t="s">
        <v>150</v>
      </c>
    </row>
    <row r="391" s="2" customFormat="1" ht="16.5" customHeight="1">
      <c r="A391" s="38"/>
      <c r="B391" s="39"/>
      <c r="C391" s="212" t="s">
        <v>789</v>
      </c>
      <c r="D391" s="212" t="s">
        <v>153</v>
      </c>
      <c r="E391" s="213" t="s">
        <v>3481</v>
      </c>
      <c r="F391" s="214" t="s">
        <v>3482</v>
      </c>
      <c r="G391" s="215" t="s">
        <v>1085</v>
      </c>
      <c r="H391" s="216">
        <v>29.5</v>
      </c>
      <c r="I391" s="217"/>
      <c r="J391" s="218">
        <f>ROUND(I391*H391,2)</f>
        <v>0</v>
      </c>
      <c r="K391" s="214" t="s">
        <v>157</v>
      </c>
      <c r="L391" s="44"/>
      <c r="M391" s="219" t="s">
        <v>19</v>
      </c>
      <c r="N391" s="220" t="s">
        <v>44</v>
      </c>
      <c r="O391" s="84"/>
      <c r="P391" s="221">
        <f>O391*H391</f>
        <v>0</v>
      </c>
      <c r="Q391" s="221">
        <v>0</v>
      </c>
      <c r="R391" s="221">
        <f>Q391*H391</f>
        <v>0</v>
      </c>
      <c r="S391" s="221">
        <v>1</v>
      </c>
      <c r="T391" s="222">
        <f>S391*H391</f>
        <v>29.5</v>
      </c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R391" s="223" t="s">
        <v>179</v>
      </c>
      <c r="AT391" s="223" t="s">
        <v>153</v>
      </c>
      <c r="AU391" s="223" t="s">
        <v>83</v>
      </c>
      <c r="AY391" s="17" t="s">
        <v>150</v>
      </c>
      <c r="BE391" s="224">
        <f>IF(N391="základní",J391,0)</f>
        <v>0</v>
      </c>
      <c r="BF391" s="224">
        <f>IF(N391="snížená",J391,0)</f>
        <v>0</v>
      </c>
      <c r="BG391" s="224">
        <f>IF(N391="zákl. přenesená",J391,0)</f>
        <v>0</v>
      </c>
      <c r="BH391" s="224">
        <f>IF(N391="sníž. přenesená",J391,0)</f>
        <v>0</v>
      </c>
      <c r="BI391" s="224">
        <f>IF(N391="nulová",J391,0)</f>
        <v>0</v>
      </c>
      <c r="BJ391" s="17" t="s">
        <v>81</v>
      </c>
      <c r="BK391" s="224">
        <f>ROUND(I391*H391,2)</f>
        <v>0</v>
      </c>
      <c r="BL391" s="17" t="s">
        <v>179</v>
      </c>
      <c r="BM391" s="223" t="s">
        <v>3483</v>
      </c>
    </row>
    <row r="392" s="2" customFormat="1">
      <c r="A392" s="38"/>
      <c r="B392" s="39"/>
      <c r="C392" s="40"/>
      <c r="D392" s="225" t="s">
        <v>159</v>
      </c>
      <c r="E392" s="40"/>
      <c r="F392" s="226" t="s">
        <v>3484</v>
      </c>
      <c r="G392" s="40"/>
      <c r="H392" s="40"/>
      <c r="I392" s="227"/>
      <c r="J392" s="40"/>
      <c r="K392" s="40"/>
      <c r="L392" s="44"/>
      <c r="M392" s="228"/>
      <c r="N392" s="229"/>
      <c r="O392" s="84"/>
      <c r="P392" s="84"/>
      <c r="Q392" s="84"/>
      <c r="R392" s="84"/>
      <c r="S392" s="84"/>
      <c r="T392" s="85"/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T392" s="17" t="s">
        <v>159</v>
      </c>
      <c r="AU392" s="17" t="s">
        <v>83</v>
      </c>
    </row>
    <row r="393" s="2" customFormat="1">
      <c r="A393" s="38"/>
      <c r="B393" s="39"/>
      <c r="C393" s="40"/>
      <c r="D393" s="230" t="s">
        <v>161</v>
      </c>
      <c r="E393" s="40"/>
      <c r="F393" s="231" t="s">
        <v>3485</v>
      </c>
      <c r="G393" s="40"/>
      <c r="H393" s="40"/>
      <c r="I393" s="227"/>
      <c r="J393" s="40"/>
      <c r="K393" s="40"/>
      <c r="L393" s="44"/>
      <c r="M393" s="228"/>
      <c r="N393" s="229"/>
      <c r="O393" s="84"/>
      <c r="P393" s="84"/>
      <c r="Q393" s="84"/>
      <c r="R393" s="84"/>
      <c r="S393" s="84"/>
      <c r="T393" s="85"/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T393" s="17" t="s">
        <v>161</v>
      </c>
      <c r="AU393" s="17" t="s">
        <v>83</v>
      </c>
    </row>
    <row r="394" s="13" customFormat="1">
      <c r="A394" s="13"/>
      <c r="B394" s="232"/>
      <c r="C394" s="233"/>
      <c r="D394" s="225" t="s">
        <v>163</v>
      </c>
      <c r="E394" s="234" t="s">
        <v>19</v>
      </c>
      <c r="F394" s="235" t="s">
        <v>3486</v>
      </c>
      <c r="G394" s="233"/>
      <c r="H394" s="236">
        <v>29.5</v>
      </c>
      <c r="I394" s="237"/>
      <c r="J394" s="233"/>
      <c r="K394" s="233"/>
      <c r="L394" s="238"/>
      <c r="M394" s="239"/>
      <c r="N394" s="240"/>
      <c r="O394" s="240"/>
      <c r="P394" s="240"/>
      <c r="Q394" s="240"/>
      <c r="R394" s="240"/>
      <c r="S394" s="240"/>
      <c r="T394" s="241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2" t="s">
        <v>163</v>
      </c>
      <c r="AU394" s="242" t="s">
        <v>83</v>
      </c>
      <c r="AV394" s="13" t="s">
        <v>83</v>
      </c>
      <c r="AW394" s="13" t="s">
        <v>35</v>
      </c>
      <c r="AX394" s="13" t="s">
        <v>81</v>
      </c>
      <c r="AY394" s="242" t="s">
        <v>150</v>
      </c>
    </row>
    <row r="395" s="2" customFormat="1" ht="16.5" customHeight="1">
      <c r="A395" s="38"/>
      <c r="B395" s="39"/>
      <c r="C395" s="212" t="s">
        <v>794</v>
      </c>
      <c r="D395" s="212" t="s">
        <v>153</v>
      </c>
      <c r="E395" s="213" t="s">
        <v>3487</v>
      </c>
      <c r="F395" s="214" t="s">
        <v>3488</v>
      </c>
      <c r="G395" s="215" t="s">
        <v>1085</v>
      </c>
      <c r="H395" s="216">
        <v>30.52</v>
      </c>
      <c r="I395" s="217"/>
      <c r="J395" s="218">
        <f>ROUND(I395*H395,2)</f>
        <v>0</v>
      </c>
      <c r="K395" s="214" t="s">
        <v>157</v>
      </c>
      <c r="L395" s="44"/>
      <c r="M395" s="219" t="s">
        <v>19</v>
      </c>
      <c r="N395" s="220" t="s">
        <v>44</v>
      </c>
      <c r="O395" s="84"/>
      <c r="P395" s="221">
        <f>O395*H395</f>
        <v>0</v>
      </c>
      <c r="Q395" s="221">
        <v>0</v>
      </c>
      <c r="R395" s="221">
        <f>Q395*H395</f>
        <v>0</v>
      </c>
      <c r="S395" s="221">
        <v>2.3999999999999999</v>
      </c>
      <c r="T395" s="222">
        <f>S395*H395</f>
        <v>73.24799999999999</v>
      </c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R395" s="223" t="s">
        <v>179</v>
      </c>
      <c r="AT395" s="223" t="s">
        <v>153</v>
      </c>
      <c r="AU395" s="223" t="s">
        <v>83</v>
      </c>
      <c r="AY395" s="17" t="s">
        <v>150</v>
      </c>
      <c r="BE395" s="224">
        <f>IF(N395="základní",J395,0)</f>
        <v>0</v>
      </c>
      <c r="BF395" s="224">
        <f>IF(N395="snížená",J395,0)</f>
        <v>0</v>
      </c>
      <c r="BG395" s="224">
        <f>IF(N395="zákl. přenesená",J395,0)</f>
        <v>0</v>
      </c>
      <c r="BH395" s="224">
        <f>IF(N395="sníž. přenesená",J395,0)</f>
        <v>0</v>
      </c>
      <c r="BI395" s="224">
        <f>IF(N395="nulová",J395,0)</f>
        <v>0</v>
      </c>
      <c r="BJ395" s="17" t="s">
        <v>81</v>
      </c>
      <c r="BK395" s="224">
        <f>ROUND(I395*H395,2)</f>
        <v>0</v>
      </c>
      <c r="BL395" s="17" t="s">
        <v>179</v>
      </c>
      <c r="BM395" s="223" t="s">
        <v>3489</v>
      </c>
    </row>
    <row r="396" s="2" customFormat="1">
      <c r="A396" s="38"/>
      <c r="B396" s="39"/>
      <c r="C396" s="40"/>
      <c r="D396" s="225" t="s">
        <v>159</v>
      </c>
      <c r="E396" s="40"/>
      <c r="F396" s="226" t="s">
        <v>3490</v>
      </c>
      <c r="G396" s="40"/>
      <c r="H396" s="40"/>
      <c r="I396" s="227"/>
      <c r="J396" s="40"/>
      <c r="K396" s="40"/>
      <c r="L396" s="44"/>
      <c r="M396" s="228"/>
      <c r="N396" s="229"/>
      <c r="O396" s="84"/>
      <c r="P396" s="84"/>
      <c r="Q396" s="84"/>
      <c r="R396" s="84"/>
      <c r="S396" s="84"/>
      <c r="T396" s="85"/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T396" s="17" t="s">
        <v>159</v>
      </c>
      <c r="AU396" s="17" t="s">
        <v>83</v>
      </c>
    </row>
    <row r="397" s="2" customFormat="1">
      <c r="A397" s="38"/>
      <c r="B397" s="39"/>
      <c r="C397" s="40"/>
      <c r="D397" s="230" t="s">
        <v>161</v>
      </c>
      <c r="E397" s="40"/>
      <c r="F397" s="231" t="s">
        <v>3491</v>
      </c>
      <c r="G397" s="40"/>
      <c r="H397" s="40"/>
      <c r="I397" s="227"/>
      <c r="J397" s="40"/>
      <c r="K397" s="40"/>
      <c r="L397" s="44"/>
      <c r="M397" s="228"/>
      <c r="N397" s="229"/>
      <c r="O397" s="84"/>
      <c r="P397" s="84"/>
      <c r="Q397" s="84"/>
      <c r="R397" s="84"/>
      <c r="S397" s="84"/>
      <c r="T397" s="85"/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T397" s="17" t="s">
        <v>161</v>
      </c>
      <c r="AU397" s="17" t="s">
        <v>83</v>
      </c>
    </row>
    <row r="398" s="2" customFormat="1">
      <c r="A398" s="38"/>
      <c r="B398" s="39"/>
      <c r="C398" s="40"/>
      <c r="D398" s="225" t="s">
        <v>260</v>
      </c>
      <c r="E398" s="40"/>
      <c r="F398" s="253" t="s">
        <v>3492</v>
      </c>
      <c r="G398" s="40"/>
      <c r="H398" s="40"/>
      <c r="I398" s="227"/>
      <c r="J398" s="40"/>
      <c r="K398" s="40"/>
      <c r="L398" s="44"/>
      <c r="M398" s="228"/>
      <c r="N398" s="229"/>
      <c r="O398" s="84"/>
      <c r="P398" s="84"/>
      <c r="Q398" s="84"/>
      <c r="R398" s="84"/>
      <c r="S398" s="84"/>
      <c r="T398" s="85"/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T398" s="17" t="s">
        <v>260</v>
      </c>
      <c r="AU398" s="17" t="s">
        <v>83</v>
      </c>
    </row>
    <row r="399" s="13" customFormat="1">
      <c r="A399" s="13"/>
      <c r="B399" s="232"/>
      <c r="C399" s="233"/>
      <c r="D399" s="225" t="s">
        <v>163</v>
      </c>
      <c r="E399" s="234" t="s">
        <v>19</v>
      </c>
      <c r="F399" s="235" t="s">
        <v>3493</v>
      </c>
      <c r="G399" s="233"/>
      <c r="H399" s="236">
        <v>11.603999999999999</v>
      </c>
      <c r="I399" s="237"/>
      <c r="J399" s="233"/>
      <c r="K399" s="233"/>
      <c r="L399" s="238"/>
      <c r="M399" s="239"/>
      <c r="N399" s="240"/>
      <c r="O399" s="240"/>
      <c r="P399" s="240"/>
      <c r="Q399" s="240"/>
      <c r="R399" s="240"/>
      <c r="S399" s="240"/>
      <c r="T399" s="241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42" t="s">
        <v>163</v>
      </c>
      <c r="AU399" s="242" t="s">
        <v>83</v>
      </c>
      <c r="AV399" s="13" t="s">
        <v>83</v>
      </c>
      <c r="AW399" s="13" t="s">
        <v>35</v>
      </c>
      <c r="AX399" s="13" t="s">
        <v>73</v>
      </c>
      <c r="AY399" s="242" t="s">
        <v>150</v>
      </c>
    </row>
    <row r="400" s="13" customFormat="1">
      <c r="A400" s="13"/>
      <c r="B400" s="232"/>
      <c r="C400" s="233"/>
      <c r="D400" s="225" t="s">
        <v>163</v>
      </c>
      <c r="E400" s="234" t="s">
        <v>19</v>
      </c>
      <c r="F400" s="235" t="s">
        <v>3494</v>
      </c>
      <c r="G400" s="233"/>
      <c r="H400" s="236">
        <v>7.2539999999999996</v>
      </c>
      <c r="I400" s="237"/>
      <c r="J400" s="233"/>
      <c r="K400" s="233"/>
      <c r="L400" s="238"/>
      <c r="M400" s="239"/>
      <c r="N400" s="240"/>
      <c r="O400" s="240"/>
      <c r="P400" s="240"/>
      <c r="Q400" s="240"/>
      <c r="R400" s="240"/>
      <c r="S400" s="240"/>
      <c r="T400" s="241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2" t="s">
        <v>163</v>
      </c>
      <c r="AU400" s="242" t="s">
        <v>83</v>
      </c>
      <c r="AV400" s="13" t="s">
        <v>83</v>
      </c>
      <c r="AW400" s="13" t="s">
        <v>35</v>
      </c>
      <c r="AX400" s="13" t="s">
        <v>73</v>
      </c>
      <c r="AY400" s="242" t="s">
        <v>150</v>
      </c>
    </row>
    <row r="401" s="13" customFormat="1">
      <c r="A401" s="13"/>
      <c r="B401" s="232"/>
      <c r="C401" s="233"/>
      <c r="D401" s="225" t="s">
        <v>163</v>
      </c>
      <c r="E401" s="234" t="s">
        <v>19</v>
      </c>
      <c r="F401" s="235" t="s">
        <v>3495</v>
      </c>
      <c r="G401" s="233"/>
      <c r="H401" s="236">
        <v>8.7509999999999994</v>
      </c>
      <c r="I401" s="237"/>
      <c r="J401" s="233"/>
      <c r="K401" s="233"/>
      <c r="L401" s="238"/>
      <c r="M401" s="239"/>
      <c r="N401" s="240"/>
      <c r="O401" s="240"/>
      <c r="P401" s="240"/>
      <c r="Q401" s="240"/>
      <c r="R401" s="240"/>
      <c r="S401" s="240"/>
      <c r="T401" s="241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2" t="s">
        <v>163</v>
      </c>
      <c r="AU401" s="242" t="s">
        <v>83</v>
      </c>
      <c r="AV401" s="13" t="s">
        <v>83</v>
      </c>
      <c r="AW401" s="13" t="s">
        <v>35</v>
      </c>
      <c r="AX401" s="13" t="s">
        <v>73</v>
      </c>
      <c r="AY401" s="242" t="s">
        <v>150</v>
      </c>
    </row>
    <row r="402" s="13" customFormat="1">
      <c r="A402" s="13"/>
      <c r="B402" s="232"/>
      <c r="C402" s="233"/>
      <c r="D402" s="225" t="s">
        <v>163</v>
      </c>
      <c r="E402" s="234" t="s">
        <v>19</v>
      </c>
      <c r="F402" s="235" t="s">
        <v>3496</v>
      </c>
      <c r="G402" s="233"/>
      <c r="H402" s="236">
        <v>0.96499999999999997</v>
      </c>
      <c r="I402" s="237"/>
      <c r="J402" s="233"/>
      <c r="K402" s="233"/>
      <c r="L402" s="238"/>
      <c r="M402" s="239"/>
      <c r="N402" s="240"/>
      <c r="O402" s="240"/>
      <c r="P402" s="240"/>
      <c r="Q402" s="240"/>
      <c r="R402" s="240"/>
      <c r="S402" s="240"/>
      <c r="T402" s="241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2" t="s">
        <v>163</v>
      </c>
      <c r="AU402" s="242" t="s">
        <v>83</v>
      </c>
      <c r="AV402" s="13" t="s">
        <v>83</v>
      </c>
      <c r="AW402" s="13" t="s">
        <v>35</v>
      </c>
      <c r="AX402" s="13" t="s">
        <v>73</v>
      </c>
      <c r="AY402" s="242" t="s">
        <v>150</v>
      </c>
    </row>
    <row r="403" s="13" customFormat="1">
      <c r="A403" s="13"/>
      <c r="B403" s="232"/>
      <c r="C403" s="233"/>
      <c r="D403" s="225" t="s">
        <v>163</v>
      </c>
      <c r="E403" s="234" t="s">
        <v>19</v>
      </c>
      <c r="F403" s="235" t="s">
        <v>3497</v>
      </c>
      <c r="G403" s="233"/>
      <c r="H403" s="236">
        <v>0.23100000000000001</v>
      </c>
      <c r="I403" s="237"/>
      <c r="J403" s="233"/>
      <c r="K403" s="233"/>
      <c r="L403" s="238"/>
      <c r="M403" s="239"/>
      <c r="N403" s="240"/>
      <c r="O403" s="240"/>
      <c r="P403" s="240"/>
      <c r="Q403" s="240"/>
      <c r="R403" s="240"/>
      <c r="S403" s="240"/>
      <c r="T403" s="241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42" t="s">
        <v>163</v>
      </c>
      <c r="AU403" s="242" t="s">
        <v>83</v>
      </c>
      <c r="AV403" s="13" t="s">
        <v>83</v>
      </c>
      <c r="AW403" s="13" t="s">
        <v>35</v>
      </c>
      <c r="AX403" s="13" t="s">
        <v>73</v>
      </c>
      <c r="AY403" s="242" t="s">
        <v>150</v>
      </c>
    </row>
    <row r="404" s="13" customFormat="1">
      <c r="A404" s="13"/>
      <c r="B404" s="232"/>
      <c r="C404" s="233"/>
      <c r="D404" s="225" t="s">
        <v>163</v>
      </c>
      <c r="E404" s="234" t="s">
        <v>19</v>
      </c>
      <c r="F404" s="235" t="s">
        <v>3498</v>
      </c>
      <c r="G404" s="233"/>
      <c r="H404" s="236">
        <v>1.5169999999999999</v>
      </c>
      <c r="I404" s="237"/>
      <c r="J404" s="233"/>
      <c r="K404" s="233"/>
      <c r="L404" s="238"/>
      <c r="M404" s="239"/>
      <c r="N404" s="240"/>
      <c r="O404" s="240"/>
      <c r="P404" s="240"/>
      <c r="Q404" s="240"/>
      <c r="R404" s="240"/>
      <c r="S404" s="240"/>
      <c r="T404" s="241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2" t="s">
        <v>163</v>
      </c>
      <c r="AU404" s="242" t="s">
        <v>83</v>
      </c>
      <c r="AV404" s="13" t="s">
        <v>83</v>
      </c>
      <c r="AW404" s="13" t="s">
        <v>35</v>
      </c>
      <c r="AX404" s="13" t="s">
        <v>73</v>
      </c>
      <c r="AY404" s="242" t="s">
        <v>150</v>
      </c>
    </row>
    <row r="405" s="13" customFormat="1">
      <c r="A405" s="13"/>
      <c r="B405" s="232"/>
      <c r="C405" s="233"/>
      <c r="D405" s="225" t="s">
        <v>163</v>
      </c>
      <c r="E405" s="234" t="s">
        <v>19</v>
      </c>
      <c r="F405" s="235" t="s">
        <v>3499</v>
      </c>
      <c r="G405" s="233"/>
      <c r="H405" s="236">
        <v>0.19800000000000001</v>
      </c>
      <c r="I405" s="237"/>
      <c r="J405" s="233"/>
      <c r="K405" s="233"/>
      <c r="L405" s="238"/>
      <c r="M405" s="239"/>
      <c r="N405" s="240"/>
      <c r="O405" s="240"/>
      <c r="P405" s="240"/>
      <c r="Q405" s="240"/>
      <c r="R405" s="240"/>
      <c r="S405" s="240"/>
      <c r="T405" s="241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2" t="s">
        <v>163</v>
      </c>
      <c r="AU405" s="242" t="s">
        <v>83</v>
      </c>
      <c r="AV405" s="13" t="s">
        <v>83</v>
      </c>
      <c r="AW405" s="13" t="s">
        <v>35</v>
      </c>
      <c r="AX405" s="13" t="s">
        <v>73</v>
      </c>
      <c r="AY405" s="242" t="s">
        <v>150</v>
      </c>
    </row>
    <row r="406" s="2" customFormat="1" ht="16.5" customHeight="1">
      <c r="A406" s="38"/>
      <c r="B406" s="39"/>
      <c r="C406" s="212" t="s">
        <v>798</v>
      </c>
      <c r="D406" s="212" t="s">
        <v>153</v>
      </c>
      <c r="E406" s="213" t="s">
        <v>3500</v>
      </c>
      <c r="F406" s="214" t="s">
        <v>3501</v>
      </c>
      <c r="G406" s="215" t="s">
        <v>182</v>
      </c>
      <c r="H406" s="216">
        <v>21.853000000000002</v>
      </c>
      <c r="I406" s="217"/>
      <c r="J406" s="218">
        <f>ROUND(I406*H406,2)</f>
        <v>0</v>
      </c>
      <c r="K406" s="214" t="s">
        <v>157</v>
      </c>
      <c r="L406" s="44"/>
      <c r="M406" s="219" t="s">
        <v>19</v>
      </c>
      <c r="N406" s="220" t="s">
        <v>44</v>
      </c>
      <c r="O406" s="84"/>
      <c r="P406" s="221">
        <f>O406*H406</f>
        <v>0</v>
      </c>
      <c r="Q406" s="221">
        <v>0</v>
      </c>
      <c r="R406" s="221">
        <f>Q406*H406</f>
        <v>0</v>
      </c>
      <c r="S406" s="221">
        <v>1</v>
      </c>
      <c r="T406" s="222">
        <f>S406*H406</f>
        <v>21.853000000000002</v>
      </c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R406" s="223" t="s">
        <v>179</v>
      </c>
      <c r="AT406" s="223" t="s">
        <v>153</v>
      </c>
      <c r="AU406" s="223" t="s">
        <v>83</v>
      </c>
      <c r="AY406" s="17" t="s">
        <v>150</v>
      </c>
      <c r="BE406" s="224">
        <f>IF(N406="základní",J406,0)</f>
        <v>0</v>
      </c>
      <c r="BF406" s="224">
        <f>IF(N406="snížená",J406,0)</f>
        <v>0</v>
      </c>
      <c r="BG406" s="224">
        <f>IF(N406="zákl. přenesená",J406,0)</f>
        <v>0</v>
      </c>
      <c r="BH406" s="224">
        <f>IF(N406="sníž. přenesená",J406,0)</f>
        <v>0</v>
      </c>
      <c r="BI406" s="224">
        <f>IF(N406="nulová",J406,0)</f>
        <v>0</v>
      </c>
      <c r="BJ406" s="17" t="s">
        <v>81</v>
      </c>
      <c r="BK406" s="224">
        <f>ROUND(I406*H406,2)</f>
        <v>0</v>
      </c>
      <c r="BL406" s="17" t="s">
        <v>179</v>
      </c>
      <c r="BM406" s="223" t="s">
        <v>3502</v>
      </c>
    </row>
    <row r="407" s="2" customFormat="1">
      <c r="A407" s="38"/>
      <c r="B407" s="39"/>
      <c r="C407" s="40"/>
      <c r="D407" s="225" t="s">
        <v>159</v>
      </c>
      <c r="E407" s="40"/>
      <c r="F407" s="226" t="s">
        <v>3503</v>
      </c>
      <c r="G407" s="40"/>
      <c r="H407" s="40"/>
      <c r="I407" s="227"/>
      <c r="J407" s="40"/>
      <c r="K407" s="40"/>
      <c r="L407" s="44"/>
      <c r="M407" s="228"/>
      <c r="N407" s="229"/>
      <c r="O407" s="84"/>
      <c r="P407" s="84"/>
      <c r="Q407" s="84"/>
      <c r="R407" s="84"/>
      <c r="S407" s="84"/>
      <c r="T407" s="85"/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T407" s="17" t="s">
        <v>159</v>
      </c>
      <c r="AU407" s="17" t="s">
        <v>83</v>
      </c>
    </row>
    <row r="408" s="2" customFormat="1">
      <c r="A408" s="38"/>
      <c r="B408" s="39"/>
      <c r="C408" s="40"/>
      <c r="D408" s="230" t="s">
        <v>161</v>
      </c>
      <c r="E408" s="40"/>
      <c r="F408" s="231" t="s">
        <v>3504</v>
      </c>
      <c r="G408" s="40"/>
      <c r="H408" s="40"/>
      <c r="I408" s="227"/>
      <c r="J408" s="40"/>
      <c r="K408" s="40"/>
      <c r="L408" s="44"/>
      <c r="M408" s="228"/>
      <c r="N408" s="229"/>
      <c r="O408" s="84"/>
      <c r="P408" s="84"/>
      <c r="Q408" s="84"/>
      <c r="R408" s="84"/>
      <c r="S408" s="84"/>
      <c r="T408" s="85"/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T408" s="17" t="s">
        <v>161</v>
      </c>
      <c r="AU408" s="17" t="s">
        <v>83</v>
      </c>
    </row>
    <row r="409" s="13" customFormat="1">
      <c r="A409" s="13"/>
      <c r="B409" s="232"/>
      <c r="C409" s="233"/>
      <c r="D409" s="225" t="s">
        <v>163</v>
      </c>
      <c r="E409" s="234" t="s">
        <v>19</v>
      </c>
      <c r="F409" s="235" t="s">
        <v>3505</v>
      </c>
      <c r="G409" s="233"/>
      <c r="H409" s="236">
        <v>1.4430000000000001</v>
      </c>
      <c r="I409" s="237"/>
      <c r="J409" s="233"/>
      <c r="K409" s="233"/>
      <c r="L409" s="238"/>
      <c r="M409" s="239"/>
      <c r="N409" s="240"/>
      <c r="O409" s="240"/>
      <c r="P409" s="240"/>
      <c r="Q409" s="240"/>
      <c r="R409" s="240"/>
      <c r="S409" s="240"/>
      <c r="T409" s="241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2" t="s">
        <v>163</v>
      </c>
      <c r="AU409" s="242" t="s">
        <v>83</v>
      </c>
      <c r="AV409" s="13" t="s">
        <v>83</v>
      </c>
      <c r="AW409" s="13" t="s">
        <v>35</v>
      </c>
      <c r="AX409" s="13" t="s">
        <v>73</v>
      </c>
      <c r="AY409" s="242" t="s">
        <v>150</v>
      </c>
    </row>
    <row r="410" s="13" customFormat="1">
      <c r="A410" s="13"/>
      <c r="B410" s="232"/>
      <c r="C410" s="233"/>
      <c r="D410" s="225" t="s">
        <v>163</v>
      </c>
      <c r="E410" s="234" t="s">
        <v>19</v>
      </c>
      <c r="F410" s="235" t="s">
        <v>3506</v>
      </c>
      <c r="G410" s="233"/>
      <c r="H410" s="236">
        <v>0.98299999999999998</v>
      </c>
      <c r="I410" s="237"/>
      <c r="J410" s="233"/>
      <c r="K410" s="233"/>
      <c r="L410" s="238"/>
      <c r="M410" s="239"/>
      <c r="N410" s="240"/>
      <c r="O410" s="240"/>
      <c r="P410" s="240"/>
      <c r="Q410" s="240"/>
      <c r="R410" s="240"/>
      <c r="S410" s="240"/>
      <c r="T410" s="241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2" t="s">
        <v>163</v>
      </c>
      <c r="AU410" s="242" t="s">
        <v>83</v>
      </c>
      <c r="AV410" s="13" t="s">
        <v>83</v>
      </c>
      <c r="AW410" s="13" t="s">
        <v>35</v>
      </c>
      <c r="AX410" s="13" t="s">
        <v>73</v>
      </c>
      <c r="AY410" s="242" t="s">
        <v>150</v>
      </c>
    </row>
    <row r="411" s="13" customFormat="1">
      <c r="A411" s="13"/>
      <c r="B411" s="232"/>
      <c r="C411" s="233"/>
      <c r="D411" s="225" t="s">
        <v>163</v>
      </c>
      <c r="E411" s="234" t="s">
        <v>19</v>
      </c>
      <c r="F411" s="235" t="s">
        <v>3507</v>
      </c>
      <c r="G411" s="233"/>
      <c r="H411" s="236">
        <v>0.106</v>
      </c>
      <c r="I411" s="237"/>
      <c r="J411" s="233"/>
      <c r="K411" s="233"/>
      <c r="L411" s="238"/>
      <c r="M411" s="239"/>
      <c r="N411" s="240"/>
      <c r="O411" s="240"/>
      <c r="P411" s="240"/>
      <c r="Q411" s="240"/>
      <c r="R411" s="240"/>
      <c r="S411" s="240"/>
      <c r="T411" s="241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2" t="s">
        <v>163</v>
      </c>
      <c r="AU411" s="242" t="s">
        <v>83</v>
      </c>
      <c r="AV411" s="13" t="s">
        <v>83</v>
      </c>
      <c r="AW411" s="13" t="s">
        <v>35</v>
      </c>
      <c r="AX411" s="13" t="s">
        <v>73</v>
      </c>
      <c r="AY411" s="242" t="s">
        <v>150</v>
      </c>
    </row>
    <row r="412" s="13" customFormat="1">
      <c r="A412" s="13"/>
      <c r="B412" s="232"/>
      <c r="C412" s="233"/>
      <c r="D412" s="225" t="s">
        <v>163</v>
      </c>
      <c r="E412" s="234" t="s">
        <v>19</v>
      </c>
      <c r="F412" s="235" t="s">
        <v>3508</v>
      </c>
      <c r="G412" s="233"/>
      <c r="H412" s="236">
        <v>0.57099999999999995</v>
      </c>
      <c r="I412" s="237"/>
      <c r="J412" s="233"/>
      <c r="K412" s="233"/>
      <c r="L412" s="238"/>
      <c r="M412" s="239"/>
      <c r="N412" s="240"/>
      <c r="O412" s="240"/>
      <c r="P412" s="240"/>
      <c r="Q412" s="240"/>
      <c r="R412" s="240"/>
      <c r="S412" s="240"/>
      <c r="T412" s="241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2" t="s">
        <v>163</v>
      </c>
      <c r="AU412" s="242" t="s">
        <v>83</v>
      </c>
      <c r="AV412" s="13" t="s">
        <v>83</v>
      </c>
      <c r="AW412" s="13" t="s">
        <v>35</v>
      </c>
      <c r="AX412" s="13" t="s">
        <v>73</v>
      </c>
      <c r="AY412" s="242" t="s">
        <v>150</v>
      </c>
    </row>
    <row r="413" s="13" customFormat="1">
      <c r="A413" s="13"/>
      <c r="B413" s="232"/>
      <c r="C413" s="233"/>
      <c r="D413" s="225" t="s">
        <v>163</v>
      </c>
      <c r="E413" s="234" t="s">
        <v>19</v>
      </c>
      <c r="F413" s="235" t="s">
        <v>3509</v>
      </c>
      <c r="G413" s="233"/>
      <c r="H413" s="236">
        <v>0.46999999999999997</v>
      </c>
      <c r="I413" s="237"/>
      <c r="J413" s="233"/>
      <c r="K413" s="233"/>
      <c r="L413" s="238"/>
      <c r="M413" s="239"/>
      <c r="N413" s="240"/>
      <c r="O413" s="240"/>
      <c r="P413" s="240"/>
      <c r="Q413" s="240"/>
      <c r="R413" s="240"/>
      <c r="S413" s="240"/>
      <c r="T413" s="241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42" t="s">
        <v>163</v>
      </c>
      <c r="AU413" s="242" t="s">
        <v>83</v>
      </c>
      <c r="AV413" s="13" t="s">
        <v>83</v>
      </c>
      <c r="AW413" s="13" t="s">
        <v>35</v>
      </c>
      <c r="AX413" s="13" t="s">
        <v>73</v>
      </c>
      <c r="AY413" s="242" t="s">
        <v>150</v>
      </c>
    </row>
    <row r="414" s="13" customFormat="1">
      <c r="A414" s="13"/>
      <c r="B414" s="232"/>
      <c r="C414" s="233"/>
      <c r="D414" s="225" t="s">
        <v>163</v>
      </c>
      <c r="E414" s="234" t="s">
        <v>19</v>
      </c>
      <c r="F414" s="235" t="s">
        <v>3510</v>
      </c>
      <c r="G414" s="233"/>
      <c r="H414" s="236">
        <v>0.63900000000000001</v>
      </c>
      <c r="I414" s="237"/>
      <c r="J414" s="233"/>
      <c r="K414" s="233"/>
      <c r="L414" s="238"/>
      <c r="M414" s="239"/>
      <c r="N414" s="240"/>
      <c r="O414" s="240"/>
      <c r="P414" s="240"/>
      <c r="Q414" s="240"/>
      <c r="R414" s="240"/>
      <c r="S414" s="240"/>
      <c r="T414" s="241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2" t="s">
        <v>163</v>
      </c>
      <c r="AU414" s="242" t="s">
        <v>83</v>
      </c>
      <c r="AV414" s="13" t="s">
        <v>83</v>
      </c>
      <c r="AW414" s="13" t="s">
        <v>35</v>
      </c>
      <c r="AX414" s="13" t="s">
        <v>73</v>
      </c>
      <c r="AY414" s="242" t="s">
        <v>150</v>
      </c>
    </row>
    <row r="415" s="13" customFormat="1">
      <c r="A415" s="13"/>
      <c r="B415" s="232"/>
      <c r="C415" s="233"/>
      <c r="D415" s="225" t="s">
        <v>163</v>
      </c>
      <c r="E415" s="234" t="s">
        <v>19</v>
      </c>
      <c r="F415" s="235" t="s">
        <v>3511</v>
      </c>
      <c r="G415" s="233"/>
      <c r="H415" s="236">
        <v>2.984</v>
      </c>
      <c r="I415" s="237"/>
      <c r="J415" s="233"/>
      <c r="K415" s="233"/>
      <c r="L415" s="238"/>
      <c r="M415" s="239"/>
      <c r="N415" s="240"/>
      <c r="O415" s="240"/>
      <c r="P415" s="240"/>
      <c r="Q415" s="240"/>
      <c r="R415" s="240"/>
      <c r="S415" s="240"/>
      <c r="T415" s="241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42" t="s">
        <v>163</v>
      </c>
      <c r="AU415" s="242" t="s">
        <v>83</v>
      </c>
      <c r="AV415" s="13" t="s">
        <v>83</v>
      </c>
      <c r="AW415" s="13" t="s">
        <v>35</v>
      </c>
      <c r="AX415" s="13" t="s">
        <v>73</v>
      </c>
      <c r="AY415" s="242" t="s">
        <v>150</v>
      </c>
    </row>
    <row r="416" s="13" customFormat="1">
      <c r="A416" s="13"/>
      <c r="B416" s="232"/>
      <c r="C416" s="233"/>
      <c r="D416" s="225" t="s">
        <v>163</v>
      </c>
      <c r="E416" s="234" t="s">
        <v>19</v>
      </c>
      <c r="F416" s="235" t="s">
        <v>3512</v>
      </c>
      <c r="G416" s="233"/>
      <c r="H416" s="236">
        <v>0.21099999999999999</v>
      </c>
      <c r="I416" s="237"/>
      <c r="J416" s="233"/>
      <c r="K416" s="233"/>
      <c r="L416" s="238"/>
      <c r="M416" s="239"/>
      <c r="N416" s="240"/>
      <c r="O416" s="240"/>
      <c r="P416" s="240"/>
      <c r="Q416" s="240"/>
      <c r="R416" s="240"/>
      <c r="S416" s="240"/>
      <c r="T416" s="241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42" t="s">
        <v>163</v>
      </c>
      <c r="AU416" s="242" t="s">
        <v>83</v>
      </c>
      <c r="AV416" s="13" t="s">
        <v>83</v>
      </c>
      <c r="AW416" s="13" t="s">
        <v>35</v>
      </c>
      <c r="AX416" s="13" t="s">
        <v>73</v>
      </c>
      <c r="AY416" s="242" t="s">
        <v>150</v>
      </c>
    </row>
    <row r="417" s="13" customFormat="1">
      <c r="A417" s="13"/>
      <c r="B417" s="232"/>
      <c r="C417" s="233"/>
      <c r="D417" s="225" t="s">
        <v>163</v>
      </c>
      <c r="E417" s="234" t="s">
        <v>19</v>
      </c>
      <c r="F417" s="235" t="s">
        <v>3513</v>
      </c>
      <c r="G417" s="233"/>
      <c r="H417" s="236">
        <v>2.5649999999999999</v>
      </c>
      <c r="I417" s="237"/>
      <c r="J417" s="233"/>
      <c r="K417" s="233"/>
      <c r="L417" s="238"/>
      <c r="M417" s="239"/>
      <c r="N417" s="240"/>
      <c r="O417" s="240"/>
      <c r="P417" s="240"/>
      <c r="Q417" s="240"/>
      <c r="R417" s="240"/>
      <c r="S417" s="240"/>
      <c r="T417" s="241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42" t="s">
        <v>163</v>
      </c>
      <c r="AU417" s="242" t="s">
        <v>83</v>
      </c>
      <c r="AV417" s="13" t="s">
        <v>83</v>
      </c>
      <c r="AW417" s="13" t="s">
        <v>35</v>
      </c>
      <c r="AX417" s="13" t="s">
        <v>73</v>
      </c>
      <c r="AY417" s="242" t="s">
        <v>150</v>
      </c>
    </row>
    <row r="418" s="13" customFormat="1">
      <c r="A418" s="13"/>
      <c r="B418" s="232"/>
      <c r="C418" s="233"/>
      <c r="D418" s="225" t="s">
        <v>163</v>
      </c>
      <c r="E418" s="234" t="s">
        <v>19</v>
      </c>
      <c r="F418" s="235" t="s">
        <v>3514</v>
      </c>
      <c r="G418" s="233"/>
      <c r="H418" s="236">
        <v>1.7509999999999999</v>
      </c>
      <c r="I418" s="237"/>
      <c r="J418" s="233"/>
      <c r="K418" s="233"/>
      <c r="L418" s="238"/>
      <c r="M418" s="239"/>
      <c r="N418" s="240"/>
      <c r="O418" s="240"/>
      <c r="P418" s="240"/>
      <c r="Q418" s="240"/>
      <c r="R418" s="240"/>
      <c r="S418" s="240"/>
      <c r="T418" s="241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42" t="s">
        <v>163</v>
      </c>
      <c r="AU418" s="242" t="s">
        <v>83</v>
      </c>
      <c r="AV418" s="13" t="s">
        <v>83</v>
      </c>
      <c r="AW418" s="13" t="s">
        <v>35</v>
      </c>
      <c r="AX418" s="13" t="s">
        <v>73</v>
      </c>
      <c r="AY418" s="242" t="s">
        <v>150</v>
      </c>
    </row>
    <row r="419" s="13" customFormat="1">
      <c r="A419" s="13"/>
      <c r="B419" s="232"/>
      <c r="C419" s="233"/>
      <c r="D419" s="225" t="s">
        <v>163</v>
      </c>
      <c r="E419" s="234" t="s">
        <v>19</v>
      </c>
      <c r="F419" s="235" t="s">
        <v>3515</v>
      </c>
      <c r="G419" s="233"/>
      <c r="H419" s="236">
        <v>0.73099999999999998</v>
      </c>
      <c r="I419" s="237"/>
      <c r="J419" s="233"/>
      <c r="K419" s="233"/>
      <c r="L419" s="238"/>
      <c r="M419" s="239"/>
      <c r="N419" s="240"/>
      <c r="O419" s="240"/>
      <c r="P419" s="240"/>
      <c r="Q419" s="240"/>
      <c r="R419" s="240"/>
      <c r="S419" s="240"/>
      <c r="T419" s="241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2" t="s">
        <v>163</v>
      </c>
      <c r="AU419" s="242" t="s">
        <v>83</v>
      </c>
      <c r="AV419" s="13" t="s">
        <v>83</v>
      </c>
      <c r="AW419" s="13" t="s">
        <v>35</v>
      </c>
      <c r="AX419" s="13" t="s">
        <v>73</v>
      </c>
      <c r="AY419" s="242" t="s">
        <v>150</v>
      </c>
    </row>
    <row r="420" s="13" customFormat="1">
      <c r="A420" s="13"/>
      <c r="B420" s="232"/>
      <c r="C420" s="233"/>
      <c r="D420" s="225" t="s">
        <v>163</v>
      </c>
      <c r="E420" s="234" t="s">
        <v>19</v>
      </c>
      <c r="F420" s="235" t="s">
        <v>3516</v>
      </c>
      <c r="G420" s="233"/>
      <c r="H420" s="236">
        <v>1.202</v>
      </c>
      <c r="I420" s="237"/>
      <c r="J420" s="233"/>
      <c r="K420" s="233"/>
      <c r="L420" s="238"/>
      <c r="M420" s="239"/>
      <c r="N420" s="240"/>
      <c r="O420" s="240"/>
      <c r="P420" s="240"/>
      <c r="Q420" s="240"/>
      <c r="R420" s="240"/>
      <c r="S420" s="240"/>
      <c r="T420" s="241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2" t="s">
        <v>163</v>
      </c>
      <c r="AU420" s="242" t="s">
        <v>83</v>
      </c>
      <c r="AV420" s="13" t="s">
        <v>83</v>
      </c>
      <c r="AW420" s="13" t="s">
        <v>35</v>
      </c>
      <c r="AX420" s="13" t="s">
        <v>73</v>
      </c>
      <c r="AY420" s="242" t="s">
        <v>150</v>
      </c>
    </row>
    <row r="421" s="13" customFormat="1">
      <c r="A421" s="13"/>
      <c r="B421" s="232"/>
      <c r="C421" s="233"/>
      <c r="D421" s="225" t="s">
        <v>163</v>
      </c>
      <c r="E421" s="234" t="s">
        <v>19</v>
      </c>
      <c r="F421" s="235" t="s">
        <v>3517</v>
      </c>
      <c r="G421" s="233"/>
      <c r="H421" s="236">
        <v>2.984</v>
      </c>
      <c r="I421" s="237"/>
      <c r="J421" s="233"/>
      <c r="K421" s="233"/>
      <c r="L421" s="238"/>
      <c r="M421" s="239"/>
      <c r="N421" s="240"/>
      <c r="O421" s="240"/>
      <c r="P421" s="240"/>
      <c r="Q421" s="240"/>
      <c r="R421" s="240"/>
      <c r="S421" s="240"/>
      <c r="T421" s="241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2" t="s">
        <v>163</v>
      </c>
      <c r="AU421" s="242" t="s">
        <v>83</v>
      </c>
      <c r="AV421" s="13" t="s">
        <v>83</v>
      </c>
      <c r="AW421" s="13" t="s">
        <v>35</v>
      </c>
      <c r="AX421" s="13" t="s">
        <v>73</v>
      </c>
      <c r="AY421" s="242" t="s">
        <v>150</v>
      </c>
    </row>
    <row r="422" s="13" customFormat="1">
      <c r="A422" s="13"/>
      <c r="B422" s="232"/>
      <c r="C422" s="233"/>
      <c r="D422" s="225" t="s">
        <v>163</v>
      </c>
      <c r="E422" s="234" t="s">
        <v>19</v>
      </c>
      <c r="F422" s="235" t="s">
        <v>3518</v>
      </c>
      <c r="G422" s="233"/>
      <c r="H422" s="236">
        <v>1.542</v>
      </c>
      <c r="I422" s="237"/>
      <c r="J422" s="233"/>
      <c r="K422" s="233"/>
      <c r="L422" s="238"/>
      <c r="M422" s="239"/>
      <c r="N422" s="240"/>
      <c r="O422" s="240"/>
      <c r="P422" s="240"/>
      <c r="Q422" s="240"/>
      <c r="R422" s="240"/>
      <c r="S422" s="240"/>
      <c r="T422" s="241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2" t="s">
        <v>163</v>
      </c>
      <c r="AU422" s="242" t="s">
        <v>83</v>
      </c>
      <c r="AV422" s="13" t="s">
        <v>83</v>
      </c>
      <c r="AW422" s="13" t="s">
        <v>35</v>
      </c>
      <c r="AX422" s="13" t="s">
        <v>73</v>
      </c>
      <c r="AY422" s="242" t="s">
        <v>150</v>
      </c>
    </row>
    <row r="423" s="13" customFormat="1">
      <c r="A423" s="13"/>
      <c r="B423" s="232"/>
      <c r="C423" s="233"/>
      <c r="D423" s="225" t="s">
        <v>163</v>
      </c>
      <c r="E423" s="234" t="s">
        <v>19</v>
      </c>
      <c r="F423" s="235" t="s">
        <v>3519</v>
      </c>
      <c r="G423" s="233"/>
      <c r="H423" s="236">
        <v>1.361</v>
      </c>
      <c r="I423" s="237"/>
      <c r="J423" s="233"/>
      <c r="K423" s="233"/>
      <c r="L423" s="238"/>
      <c r="M423" s="239"/>
      <c r="N423" s="240"/>
      <c r="O423" s="240"/>
      <c r="P423" s="240"/>
      <c r="Q423" s="240"/>
      <c r="R423" s="240"/>
      <c r="S423" s="240"/>
      <c r="T423" s="241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42" t="s">
        <v>163</v>
      </c>
      <c r="AU423" s="242" t="s">
        <v>83</v>
      </c>
      <c r="AV423" s="13" t="s">
        <v>83</v>
      </c>
      <c r="AW423" s="13" t="s">
        <v>35</v>
      </c>
      <c r="AX423" s="13" t="s">
        <v>73</v>
      </c>
      <c r="AY423" s="242" t="s">
        <v>150</v>
      </c>
    </row>
    <row r="424" s="13" customFormat="1">
      <c r="A424" s="13"/>
      <c r="B424" s="232"/>
      <c r="C424" s="233"/>
      <c r="D424" s="225" t="s">
        <v>163</v>
      </c>
      <c r="E424" s="234" t="s">
        <v>19</v>
      </c>
      <c r="F424" s="235" t="s">
        <v>3520</v>
      </c>
      <c r="G424" s="233"/>
      <c r="H424" s="236">
        <v>1.2689999999999999</v>
      </c>
      <c r="I424" s="237"/>
      <c r="J424" s="233"/>
      <c r="K424" s="233"/>
      <c r="L424" s="238"/>
      <c r="M424" s="239"/>
      <c r="N424" s="240"/>
      <c r="O424" s="240"/>
      <c r="P424" s="240"/>
      <c r="Q424" s="240"/>
      <c r="R424" s="240"/>
      <c r="S424" s="240"/>
      <c r="T424" s="241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42" t="s">
        <v>163</v>
      </c>
      <c r="AU424" s="242" t="s">
        <v>83</v>
      </c>
      <c r="AV424" s="13" t="s">
        <v>83</v>
      </c>
      <c r="AW424" s="13" t="s">
        <v>35</v>
      </c>
      <c r="AX424" s="13" t="s">
        <v>73</v>
      </c>
      <c r="AY424" s="242" t="s">
        <v>150</v>
      </c>
    </row>
    <row r="425" s="13" customFormat="1">
      <c r="A425" s="13"/>
      <c r="B425" s="232"/>
      <c r="C425" s="233"/>
      <c r="D425" s="225" t="s">
        <v>163</v>
      </c>
      <c r="E425" s="233"/>
      <c r="F425" s="235" t="s">
        <v>3521</v>
      </c>
      <c r="G425" s="233"/>
      <c r="H425" s="236">
        <v>21.853000000000002</v>
      </c>
      <c r="I425" s="237"/>
      <c r="J425" s="233"/>
      <c r="K425" s="233"/>
      <c r="L425" s="238"/>
      <c r="M425" s="239"/>
      <c r="N425" s="240"/>
      <c r="O425" s="240"/>
      <c r="P425" s="240"/>
      <c r="Q425" s="240"/>
      <c r="R425" s="240"/>
      <c r="S425" s="240"/>
      <c r="T425" s="241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2" t="s">
        <v>163</v>
      </c>
      <c r="AU425" s="242" t="s">
        <v>83</v>
      </c>
      <c r="AV425" s="13" t="s">
        <v>83</v>
      </c>
      <c r="AW425" s="13" t="s">
        <v>4</v>
      </c>
      <c r="AX425" s="13" t="s">
        <v>81</v>
      </c>
      <c r="AY425" s="242" t="s">
        <v>150</v>
      </c>
    </row>
    <row r="426" s="2" customFormat="1" ht="16.5" customHeight="1">
      <c r="A426" s="38"/>
      <c r="B426" s="39"/>
      <c r="C426" s="212" t="s">
        <v>802</v>
      </c>
      <c r="D426" s="212" t="s">
        <v>153</v>
      </c>
      <c r="E426" s="213" t="s">
        <v>3522</v>
      </c>
      <c r="F426" s="214" t="s">
        <v>3523</v>
      </c>
      <c r="G426" s="215" t="s">
        <v>156</v>
      </c>
      <c r="H426" s="216">
        <v>30.600000000000001</v>
      </c>
      <c r="I426" s="217"/>
      <c r="J426" s="218">
        <f>ROUND(I426*H426,2)</f>
        <v>0</v>
      </c>
      <c r="K426" s="214" t="s">
        <v>157</v>
      </c>
      <c r="L426" s="44"/>
      <c r="M426" s="219" t="s">
        <v>19</v>
      </c>
      <c r="N426" s="220" t="s">
        <v>44</v>
      </c>
      <c r="O426" s="84"/>
      <c r="P426" s="221">
        <f>O426*H426</f>
        <v>0</v>
      </c>
      <c r="Q426" s="221">
        <v>0</v>
      </c>
      <c r="R426" s="221">
        <f>Q426*H426</f>
        <v>0</v>
      </c>
      <c r="S426" s="221">
        <v>0.0089999999999999993</v>
      </c>
      <c r="T426" s="222">
        <f>S426*H426</f>
        <v>0.27539999999999998</v>
      </c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R426" s="223" t="s">
        <v>179</v>
      </c>
      <c r="AT426" s="223" t="s">
        <v>153</v>
      </c>
      <c r="AU426" s="223" t="s">
        <v>83</v>
      </c>
      <c r="AY426" s="17" t="s">
        <v>150</v>
      </c>
      <c r="BE426" s="224">
        <f>IF(N426="základní",J426,0)</f>
        <v>0</v>
      </c>
      <c r="BF426" s="224">
        <f>IF(N426="snížená",J426,0)</f>
        <v>0</v>
      </c>
      <c r="BG426" s="224">
        <f>IF(N426="zákl. přenesená",J426,0)</f>
        <v>0</v>
      </c>
      <c r="BH426" s="224">
        <f>IF(N426="sníž. přenesená",J426,0)</f>
        <v>0</v>
      </c>
      <c r="BI426" s="224">
        <f>IF(N426="nulová",J426,0)</f>
        <v>0</v>
      </c>
      <c r="BJ426" s="17" t="s">
        <v>81</v>
      </c>
      <c r="BK426" s="224">
        <f>ROUND(I426*H426,2)</f>
        <v>0</v>
      </c>
      <c r="BL426" s="17" t="s">
        <v>179</v>
      </c>
      <c r="BM426" s="223" t="s">
        <v>3524</v>
      </c>
    </row>
    <row r="427" s="2" customFormat="1">
      <c r="A427" s="38"/>
      <c r="B427" s="39"/>
      <c r="C427" s="40"/>
      <c r="D427" s="225" t="s">
        <v>159</v>
      </c>
      <c r="E427" s="40"/>
      <c r="F427" s="226" t="s">
        <v>3525</v>
      </c>
      <c r="G427" s="40"/>
      <c r="H427" s="40"/>
      <c r="I427" s="227"/>
      <c r="J427" s="40"/>
      <c r="K427" s="40"/>
      <c r="L427" s="44"/>
      <c r="M427" s="228"/>
      <c r="N427" s="229"/>
      <c r="O427" s="84"/>
      <c r="P427" s="84"/>
      <c r="Q427" s="84"/>
      <c r="R427" s="84"/>
      <c r="S427" s="84"/>
      <c r="T427" s="85"/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T427" s="17" t="s">
        <v>159</v>
      </c>
      <c r="AU427" s="17" t="s">
        <v>83</v>
      </c>
    </row>
    <row r="428" s="2" customFormat="1">
      <c r="A428" s="38"/>
      <c r="B428" s="39"/>
      <c r="C428" s="40"/>
      <c r="D428" s="230" t="s">
        <v>161</v>
      </c>
      <c r="E428" s="40"/>
      <c r="F428" s="231" t="s">
        <v>3526</v>
      </c>
      <c r="G428" s="40"/>
      <c r="H428" s="40"/>
      <c r="I428" s="227"/>
      <c r="J428" s="40"/>
      <c r="K428" s="40"/>
      <c r="L428" s="44"/>
      <c r="M428" s="228"/>
      <c r="N428" s="229"/>
      <c r="O428" s="84"/>
      <c r="P428" s="84"/>
      <c r="Q428" s="84"/>
      <c r="R428" s="84"/>
      <c r="S428" s="84"/>
      <c r="T428" s="85"/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T428" s="17" t="s">
        <v>161</v>
      </c>
      <c r="AU428" s="17" t="s">
        <v>83</v>
      </c>
    </row>
    <row r="429" s="13" customFormat="1">
      <c r="A429" s="13"/>
      <c r="B429" s="232"/>
      <c r="C429" s="233"/>
      <c r="D429" s="225" t="s">
        <v>163</v>
      </c>
      <c r="E429" s="234" t="s">
        <v>19</v>
      </c>
      <c r="F429" s="235" t="s">
        <v>3527</v>
      </c>
      <c r="G429" s="233"/>
      <c r="H429" s="236">
        <v>30.600000000000001</v>
      </c>
      <c r="I429" s="237"/>
      <c r="J429" s="233"/>
      <c r="K429" s="233"/>
      <c r="L429" s="238"/>
      <c r="M429" s="239"/>
      <c r="N429" s="240"/>
      <c r="O429" s="240"/>
      <c r="P429" s="240"/>
      <c r="Q429" s="240"/>
      <c r="R429" s="240"/>
      <c r="S429" s="240"/>
      <c r="T429" s="241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42" t="s">
        <v>163</v>
      </c>
      <c r="AU429" s="242" t="s">
        <v>83</v>
      </c>
      <c r="AV429" s="13" t="s">
        <v>83</v>
      </c>
      <c r="AW429" s="13" t="s">
        <v>35</v>
      </c>
      <c r="AX429" s="13" t="s">
        <v>81</v>
      </c>
      <c r="AY429" s="242" t="s">
        <v>150</v>
      </c>
    </row>
    <row r="430" s="2" customFormat="1" ht="16.5" customHeight="1">
      <c r="A430" s="38"/>
      <c r="B430" s="39"/>
      <c r="C430" s="212" t="s">
        <v>809</v>
      </c>
      <c r="D430" s="212" t="s">
        <v>153</v>
      </c>
      <c r="E430" s="213" t="s">
        <v>3528</v>
      </c>
      <c r="F430" s="214" t="s">
        <v>3529</v>
      </c>
      <c r="G430" s="215" t="s">
        <v>156</v>
      </c>
      <c r="H430" s="216">
        <v>77.760000000000005</v>
      </c>
      <c r="I430" s="217"/>
      <c r="J430" s="218">
        <f>ROUND(I430*H430,2)</f>
        <v>0</v>
      </c>
      <c r="K430" s="214" t="s">
        <v>19</v>
      </c>
      <c r="L430" s="44"/>
      <c r="M430" s="219" t="s">
        <v>19</v>
      </c>
      <c r="N430" s="220" t="s">
        <v>44</v>
      </c>
      <c r="O430" s="84"/>
      <c r="P430" s="221">
        <f>O430*H430</f>
        <v>0</v>
      </c>
      <c r="Q430" s="221">
        <v>0</v>
      </c>
      <c r="R430" s="221">
        <f>Q430*H430</f>
        <v>0</v>
      </c>
      <c r="S430" s="221">
        <v>0.012</v>
      </c>
      <c r="T430" s="222">
        <f>S430*H430</f>
        <v>0.93312000000000006</v>
      </c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R430" s="223" t="s">
        <v>179</v>
      </c>
      <c r="AT430" s="223" t="s">
        <v>153</v>
      </c>
      <c r="AU430" s="223" t="s">
        <v>83</v>
      </c>
      <c r="AY430" s="17" t="s">
        <v>150</v>
      </c>
      <c r="BE430" s="224">
        <f>IF(N430="základní",J430,0)</f>
        <v>0</v>
      </c>
      <c r="BF430" s="224">
        <f>IF(N430="snížená",J430,0)</f>
        <v>0</v>
      </c>
      <c r="BG430" s="224">
        <f>IF(N430="zákl. přenesená",J430,0)</f>
        <v>0</v>
      </c>
      <c r="BH430" s="224">
        <f>IF(N430="sníž. přenesená",J430,0)</f>
        <v>0</v>
      </c>
      <c r="BI430" s="224">
        <f>IF(N430="nulová",J430,0)</f>
        <v>0</v>
      </c>
      <c r="BJ430" s="17" t="s">
        <v>81</v>
      </c>
      <c r="BK430" s="224">
        <f>ROUND(I430*H430,2)</f>
        <v>0</v>
      </c>
      <c r="BL430" s="17" t="s">
        <v>179</v>
      </c>
      <c r="BM430" s="223" t="s">
        <v>3530</v>
      </c>
    </row>
    <row r="431" s="2" customFormat="1">
      <c r="A431" s="38"/>
      <c r="B431" s="39"/>
      <c r="C431" s="40"/>
      <c r="D431" s="225" t="s">
        <v>159</v>
      </c>
      <c r="E431" s="40"/>
      <c r="F431" s="226" t="s">
        <v>3531</v>
      </c>
      <c r="G431" s="40"/>
      <c r="H431" s="40"/>
      <c r="I431" s="227"/>
      <c r="J431" s="40"/>
      <c r="K431" s="40"/>
      <c r="L431" s="44"/>
      <c r="M431" s="228"/>
      <c r="N431" s="229"/>
      <c r="O431" s="84"/>
      <c r="P431" s="84"/>
      <c r="Q431" s="84"/>
      <c r="R431" s="84"/>
      <c r="S431" s="84"/>
      <c r="T431" s="85"/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T431" s="17" t="s">
        <v>159</v>
      </c>
      <c r="AU431" s="17" t="s">
        <v>83</v>
      </c>
    </row>
    <row r="432" s="13" customFormat="1">
      <c r="A432" s="13"/>
      <c r="B432" s="232"/>
      <c r="C432" s="233"/>
      <c r="D432" s="225" t="s">
        <v>163</v>
      </c>
      <c r="E432" s="234" t="s">
        <v>19</v>
      </c>
      <c r="F432" s="235" t="s">
        <v>3532</v>
      </c>
      <c r="G432" s="233"/>
      <c r="H432" s="236">
        <v>5.7599999999999998</v>
      </c>
      <c r="I432" s="237"/>
      <c r="J432" s="233"/>
      <c r="K432" s="233"/>
      <c r="L432" s="238"/>
      <c r="M432" s="239"/>
      <c r="N432" s="240"/>
      <c r="O432" s="240"/>
      <c r="P432" s="240"/>
      <c r="Q432" s="240"/>
      <c r="R432" s="240"/>
      <c r="S432" s="240"/>
      <c r="T432" s="241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42" t="s">
        <v>163</v>
      </c>
      <c r="AU432" s="242" t="s">
        <v>83</v>
      </c>
      <c r="AV432" s="13" t="s">
        <v>83</v>
      </c>
      <c r="AW432" s="13" t="s">
        <v>35</v>
      </c>
      <c r="AX432" s="13" t="s">
        <v>73</v>
      </c>
      <c r="AY432" s="242" t="s">
        <v>150</v>
      </c>
    </row>
    <row r="433" s="13" customFormat="1">
      <c r="A433" s="13"/>
      <c r="B433" s="232"/>
      <c r="C433" s="233"/>
      <c r="D433" s="225" t="s">
        <v>163</v>
      </c>
      <c r="E433" s="234" t="s">
        <v>19</v>
      </c>
      <c r="F433" s="235" t="s">
        <v>3213</v>
      </c>
      <c r="G433" s="233"/>
      <c r="H433" s="236">
        <v>72</v>
      </c>
      <c r="I433" s="237"/>
      <c r="J433" s="233"/>
      <c r="K433" s="233"/>
      <c r="L433" s="238"/>
      <c r="M433" s="239"/>
      <c r="N433" s="240"/>
      <c r="O433" s="240"/>
      <c r="P433" s="240"/>
      <c r="Q433" s="240"/>
      <c r="R433" s="240"/>
      <c r="S433" s="240"/>
      <c r="T433" s="241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2" t="s">
        <v>163</v>
      </c>
      <c r="AU433" s="242" t="s">
        <v>83</v>
      </c>
      <c r="AV433" s="13" t="s">
        <v>83</v>
      </c>
      <c r="AW433" s="13" t="s">
        <v>35</v>
      </c>
      <c r="AX433" s="13" t="s">
        <v>73</v>
      </c>
      <c r="AY433" s="242" t="s">
        <v>150</v>
      </c>
    </row>
    <row r="434" s="2" customFormat="1" ht="16.5" customHeight="1">
      <c r="A434" s="38"/>
      <c r="B434" s="39"/>
      <c r="C434" s="212" t="s">
        <v>815</v>
      </c>
      <c r="D434" s="212" t="s">
        <v>153</v>
      </c>
      <c r="E434" s="213" t="s">
        <v>3533</v>
      </c>
      <c r="F434" s="214" t="s">
        <v>3534</v>
      </c>
      <c r="G434" s="215" t="s">
        <v>156</v>
      </c>
      <c r="H434" s="216">
        <v>6</v>
      </c>
      <c r="I434" s="217"/>
      <c r="J434" s="218">
        <f>ROUND(I434*H434,2)</f>
        <v>0</v>
      </c>
      <c r="K434" s="214" t="s">
        <v>157</v>
      </c>
      <c r="L434" s="44"/>
      <c r="M434" s="219" t="s">
        <v>19</v>
      </c>
      <c r="N434" s="220" t="s">
        <v>44</v>
      </c>
      <c r="O434" s="84"/>
      <c r="P434" s="221">
        <f>O434*H434</f>
        <v>0</v>
      </c>
      <c r="Q434" s="221">
        <v>0</v>
      </c>
      <c r="R434" s="221">
        <f>Q434*H434</f>
        <v>0</v>
      </c>
      <c r="S434" s="221">
        <v>0.075999999999999998</v>
      </c>
      <c r="T434" s="222">
        <f>S434*H434</f>
        <v>0.45599999999999996</v>
      </c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R434" s="223" t="s">
        <v>179</v>
      </c>
      <c r="AT434" s="223" t="s">
        <v>153</v>
      </c>
      <c r="AU434" s="223" t="s">
        <v>83</v>
      </c>
      <c r="AY434" s="17" t="s">
        <v>150</v>
      </c>
      <c r="BE434" s="224">
        <f>IF(N434="základní",J434,0)</f>
        <v>0</v>
      </c>
      <c r="BF434" s="224">
        <f>IF(N434="snížená",J434,0)</f>
        <v>0</v>
      </c>
      <c r="BG434" s="224">
        <f>IF(N434="zákl. přenesená",J434,0)</f>
        <v>0</v>
      </c>
      <c r="BH434" s="224">
        <f>IF(N434="sníž. přenesená",J434,0)</f>
        <v>0</v>
      </c>
      <c r="BI434" s="224">
        <f>IF(N434="nulová",J434,0)</f>
        <v>0</v>
      </c>
      <c r="BJ434" s="17" t="s">
        <v>81</v>
      </c>
      <c r="BK434" s="224">
        <f>ROUND(I434*H434,2)</f>
        <v>0</v>
      </c>
      <c r="BL434" s="17" t="s">
        <v>179</v>
      </c>
      <c r="BM434" s="223" t="s">
        <v>3535</v>
      </c>
    </row>
    <row r="435" s="2" customFormat="1">
      <c r="A435" s="38"/>
      <c r="B435" s="39"/>
      <c r="C435" s="40"/>
      <c r="D435" s="225" t="s">
        <v>159</v>
      </c>
      <c r="E435" s="40"/>
      <c r="F435" s="226" t="s">
        <v>3536</v>
      </c>
      <c r="G435" s="40"/>
      <c r="H435" s="40"/>
      <c r="I435" s="227"/>
      <c r="J435" s="40"/>
      <c r="K435" s="40"/>
      <c r="L435" s="44"/>
      <c r="M435" s="228"/>
      <c r="N435" s="229"/>
      <c r="O435" s="84"/>
      <c r="P435" s="84"/>
      <c r="Q435" s="84"/>
      <c r="R435" s="84"/>
      <c r="S435" s="84"/>
      <c r="T435" s="85"/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T435" s="17" t="s">
        <v>159</v>
      </c>
      <c r="AU435" s="17" t="s">
        <v>83</v>
      </c>
    </row>
    <row r="436" s="2" customFormat="1">
      <c r="A436" s="38"/>
      <c r="B436" s="39"/>
      <c r="C436" s="40"/>
      <c r="D436" s="230" t="s">
        <v>161</v>
      </c>
      <c r="E436" s="40"/>
      <c r="F436" s="231" t="s">
        <v>3537</v>
      </c>
      <c r="G436" s="40"/>
      <c r="H436" s="40"/>
      <c r="I436" s="227"/>
      <c r="J436" s="40"/>
      <c r="K436" s="40"/>
      <c r="L436" s="44"/>
      <c r="M436" s="228"/>
      <c r="N436" s="229"/>
      <c r="O436" s="84"/>
      <c r="P436" s="84"/>
      <c r="Q436" s="84"/>
      <c r="R436" s="84"/>
      <c r="S436" s="84"/>
      <c r="T436" s="85"/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T436" s="17" t="s">
        <v>161</v>
      </c>
      <c r="AU436" s="17" t="s">
        <v>83</v>
      </c>
    </row>
    <row r="437" s="13" customFormat="1">
      <c r="A437" s="13"/>
      <c r="B437" s="232"/>
      <c r="C437" s="233"/>
      <c r="D437" s="225" t="s">
        <v>163</v>
      </c>
      <c r="E437" s="234" t="s">
        <v>19</v>
      </c>
      <c r="F437" s="235" t="s">
        <v>3538</v>
      </c>
      <c r="G437" s="233"/>
      <c r="H437" s="236">
        <v>6</v>
      </c>
      <c r="I437" s="237"/>
      <c r="J437" s="233"/>
      <c r="K437" s="233"/>
      <c r="L437" s="238"/>
      <c r="M437" s="239"/>
      <c r="N437" s="240"/>
      <c r="O437" s="240"/>
      <c r="P437" s="240"/>
      <c r="Q437" s="240"/>
      <c r="R437" s="240"/>
      <c r="S437" s="240"/>
      <c r="T437" s="241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42" t="s">
        <v>163</v>
      </c>
      <c r="AU437" s="242" t="s">
        <v>83</v>
      </c>
      <c r="AV437" s="13" t="s">
        <v>83</v>
      </c>
      <c r="AW437" s="13" t="s">
        <v>35</v>
      </c>
      <c r="AX437" s="13" t="s">
        <v>81</v>
      </c>
      <c r="AY437" s="242" t="s">
        <v>150</v>
      </c>
    </row>
    <row r="438" s="2" customFormat="1" ht="16.5" customHeight="1">
      <c r="A438" s="38"/>
      <c r="B438" s="39"/>
      <c r="C438" s="212" t="s">
        <v>819</v>
      </c>
      <c r="D438" s="212" t="s">
        <v>153</v>
      </c>
      <c r="E438" s="213" t="s">
        <v>3539</v>
      </c>
      <c r="F438" s="214" t="s">
        <v>3540</v>
      </c>
      <c r="G438" s="215" t="s">
        <v>156</v>
      </c>
      <c r="H438" s="216">
        <v>6.25</v>
      </c>
      <c r="I438" s="217"/>
      <c r="J438" s="218">
        <f>ROUND(I438*H438,2)</f>
        <v>0</v>
      </c>
      <c r="K438" s="214" t="s">
        <v>157</v>
      </c>
      <c r="L438" s="44"/>
      <c r="M438" s="219" t="s">
        <v>19</v>
      </c>
      <c r="N438" s="220" t="s">
        <v>44</v>
      </c>
      <c r="O438" s="84"/>
      <c r="P438" s="221">
        <f>O438*H438</f>
        <v>0</v>
      </c>
      <c r="Q438" s="221">
        <v>0</v>
      </c>
      <c r="R438" s="221">
        <f>Q438*H438</f>
        <v>0</v>
      </c>
      <c r="S438" s="221">
        <v>0.059999999999999998</v>
      </c>
      <c r="T438" s="222">
        <f>S438*H438</f>
        <v>0.375</v>
      </c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R438" s="223" t="s">
        <v>179</v>
      </c>
      <c r="AT438" s="223" t="s">
        <v>153</v>
      </c>
      <c r="AU438" s="223" t="s">
        <v>83</v>
      </c>
      <c r="AY438" s="17" t="s">
        <v>150</v>
      </c>
      <c r="BE438" s="224">
        <f>IF(N438="základní",J438,0)</f>
        <v>0</v>
      </c>
      <c r="BF438" s="224">
        <f>IF(N438="snížená",J438,0)</f>
        <v>0</v>
      </c>
      <c r="BG438" s="224">
        <f>IF(N438="zákl. přenesená",J438,0)</f>
        <v>0</v>
      </c>
      <c r="BH438" s="224">
        <f>IF(N438="sníž. přenesená",J438,0)</f>
        <v>0</v>
      </c>
      <c r="BI438" s="224">
        <f>IF(N438="nulová",J438,0)</f>
        <v>0</v>
      </c>
      <c r="BJ438" s="17" t="s">
        <v>81</v>
      </c>
      <c r="BK438" s="224">
        <f>ROUND(I438*H438,2)</f>
        <v>0</v>
      </c>
      <c r="BL438" s="17" t="s">
        <v>179</v>
      </c>
      <c r="BM438" s="223" t="s">
        <v>3541</v>
      </c>
    </row>
    <row r="439" s="2" customFormat="1">
      <c r="A439" s="38"/>
      <c r="B439" s="39"/>
      <c r="C439" s="40"/>
      <c r="D439" s="225" t="s">
        <v>159</v>
      </c>
      <c r="E439" s="40"/>
      <c r="F439" s="226" t="s">
        <v>3542</v>
      </c>
      <c r="G439" s="40"/>
      <c r="H439" s="40"/>
      <c r="I439" s="227"/>
      <c r="J439" s="40"/>
      <c r="K439" s="40"/>
      <c r="L439" s="44"/>
      <c r="M439" s="228"/>
      <c r="N439" s="229"/>
      <c r="O439" s="84"/>
      <c r="P439" s="84"/>
      <c r="Q439" s="84"/>
      <c r="R439" s="84"/>
      <c r="S439" s="84"/>
      <c r="T439" s="85"/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T439" s="17" t="s">
        <v>159</v>
      </c>
      <c r="AU439" s="17" t="s">
        <v>83</v>
      </c>
    </row>
    <row r="440" s="2" customFormat="1">
      <c r="A440" s="38"/>
      <c r="B440" s="39"/>
      <c r="C440" s="40"/>
      <c r="D440" s="230" t="s">
        <v>161</v>
      </c>
      <c r="E440" s="40"/>
      <c r="F440" s="231" t="s">
        <v>3543</v>
      </c>
      <c r="G440" s="40"/>
      <c r="H440" s="40"/>
      <c r="I440" s="227"/>
      <c r="J440" s="40"/>
      <c r="K440" s="40"/>
      <c r="L440" s="44"/>
      <c r="M440" s="228"/>
      <c r="N440" s="229"/>
      <c r="O440" s="84"/>
      <c r="P440" s="84"/>
      <c r="Q440" s="84"/>
      <c r="R440" s="84"/>
      <c r="S440" s="84"/>
      <c r="T440" s="85"/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T440" s="17" t="s">
        <v>161</v>
      </c>
      <c r="AU440" s="17" t="s">
        <v>83</v>
      </c>
    </row>
    <row r="441" s="13" customFormat="1">
      <c r="A441" s="13"/>
      <c r="B441" s="232"/>
      <c r="C441" s="233"/>
      <c r="D441" s="225" t="s">
        <v>163</v>
      </c>
      <c r="E441" s="234" t="s">
        <v>19</v>
      </c>
      <c r="F441" s="235" t="s">
        <v>3544</v>
      </c>
      <c r="G441" s="233"/>
      <c r="H441" s="236">
        <v>6.25</v>
      </c>
      <c r="I441" s="237"/>
      <c r="J441" s="233"/>
      <c r="K441" s="233"/>
      <c r="L441" s="238"/>
      <c r="M441" s="239"/>
      <c r="N441" s="240"/>
      <c r="O441" s="240"/>
      <c r="P441" s="240"/>
      <c r="Q441" s="240"/>
      <c r="R441" s="240"/>
      <c r="S441" s="240"/>
      <c r="T441" s="241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42" t="s">
        <v>163</v>
      </c>
      <c r="AU441" s="242" t="s">
        <v>83</v>
      </c>
      <c r="AV441" s="13" t="s">
        <v>83</v>
      </c>
      <c r="AW441" s="13" t="s">
        <v>35</v>
      </c>
      <c r="AX441" s="13" t="s">
        <v>81</v>
      </c>
      <c r="AY441" s="242" t="s">
        <v>150</v>
      </c>
    </row>
    <row r="442" s="2" customFormat="1" ht="16.5" customHeight="1">
      <c r="A442" s="38"/>
      <c r="B442" s="39"/>
      <c r="C442" s="212" t="s">
        <v>825</v>
      </c>
      <c r="D442" s="212" t="s">
        <v>153</v>
      </c>
      <c r="E442" s="213" t="s">
        <v>3545</v>
      </c>
      <c r="F442" s="214" t="s">
        <v>3546</v>
      </c>
      <c r="G442" s="215" t="s">
        <v>1085</v>
      </c>
      <c r="H442" s="216">
        <v>0.90900000000000003</v>
      </c>
      <c r="I442" s="217"/>
      <c r="J442" s="218">
        <f>ROUND(I442*H442,2)</f>
        <v>0</v>
      </c>
      <c r="K442" s="214" t="s">
        <v>157</v>
      </c>
      <c r="L442" s="44"/>
      <c r="M442" s="219" t="s">
        <v>19</v>
      </c>
      <c r="N442" s="220" t="s">
        <v>44</v>
      </c>
      <c r="O442" s="84"/>
      <c r="P442" s="221">
        <f>O442*H442</f>
        <v>0</v>
      </c>
      <c r="Q442" s="221">
        <v>0</v>
      </c>
      <c r="R442" s="221">
        <f>Q442*H442</f>
        <v>0</v>
      </c>
      <c r="S442" s="221">
        <v>2.2000000000000002</v>
      </c>
      <c r="T442" s="222">
        <f>S442*H442</f>
        <v>1.9998000000000002</v>
      </c>
      <c r="U442" s="38"/>
      <c r="V442" s="38"/>
      <c r="W442" s="38"/>
      <c r="X442" s="38"/>
      <c r="Y442" s="38"/>
      <c r="Z442" s="38"/>
      <c r="AA442" s="38"/>
      <c r="AB442" s="38"/>
      <c r="AC442" s="38"/>
      <c r="AD442" s="38"/>
      <c r="AE442" s="38"/>
      <c r="AR442" s="223" t="s">
        <v>179</v>
      </c>
      <c r="AT442" s="223" t="s">
        <v>153</v>
      </c>
      <c r="AU442" s="223" t="s">
        <v>83</v>
      </c>
      <c r="AY442" s="17" t="s">
        <v>150</v>
      </c>
      <c r="BE442" s="224">
        <f>IF(N442="základní",J442,0)</f>
        <v>0</v>
      </c>
      <c r="BF442" s="224">
        <f>IF(N442="snížená",J442,0)</f>
        <v>0</v>
      </c>
      <c r="BG442" s="224">
        <f>IF(N442="zákl. přenesená",J442,0)</f>
        <v>0</v>
      </c>
      <c r="BH442" s="224">
        <f>IF(N442="sníž. přenesená",J442,0)</f>
        <v>0</v>
      </c>
      <c r="BI442" s="224">
        <f>IF(N442="nulová",J442,0)</f>
        <v>0</v>
      </c>
      <c r="BJ442" s="17" t="s">
        <v>81</v>
      </c>
      <c r="BK442" s="224">
        <f>ROUND(I442*H442,2)</f>
        <v>0</v>
      </c>
      <c r="BL442" s="17" t="s">
        <v>179</v>
      </c>
      <c r="BM442" s="223" t="s">
        <v>3547</v>
      </c>
    </row>
    <row r="443" s="2" customFormat="1">
      <c r="A443" s="38"/>
      <c r="B443" s="39"/>
      <c r="C443" s="40"/>
      <c r="D443" s="225" t="s">
        <v>159</v>
      </c>
      <c r="E443" s="40"/>
      <c r="F443" s="226" t="s">
        <v>3548</v>
      </c>
      <c r="G443" s="40"/>
      <c r="H443" s="40"/>
      <c r="I443" s="227"/>
      <c r="J443" s="40"/>
      <c r="K443" s="40"/>
      <c r="L443" s="44"/>
      <c r="M443" s="228"/>
      <c r="N443" s="229"/>
      <c r="O443" s="84"/>
      <c r="P443" s="84"/>
      <c r="Q443" s="84"/>
      <c r="R443" s="84"/>
      <c r="S443" s="84"/>
      <c r="T443" s="85"/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T443" s="17" t="s">
        <v>159</v>
      </c>
      <c r="AU443" s="17" t="s">
        <v>83</v>
      </c>
    </row>
    <row r="444" s="2" customFormat="1">
      <c r="A444" s="38"/>
      <c r="B444" s="39"/>
      <c r="C444" s="40"/>
      <c r="D444" s="230" t="s">
        <v>161</v>
      </c>
      <c r="E444" s="40"/>
      <c r="F444" s="231" t="s">
        <v>3549</v>
      </c>
      <c r="G444" s="40"/>
      <c r="H444" s="40"/>
      <c r="I444" s="227"/>
      <c r="J444" s="40"/>
      <c r="K444" s="40"/>
      <c r="L444" s="44"/>
      <c r="M444" s="228"/>
      <c r="N444" s="229"/>
      <c r="O444" s="84"/>
      <c r="P444" s="84"/>
      <c r="Q444" s="84"/>
      <c r="R444" s="84"/>
      <c r="S444" s="84"/>
      <c r="T444" s="85"/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  <c r="AT444" s="17" t="s">
        <v>161</v>
      </c>
      <c r="AU444" s="17" t="s">
        <v>83</v>
      </c>
    </row>
    <row r="445" s="13" customFormat="1">
      <c r="A445" s="13"/>
      <c r="B445" s="232"/>
      <c r="C445" s="233"/>
      <c r="D445" s="225" t="s">
        <v>163</v>
      </c>
      <c r="E445" s="234" t="s">
        <v>19</v>
      </c>
      <c r="F445" s="235" t="s">
        <v>3550</v>
      </c>
      <c r="G445" s="233"/>
      <c r="H445" s="236">
        <v>0.251</v>
      </c>
      <c r="I445" s="237"/>
      <c r="J445" s="233"/>
      <c r="K445" s="233"/>
      <c r="L445" s="238"/>
      <c r="M445" s="239"/>
      <c r="N445" s="240"/>
      <c r="O445" s="240"/>
      <c r="P445" s="240"/>
      <c r="Q445" s="240"/>
      <c r="R445" s="240"/>
      <c r="S445" s="240"/>
      <c r="T445" s="241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42" t="s">
        <v>163</v>
      </c>
      <c r="AU445" s="242" t="s">
        <v>83</v>
      </c>
      <c r="AV445" s="13" t="s">
        <v>83</v>
      </c>
      <c r="AW445" s="13" t="s">
        <v>35</v>
      </c>
      <c r="AX445" s="13" t="s">
        <v>73</v>
      </c>
      <c r="AY445" s="242" t="s">
        <v>150</v>
      </c>
    </row>
    <row r="446" s="13" customFormat="1">
      <c r="A446" s="13"/>
      <c r="B446" s="232"/>
      <c r="C446" s="233"/>
      <c r="D446" s="225" t="s">
        <v>163</v>
      </c>
      <c r="E446" s="234" t="s">
        <v>19</v>
      </c>
      <c r="F446" s="235" t="s">
        <v>3551</v>
      </c>
      <c r="G446" s="233"/>
      <c r="H446" s="236">
        <v>0.216</v>
      </c>
      <c r="I446" s="237"/>
      <c r="J446" s="233"/>
      <c r="K446" s="233"/>
      <c r="L446" s="238"/>
      <c r="M446" s="239"/>
      <c r="N446" s="240"/>
      <c r="O446" s="240"/>
      <c r="P446" s="240"/>
      <c r="Q446" s="240"/>
      <c r="R446" s="240"/>
      <c r="S446" s="240"/>
      <c r="T446" s="241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42" t="s">
        <v>163</v>
      </c>
      <c r="AU446" s="242" t="s">
        <v>83</v>
      </c>
      <c r="AV446" s="13" t="s">
        <v>83</v>
      </c>
      <c r="AW446" s="13" t="s">
        <v>35</v>
      </c>
      <c r="AX446" s="13" t="s">
        <v>73</v>
      </c>
      <c r="AY446" s="242" t="s">
        <v>150</v>
      </c>
    </row>
    <row r="447" s="13" customFormat="1">
      <c r="A447" s="13"/>
      <c r="B447" s="232"/>
      <c r="C447" s="233"/>
      <c r="D447" s="225" t="s">
        <v>163</v>
      </c>
      <c r="E447" s="234" t="s">
        <v>19</v>
      </c>
      <c r="F447" s="235" t="s">
        <v>3552</v>
      </c>
      <c r="G447" s="233"/>
      <c r="H447" s="236">
        <v>0.246</v>
      </c>
      <c r="I447" s="237"/>
      <c r="J447" s="233"/>
      <c r="K447" s="233"/>
      <c r="L447" s="238"/>
      <c r="M447" s="239"/>
      <c r="N447" s="240"/>
      <c r="O447" s="240"/>
      <c r="P447" s="240"/>
      <c r="Q447" s="240"/>
      <c r="R447" s="240"/>
      <c r="S447" s="240"/>
      <c r="T447" s="241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42" t="s">
        <v>163</v>
      </c>
      <c r="AU447" s="242" t="s">
        <v>83</v>
      </c>
      <c r="AV447" s="13" t="s">
        <v>83</v>
      </c>
      <c r="AW447" s="13" t="s">
        <v>35</v>
      </c>
      <c r="AX447" s="13" t="s">
        <v>73</v>
      </c>
      <c r="AY447" s="242" t="s">
        <v>150</v>
      </c>
    </row>
    <row r="448" s="13" customFormat="1">
      <c r="A448" s="13"/>
      <c r="B448" s="232"/>
      <c r="C448" s="233"/>
      <c r="D448" s="225" t="s">
        <v>163</v>
      </c>
      <c r="E448" s="234" t="s">
        <v>19</v>
      </c>
      <c r="F448" s="235" t="s">
        <v>3553</v>
      </c>
      <c r="G448" s="233"/>
      <c r="H448" s="236">
        <v>0.19600000000000001</v>
      </c>
      <c r="I448" s="237"/>
      <c r="J448" s="233"/>
      <c r="K448" s="233"/>
      <c r="L448" s="238"/>
      <c r="M448" s="239"/>
      <c r="N448" s="240"/>
      <c r="O448" s="240"/>
      <c r="P448" s="240"/>
      <c r="Q448" s="240"/>
      <c r="R448" s="240"/>
      <c r="S448" s="240"/>
      <c r="T448" s="241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42" t="s">
        <v>163</v>
      </c>
      <c r="AU448" s="242" t="s">
        <v>83</v>
      </c>
      <c r="AV448" s="13" t="s">
        <v>83</v>
      </c>
      <c r="AW448" s="13" t="s">
        <v>35</v>
      </c>
      <c r="AX448" s="13" t="s">
        <v>73</v>
      </c>
      <c r="AY448" s="242" t="s">
        <v>150</v>
      </c>
    </row>
    <row r="449" s="2" customFormat="1" ht="16.5" customHeight="1">
      <c r="A449" s="38"/>
      <c r="B449" s="39"/>
      <c r="C449" s="212" t="s">
        <v>829</v>
      </c>
      <c r="D449" s="212" t="s">
        <v>153</v>
      </c>
      <c r="E449" s="213" t="s">
        <v>3554</v>
      </c>
      <c r="F449" s="214" t="s">
        <v>3555</v>
      </c>
      <c r="G449" s="215" t="s">
        <v>281</v>
      </c>
      <c r="H449" s="216">
        <v>3</v>
      </c>
      <c r="I449" s="217"/>
      <c r="J449" s="218">
        <f>ROUND(I449*H449,2)</f>
        <v>0</v>
      </c>
      <c r="K449" s="214" t="s">
        <v>157</v>
      </c>
      <c r="L449" s="44"/>
      <c r="M449" s="219" t="s">
        <v>19</v>
      </c>
      <c r="N449" s="220" t="s">
        <v>44</v>
      </c>
      <c r="O449" s="84"/>
      <c r="P449" s="221">
        <f>O449*H449</f>
        <v>0</v>
      </c>
      <c r="Q449" s="221">
        <v>0</v>
      </c>
      <c r="R449" s="221">
        <f>Q449*H449</f>
        <v>0</v>
      </c>
      <c r="S449" s="221">
        <v>0.089999999999999997</v>
      </c>
      <c r="T449" s="222">
        <f>S449*H449</f>
        <v>0.27000000000000002</v>
      </c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R449" s="223" t="s">
        <v>179</v>
      </c>
      <c r="AT449" s="223" t="s">
        <v>153</v>
      </c>
      <c r="AU449" s="223" t="s">
        <v>83</v>
      </c>
      <c r="AY449" s="17" t="s">
        <v>150</v>
      </c>
      <c r="BE449" s="224">
        <f>IF(N449="základní",J449,0)</f>
        <v>0</v>
      </c>
      <c r="BF449" s="224">
        <f>IF(N449="snížená",J449,0)</f>
        <v>0</v>
      </c>
      <c r="BG449" s="224">
        <f>IF(N449="zákl. přenesená",J449,0)</f>
        <v>0</v>
      </c>
      <c r="BH449" s="224">
        <f>IF(N449="sníž. přenesená",J449,0)</f>
        <v>0</v>
      </c>
      <c r="BI449" s="224">
        <f>IF(N449="nulová",J449,0)</f>
        <v>0</v>
      </c>
      <c r="BJ449" s="17" t="s">
        <v>81</v>
      </c>
      <c r="BK449" s="224">
        <f>ROUND(I449*H449,2)</f>
        <v>0</v>
      </c>
      <c r="BL449" s="17" t="s">
        <v>179</v>
      </c>
      <c r="BM449" s="223" t="s">
        <v>3556</v>
      </c>
    </row>
    <row r="450" s="2" customFormat="1">
      <c r="A450" s="38"/>
      <c r="B450" s="39"/>
      <c r="C450" s="40"/>
      <c r="D450" s="225" t="s">
        <v>159</v>
      </c>
      <c r="E450" s="40"/>
      <c r="F450" s="226" t="s">
        <v>3557</v>
      </c>
      <c r="G450" s="40"/>
      <c r="H450" s="40"/>
      <c r="I450" s="227"/>
      <c r="J450" s="40"/>
      <c r="K450" s="40"/>
      <c r="L450" s="44"/>
      <c r="M450" s="228"/>
      <c r="N450" s="229"/>
      <c r="O450" s="84"/>
      <c r="P450" s="84"/>
      <c r="Q450" s="84"/>
      <c r="R450" s="84"/>
      <c r="S450" s="84"/>
      <c r="T450" s="85"/>
      <c r="U450" s="38"/>
      <c r="V450" s="38"/>
      <c r="W450" s="38"/>
      <c r="X450" s="38"/>
      <c r="Y450" s="38"/>
      <c r="Z450" s="38"/>
      <c r="AA450" s="38"/>
      <c r="AB450" s="38"/>
      <c r="AC450" s="38"/>
      <c r="AD450" s="38"/>
      <c r="AE450" s="38"/>
      <c r="AT450" s="17" t="s">
        <v>159</v>
      </c>
      <c r="AU450" s="17" t="s">
        <v>83</v>
      </c>
    </row>
    <row r="451" s="2" customFormat="1">
      <c r="A451" s="38"/>
      <c r="B451" s="39"/>
      <c r="C451" s="40"/>
      <c r="D451" s="230" t="s">
        <v>161</v>
      </c>
      <c r="E451" s="40"/>
      <c r="F451" s="231" t="s">
        <v>3558</v>
      </c>
      <c r="G451" s="40"/>
      <c r="H451" s="40"/>
      <c r="I451" s="227"/>
      <c r="J451" s="40"/>
      <c r="K451" s="40"/>
      <c r="L451" s="44"/>
      <c r="M451" s="228"/>
      <c r="N451" s="229"/>
      <c r="O451" s="84"/>
      <c r="P451" s="84"/>
      <c r="Q451" s="84"/>
      <c r="R451" s="84"/>
      <c r="S451" s="84"/>
      <c r="T451" s="85"/>
      <c r="U451" s="38"/>
      <c r="V451" s="38"/>
      <c r="W451" s="38"/>
      <c r="X451" s="38"/>
      <c r="Y451" s="38"/>
      <c r="Z451" s="38"/>
      <c r="AA451" s="38"/>
      <c r="AB451" s="38"/>
      <c r="AC451" s="38"/>
      <c r="AD451" s="38"/>
      <c r="AE451" s="38"/>
      <c r="AT451" s="17" t="s">
        <v>161</v>
      </c>
      <c r="AU451" s="17" t="s">
        <v>83</v>
      </c>
    </row>
    <row r="452" s="2" customFormat="1" ht="16.5" customHeight="1">
      <c r="A452" s="38"/>
      <c r="B452" s="39"/>
      <c r="C452" s="212" t="s">
        <v>835</v>
      </c>
      <c r="D452" s="212" t="s">
        <v>153</v>
      </c>
      <c r="E452" s="213" t="s">
        <v>3559</v>
      </c>
      <c r="F452" s="214" t="s">
        <v>3560</v>
      </c>
      <c r="G452" s="215" t="s">
        <v>216</v>
      </c>
      <c r="H452" s="216">
        <v>9.468</v>
      </c>
      <c r="I452" s="217"/>
      <c r="J452" s="218">
        <f>ROUND(I452*H452,2)</f>
        <v>0</v>
      </c>
      <c r="K452" s="214" t="s">
        <v>157</v>
      </c>
      <c r="L452" s="44"/>
      <c r="M452" s="219" t="s">
        <v>19</v>
      </c>
      <c r="N452" s="220" t="s">
        <v>44</v>
      </c>
      <c r="O452" s="84"/>
      <c r="P452" s="221">
        <f>O452*H452</f>
        <v>0</v>
      </c>
      <c r="Q452" s="221">
        <v>0</v>
      </c>
      <c r="R452" s="221">
        <f>Q452*H452</f>
        <v>0</v>
      </c>
      <c r="S452" s="221">
        <v>0.036999999999999998</v>
      </c>
      <c r="T452" s="222">
        <f>S452*H452</f>
        <v>0.35031599999999996</v>
      </c>
      <c r="U452" s="38"/>
      <c r="V452" s="38"/>
      <c r="W452" s="38"/>
      <c r="X452" s="38"/>
      <c r="Y452" s="38"/>
      <c r="Z452" s="38"/>
      <c r="AA452" s="38"/>
      <c r="AB452" s="38"/>
      <c r="AC452" s="38"/>
      <c r="AD452" s="38"/>
      <c r="AE452" s="38"/>
      <c r="AR452" s="223" t="s">
        <v>179</v>
      </c>
      <c r="AT452" s="223" t="s">
        <v>153</v>
      </c>
      <c r="AU452" s="223" t="s">
        <v>83</v>
      </c>
      <c r="AY452" s="17" t="s">
        <v>150</v>
      </c>
      <c r="BE452" s="224">
        <f>IF(N452="základní",J452,0)</f>
        <v>0</v>
      </c>
      <c r="BF452" s="224">
        <f>IF(N452="snížená",J452,0)</f>
        <v>0</v>
      </c>
      <c r="BG452" s="224">
        <f>IF(N452="zákl. přenesená",J452,0)</f>
        <v>0</v>
      </c>
      <c r="BH452" s="224">
        <f>IF(N452="sníž. přenesená",J452,0)</f>
        <v>0</v>
      </c>
      <c r="BI452" s="224">
        <f>IF(N452="nulová",J452,0)</f>
        <v>0</v>
      </c>
      <c r="BJ452" s="17" t="s">
        <v>81</v>
      </c>
      <c r="BK452" s="224">
        <f>ROUND(I452*H452,2)</f>
        <v>0</v>
      </c>
      <c r="BL452" s="17" t="s">
        <v>179</v>
      </c>
      <c r="BM452" s="223" t="s">
        <v>3561</v>
      </c>
    </row>
    <row r="453" s="2" customFormat="1">
      <c r="A453" s="38"/>
      <c r="B453" s="39"/>
      <c r="C453" s="40"/>
      <c r="D453" s="225" t="s">
        <v>159</v>
      </c>
      <c r="E453" s="40"/>
      <c r="F453" s="226" t="s">
        <v>3562</v>
      </c>
      <c r="G453" s="40"/>
      <c r="H453" s="40"/>
      <c r="I453" s="227"/>
      <c r="J453" s="40"/>
      <c r="K453" s="40"/>
      <c r="L453" s="44"/>
      <c r="M453" s="228"/>
      <c r="N453" s="229"/>
      <c r="O453" s="84"/>
      <c r="P453" s="84"/>
      <c r="Q453" s="84"/>
      <c r="R453" s="84"/>
      <c r="S453" s="84"/>
      <c r="T453" s="85"/>
      <c r="U453" s="38"/>
      <c r="V453" s="38"/>
      <c r="W453" s="38"/>
      <c r="X453" s="38"/>
      <c r="Y453" s="38"/>
      <c r="Z453" s="38"/>
      <c r="AA453" s="38"/>
      <c r="AB453" s="38"/>
      <c r="AC453" s="38"/>
      <c r="AD453" s="38"/>
      <c r="AE453" s="38"/>
      <c r="AT453" s="17" t="s">
        <v>159</v>
      </c>
      <c r="AU453" s="17" t="s">
        <v>83</v>
      </c>
    </row>
    <row r="454" s="2" customFormat="1">
      <c r="A454" s="38"/>
      <c r="B454" s="39"/>
      <c r="C454" s="40"/>
      <c r="D454" s="230" t="s">
        <v>161</v>
      </c>
      <c r="E454" s="40"/>
      <c r="F454" s="231" t="s">
        <v>3563</v>
      </c>
      <c r="G454" s="40"/>
      <c r="H454" s="40"/>
      <c r="I454" s="227"/>
      <c r="J454" s="40"/>
      <c r="K454" s="40"/>
      <c r="L454" s="44"/>
      <c r="M454" s="228"/>
      <c r="N454" s="229"/>
      <c r="O454" s="84"/>
      <c r="P454" s="84"/>
      <c r="Q454" s="84"/>
      <c r="R454" s="84"/>
      <c r="S454" s="84"/>
      <c r="T454" s="85"/>
      <c r="U454" s="38"/>
      <c r="V454" s="38"/>
      <c r="W454" s="38"/>
      <c r="X454" s="38"/>
      <c r="Y454" s="38"/>
      <c r="Z454" s="38"/>
      <c r="AA454" s="38"/>
      <c r="AB454" s="38"/>
      <c r="AC454" s="38"/>
      <c r="AD454" s="38"/>
      <c r="AE454" s="38"/>
      <c r="AT454" s="17" t="s">
        <v>161</v>
      </c>
      <c r="AU454" s="17" t="s">
        <v>83</v>
      </c>
    </row>
    <row r="455" s="13" customFormat="1">
      <c r="A455" s="13"/>
      <c r="B455" s="232"/>
      <c r="C455" s="233"/>
      <c r="D455" s="225" t="s">
        <v>163</v>
      </c>
      <c r="E455" s="234" t="s">
        <v>19</v>
      </c>
      <c r="F455" s="235" t="s">
        <v>3564</v>
      </c>
      <c r="G455" s="233"/>
      <c r="H455" s="236">
        <v>7.8899999999999997</v>
      </c>
      <c r="I455" s="237"/>
      <c r="J455" s="233"/>
      <c r="K455" s="233"/>
      <c r="L455" s="238"/>
      <c r="M455" s="239"/>
      <c r="N455" s="240"/>
      <c r="O455" s="240"/>
      <c r="P455" s="240"/>
      <c r="Q455" s="240"/>
      <c r="R455" s="240"/>
      <c r="S455" s="240"/>
      <c r="T455" s="241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42" t="s">
        <v>163</v>
      </c>
      <c r="AU455" s="242" t="s">
        <v>83</v>
      </c>
      <c r="AV455" s="13" t="s">
        <v>83</v>
      </c>
      <c r="AW455" s="13" t="s">
        <v>35</v>
      </c>
      <c r="AX455" s="13" t="s">
        <v>81</v>
      </c>
      <c r="AY455" s="242" t="s">
        <v>150</v>
      </c>
    </row>
    <row r="456" s="13" customFormat="1">
      <c r="A456" s="13"/>
      <c r="B456" s="232"/>
      <c r="C456" s="233"/>
      <c r="D456" s="225" t="s">
        <v>163</v>
      </c>
      <c r="E456" s="233"/>
      <c r="F456" s="235" t="s">
        <v>3565</v>
      </c>
      <c r="G456" s="233"/>
      <c r="H456" s="236">
        <v>9.468</v>
      </c>
      <c r="I456" s="237"/>
      <c r="J456" s="233"/>
      <c r="K456" s="233"/>
      <c r="L456" s="238"/>
      <c r="M456" s="239"/>
      <c r="N456" s="240"/>
      <c r="O456" s="240"/>
      <c r="P456" s="240"/>
      <c r="Q456" s="240"/>
      <c r="R456" s="240"/>
      <c r="S456" s="240"/>
      <c r="T456" s="241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42" t="s">
        <v>163</v>
      </c>
      <c r="AU456" s="242" t="s">
        <v>83</v>
      </c>
      <c r="AV456" s="13" t="s">
        <v>83</v>
      </c>
      <c r="AW456" s="13" t="s">
        <v>4</v>
      </c>
      <c r="AX456" s="13" t="s">
        <v>81</v>
      </c>
      <c r="AY456" s="242" t="s">
        <v>150</v>
      </c>
    </row>
    <row r="457" s="2" customFormat="1" ht="16.5" customHeight="1">
      <c r="A457" s="38"/>
      <c r="B457" s="39"/>
      <c r="C457" s="212" t="s">
        <v>839</v>
      </c>
      <c r="D457" s="212" t="s">
        <v>153</v>
      </c>
      <c r="E457" s="213" t="s">
        <v>3566</v>
      </c>
      <c r="F457" s="214" t="s">
        <v>3567</v>
      </c>
      <c r="G457" s="215" t="s">
        <v>156</v>
      </c>
      <c r="H457" s="216">
        <v>439.64999999999998</v>
      </c>
      <c r="I457" s="217"/>
      <c r="J457" s="218">
        <f>ROUND(I457*H457,2)</f>
        <v>0</v>
      </c>
      <c r="K457" s="214" t="s">
        <v>157</v>
      </c>
      <c r="L457" s="44"/>
      <c r="M457" s="219" t="s">
        <v>19</v>
      </c>
      <c r="N457" s="220" t="s">
        <v>44</v>
      </c>
      <c r="O457" s="84"/>
      <c r="P457" s="221">
        <f>O457*H457</f>
        <v>0</v>
      </c>
      <c r="Q457" s="221">
        <v>0</v>
      </c>
      <c r="R457" s="221">
        <f>Q457*H457</f>
        <v>0</v>
      </c>
      <c r="S457" s="221">
        <v>0.050000000000000003</v>
      </c>
      <c r="T457" s="222">
        <f>S457*H457</f>
        <v>21.982500000000002</v>
      </c>
      <c r="U457" s="38"/>
      <c r="V457" s="38"/>
      <c r="W457" s="38"/>
      <c r="X457" s="38"/>
      <c r="Y457" s="38"/>
      <c r="Z457" s="38"/>
      <c r="AA457" s="38"/>
      <c r="AB457" s="38"/>
      <c r="AC457" s="38"/>
      <c r="AD457" s="38"/>
      <c r="AE457" s="38"/>
      <c r="AR457" s="223" t="s">
        <v>179</v>
      </c>
      <c r="AT457" s="223" t="s">
        <v>153</v>
      </c>
      <c r="AU457" s="223" t="s">
        <v>83</v>
      </c>
      <c r="AY457" s="17" t="s">
        <v>150</v>
      </c>
      <c r="BE457" s="224">
        <f>IF(N457="základní",J457,0)</f>
        <v>0</v>
      </c>
      <c r="BF457" s="224">
        <f>IF(N457="snížená",J457,0)</f>
        <v>0</v>
      </c>
      <c r="BG457" s="224">
        <f>IF(N457="zákl. přenesená",J457,0)</f>
        <v>0</v>
      </c>
      <c r="BH457" s="224">
        <f>IF(N457="sníž. přenesená",J457,0)</f>
        <v>0</v>
      </c>
      <c r="BI457" s="224">
        <f>IF(N457="nulová",J457,0)</f>
        <v>0</v>
      </c>
      <c r="BJ457" s="17" t="s">
        <v>81</v>
      </c>
      <c r="BK457" s="224">
        <f>ROUND(I457*H457,2)</f>
        <v>0</v>
      </c>
      <c r="BL457" s="17" t="s">
        <v>179</v>
      </c>
      <c r="BM457" s="223" t="s">
        <v>3568</v>
      </c>
    </row>
    <row r="458" s="2" customFormat="1">
      <c r="A458" s="38"/>
      <c r="B458" s="39"/>
      <c r="C458" s="40"/>
      <c r="D458" s="225" t="s">
        <v>159</v>
      </c>
      <c r="E458" s="40"/>
      <c r="F458" s="226" t="s">
        <v>3569</v>
      </c>
      <c r="G458" s="40"/>
      <c r="H458" s="40"/>
      <c r="I458" s="227"/>
      <c r="J458" s="40"/>
      <c r="K458" s="40"/>
      <c r="L458" s="44"/>
      <c r="M458" s="228"/>
      <c r="N458" s="229"/>
      <c r="O458" s="84"/>
      <c r="P458" s="84"/>
      <c r="Q458" s="84"/>
      <c r="R458" s="84"/>
      <c r="S458" s="84"/>
      <c r="T458" s="85"/>
      <c r="U458" s="38"/>
      <c r="V458" s="38"/>
      <c r="W458" s="38"/>
      <c r="X458" s="38"/>
      <c r="Y458" s="38"/>
      <c r="Z458" s="38"/>
      <c r="AA458" s="38"/>
      <c r="AB458" s="38"/>
      <c r="AC458" s="38"/>
      <c r="AD458" s="38"/>
      <c r="AE458" s="38"/>
      <c r="AT458" s="17" t="s">
        <v>159</v>
      </c>
      <c r="AU458" s="17" t="s">
        <v>83</v>
      </c>
    </row>
    <row r="459" s="2" customFormat="1">
      <c r="A459" s="38"/>
      <c r="B459" s="39"/>
      <c r="C459" s="40"/>
      <c r="D459" s="230" t="s">
        <v>161</v>
      </c>
      <c r="E459" s="40"/>
      <c r="F459" s="231" t="s">
        <v>3570</v>
      </c>
      <c r="G459" s="40"/>
      <c r="H459" s="40"/>
      <c r="I459" s="227"/>
      <c r="J459" s="40"/>
      <c r="K459" s="40"/>
      <c r="L459" s="44"/>
      <c r="M459" s="228"/>
      <c r="N459" s="229"/>
      <c r="O459" s="84"/>
      <c r="P459" s="84"/>
      <c r="Q459" s="84"/>
      <c r="R459" s="84"/>
      <c r="S459" s="84"/>
      <c r="T459" s="85"/>
      <c r="U459" s="38"/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  <c r="AT459" s="17" t="s">
        <v>161</v>
      </c>
      <c r="AU459" s="17" t="s">
        <v>83</v>
      </c>
    </row>
    <row r="460" s="13" customFormat="1">
      <c r="A460" s="13"/>
      <c r="B460" s="232"/>
      <c r="C460" s="233"/>
      <c r="D460" s="225" t="s">
        <v>163</v>
      </c>
      <c r="E460" s="234" t="s">
        <v>19</v>
      </c>
      <c r="F460" s="235" t="s">
        <v>3349</v>
      </c>
      <c r="G460" s="233"/>
      <c r="H460" s="236">
        <v>339</v>
      </c>
      <c r="I460" s="237"/>
      <c r="J460" s="233"/>
      <c r="K460" s="233"/>
      <c r="L460" s="238"/>
      <c r="M460" s="239"/>
      <c r="N460" s="240"/>
      <c r="O460" s="240"/>
      <c r="P460" s="240"/>
      <c r="Q460" s="240"/>
      <c r="R460" s="240"/>
      <c r="S460" s="240"/>
      <c r="T460" s="241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42" t="s">
        <v>163</v>
      </c>
      <c r="AU460" s="242" t="s">
        <v>83</v>
      </c>
      <c r="AV460" s="13" t="s">
        <v>83</v>
      </c>
      <c r="AW460" s="13" t="s">
        <v>35</v>
      </c>
      <c r="AX460" s="13" t="s">
        <v>73</v>
      </c>
      <c r="AY460" s="242" t="s">
        <v>150</v>
      </c>
    </row>
    <row r="461" s="13" customFormat="1">
      <c r="A461" s="13"/>
      <c r="B461" s="232"/>
      <c r="C461" s="233"/>
      <c r="D461" s="225" t="s">
        <v>163</v>
      </c>
      <c r="E461" s="234" t="s">
        <v>19</v>
      </c>
      <c r="F461" s="235" t="s">
        <v>3350</v>
      </c>
      <c r="G461" s="233"/>
      <c r="H461" s="236">
        <v>100.65000000000001</v>
      </c>
      <c r="I461" s="237"/>
      <c r="J461" s="233"/>
      <c r="K461" s="233"/>
      <c r="L461" s="238"/>
      <c r="M461" s="239"/>
      <c r="N461" s="240"/>
      <c r="O461" s="240"/>
      <c r="P461" s="240"/>
      <c r="Q461" s="240"/>
      <c r="R461" s="240"/>
      <c r="S461" s="240"/>
      <c r="T461" s="241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42" t="s">
        <v>163</v>
      </c>
      <c r="AU461" s="242" t="s">
        <v>83</v>
      </c>
      <c r="AV461" s="13" t="s">
        <v>83</v>
      </c>
      <c r="AW461" s="13" t="s">
        <v>35</v>
      </c>
      <c r="AX461" s="13" t="s">
        <v>73</v>
      </c>
      <c r="AY461" s="242" t="s">
        <v>150</v>
      </c>
    </row>
    <row r="462" s="12" customFormat="1" ht="22.8" customHeight="1">
      <c r="A462" s="12"/>
      <c r="B462" s="196"/>
      <c r="C462" s="197"/>
      <c r="D462" s="198" t="s">
        <v>72</v>
      </c>
      <c r="E462" s="210" t="s">
        <v>177</v>
      </c>
      <c r="F462" s="210" t="s">
        <v>178</v>
      </c>
      <c r="G462" s="197"/>
      <c r="H462" s="197"/>
      <c r="I462" s="200"/>
      <c r="J462" s="211">
        <f>BK462</f>
        <v>0</v>
      </c>
      <c r="K462" s="197"/>
      <c r="L462" s="202"/>
      <c r="M462" s="203"/>
      <c r="N462" s="204"/>
      <c r="O462" s="204"/>
      <c r="P462" s="205">
        <f>SUM(P463:P495)</f>
        <v>0</v>
      </c>
      <c r="Q462" s="204"/>
      <c r="R462" s="205">
        <f>SUM(R463:R495)</f>
        <v>0</v>
      </c>
      <c r="S462" s="204"/>
      <c r="T462" s="206">
        <f>SUM(T463:T495)</f>
        <v>0</v>
      </c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R462" s="207" t="s">
        <v>81</v>
      </c>
      <c r="AT462" s="208" t="s">
        <v>72</v>
      </c>
      <c r="AU462" s="208" t="s">
        <v>81</v>
      </c>
      <c r="AY462" s="207" t="s">
        <v>150</v>
      </c>
      <c r="BK462" s="209">
        <f>SUM(BK463:BK495)</f>
        <v>0</v>
      </c>
    </row>
    <row r="463" s="2" customFormat="1" ht="16.5" customHeight="1">
      <c r="A463" s="38"/>
      <c r="B463" s="39"/>
      <c r="C463" s="212" t="s">
        <v>843</v>
      </c>
      <c r="D463" s="212" t="s">
        <v>153</v>
      </c>
      <c r="E463" s="213" t="s">
        <v>3571</v>
      </c>
      <c r="F463" s="214" t="s">
        <v>3572</v>
      </c>
      <c r="G463" s="215" t="s">
        <v>216</v>
      </c>
      <c r="H463" s="216">
        <v>11</v>
      </c>
      <c r="I463" s="217"/>
      <c r="J463" s="218">
        <f>ROUND(I463*H463,2)</f>
        <v>0</v>
      </c>
      <c r="K463" s="214" t="s">
        <v>157</v>
      </c>
      <c r="L463" s="44"/>
      <c r="M463" s="219" t="s">
        <v>19</v>
      </c>
      <c r="N463" s="220" t="s">
        <v>44</v>
      </c>
      <c r="O463" s="84"/>
      <c r="P463" s="221">
        <f>O463*H463</f>
        <v>0</v>
      </c>
      <c r="Q463" s="221">
        <v>0</v>
      </c>
      <c r="R463" s="221">
        <f>Q463*H463</f>
        <v>0</v>
      </c>
      <c r="S463" s="221">
        <v>0</v>
      </c>
      <c r="T463" s="222">
        <f>S463*H463</f>
        <v>0</v>
      </c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  <c r="AR463" s="223" t="s">
        <v>179</v>
      </c>
      <c r="AT463" s="223" t="s">
        <v>153</v>
      </c>
      <c r="AU463" s="223" t="s">
        <v>83</v>
      </c>
      <c r="AY463" s="17" t="s">
        <v>150</v>
      </c>
      <c r="BE463" s="224">
        <f>IF(N463="základní",J463,0)</f>
        <v>0</v>
      </c>
      <c r="BF463" s="224">
        <f>IF(N463="snížená",J463,0)</f>
        <v>0</v>
      </c>
      <c r="BG463" s="224">
        <f>IF(N463="zákl. přenesená",J463,0)</f>
        <v>0</v>
      </c>
      <c r="BH463" s="224">
        <f>IF(N463="sníž. přenesená",J463,0)</f>
        <v>0</v>
      </c>
      <c r="BI463" s="224">
        <f>IF(N463="nulová",J463,0)</f>
        <v>0</v>
      </c>
      <c r="BJ463" s="17" t="s">
        <v>81</v>
      </c>
      <c r="BK463" s="224">
        <f>ROUND(I463*H463,2)</f>
        <v>0</v>
      </c>
      <c r="BL463" s="17" t="s">
        <v>179</v>
      </c>
      <c r="BM463" s="223" t="s">
        <v>3573</v>
      </c>
    </row>
    <row r="464" s="2" customFormat="1">
      <c r="A464" s="38"/>
      <c r="B464" s="39"/>
      <c r="C464" s="40"/>
      <c r="D464" s="225" t="s">
        <v>159</v>
      </c>
      <c r="E464" s="40"/>
      <c r="F464" s="226" t="s">
        <v>3574</v>
      </c>
      <c r="G464" s="40"/>
      <c r="H464" s="40"/>
      <c r="I464" s="227"/>
      <c r="J464" s="40"/>
      <c r="K464" s="40"/>
      <c r="L464" s="44"/>
      <c r="M464" s="228"/>
      <c r="N464" s="229"/>
      <c r="O464" s="84"/>
      <c r="P464" s="84"/>
      <c r="Q464" s="84"/>
      <c r="R464" s="84"/>
      <c r="S464" s="84"/>
      <c r="T464" s="85"/>
      <c r="U464" s="38"/>
      <c r="V464" s="38"/>
      <c r="W464" s="38"/>
      <c r="X464" s="38"/>
      <c r="Y464" s="38"/>
      <c r="Z464" s="38"/>
      <c r="AA464" s="38"/>
      <c r="AB464" s="38"/>
      <c r="AC464" s="38"/>
      <c r="AD464" s="38"/>
      <c r="AE464" s="38"/>
      <c r="AT464" s="17" t="s">
        <v>159</v>
      </c>
      <c r="AU464" s="17" t="s">
        <v>83</v>
      </c>
    </row>
    <row r="465" s="2" customFormat="1">
      <c r="A465" s="38"/>
      <c r="B465" s="39"/>
      <c r="C465" s="40"/>
      <c r="D465" s="230" t="s">
        <v>161</v>
      </c>
      <c r="E465" s="40"/>
      <c r="F465" s="231" t="s">
        <v>3575</v>
      </c>
      <c r="G465" s="40"/>
      <c r="H465" s="40"/>
      <c r="I465" s="227"/>
      <c r="J465" s="40"/>
      <c r="K465" s="40"/>
      <c r="L465" s="44"/>
      <c r="M465" s="228"/>
      <c r="N465" s="229"/>
      <c r="O465" s="84"/>
      <c r="P465" s="84"/>
      <c r="Q465" s="84"/>
      <c r="R465" s="84"/>
      <c r="S465" s="84"/>
      <c r="T465" s="85"/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  <c r="AT465" s="17" t="s">
        <v>161</v>
      </c>
      <c r="AU465" s="17" t="s">
        <v>83</v>
      </c>
    </row>
    <row r="466" s="2" customFormat="1" ht="16.5" customHeight="1">
      <c r="A466" s="38"/>
      <c r="B466" s="39"/>
      <c r="C466" s="212" t="s">
        <v>849</v>
      </c>
      <c r="D466" s="212" t="s">
        <v>153</v>
      </c>
      <c r="E466" s="213" t="s">
        <v>3576</v>
      </c>
      <c r="F466" s="214" t="s">
        <v>3577</v>
      </c>
      <c r="G466" s="215" t="s">
        <v>182</v>
      </c>
      <c r="H466" s="216">
        <v>205.75700000000001</v>
      </c>
      <c r="I466" s="217"/>
      <c r="J466" s="218">
        <f>ROUND(I466*H466,2)</f>
        <v>0</v>
      </c>
      <c r="K466" s="214" t="s">
        <v>157</v>
      </c>
      <c r="L466" s="44"/>
      <c r="M466" s="219" t="s">
        <v>19</v>
      </c>
      <c r="N466" s="220" t="s">
        <v>44</v>
      </c>
      <c r="O466" s="84"/>
      <c r="P466" s="221">
        <f>O466*H466</f>
        <v>0</v>
      </c>
      <c r="Q466" s="221">
        <v>0</v>
      </c>
      <c r="R466" s="221">
        <f>Q466*H466</f>
        <v>0</v>
      </c>
      <c r="S466" s="221">
        <v>0</v>
      </c>
      <c r="T466" s="222">
        <f>S466*H466</f>
        <v>0</v>
      </c>
      <c r="U466" s="38"/>
      <c r="V466" s="38"/>
      <c r="W466" s="38"/>
      <c r="X466" s="38"/>
      <c r="Y466" s="38"/>
      <c r="Z466" s="38"/>
      <c r="AA466" s="38"/>
      <c r="AB466" s="38"/>
      <c r="AC466" s="38"/>
      <c r="AD466" s="38"/>
      <c r="AE466" s="38"/>
      <c r="AR466" s="223" t="s">
        <v>179</v>
      </c>
      <c r="AT466" s="223" t="s">
        <v>153</v>
      </c>
      <c r="AU466" s="223" t="s">
        <v>83</v>
      </c>
      <c r="AY466" s="17" t="s">
        <v>150</v>
      </c>
      <c r="BE466" s="224">
        <f>IF(N466="základní",J466,0)</f>
        <v>0</v>
      </c>
      <c r="BF466" s="224">
        <f>IF(N466="snížená",J466,0)</f>
        <v>0</v>
      </c>
      <c r="BG466" s="224">
        <f>IF(N466="zákl. přenesená",J466,0)</f>
        <v>0</v>
      </c>
      <c r="BH466" s="224">
        <f>IF(N466="sníž. přenesená",J466,0)</f>
        <v>0</v>
      </c>
      <c r="BI466" s="224">
        <f>IF(N466="nulová",J466,0)</f>
        <v>0</v>
      </c>
      <c r="BJ466" s="17" t="s">
        <v>81</v>
      </c>
      <c r="BK466" s="224">
        <f>ROUND(I466*H466,2)</f>
        <v>0</v>
      </c>
      <c r="BL466" s="17" t="s">
        <v>179</v>
      </c>
      <c r="BM466" s="223" t="s">
        <v>3578</v>
      </c>
    </row>
    <row r="467" s="2" customFormat="1">
      <c r="A467" s="38"/>
      <c r="B467" s="39"/>
      <c r="C467" s="40"/>
      <c r="D467" s="225" t="s">
        <v>159</v>
      </c>
      <c r="E467" s="40"/>
      <c r="F467" s="226" t="s">
        <v>3579</v>
      </c>
      <c r="G467" s="40"/>
      <c r="H467" s="40"/>
      <c r="I467" s="227"/>
      <c r="J467" s="40"/>
      <c r="K467" s="40"/>
      <c r="L467" s="44"/>
      <c r="M467" s="228"/>
      <c r="N467" s="229"/>
      <c r="O467" s="84"/>
      <c r="P467" s="84"/>
      <c r="Q467" s="84"/>
      <c r="R467" s="84"/>
      <c r="S467" s="84"/>
      <c r="T467" s="85"/>
      <c r="U467" s="38"/>
      <c r="V467" s="38"/>
      <c r="W467" s="38"/>
      <c r="X467" s="38"/>
      <c r="Y467" s="38"/>
      <c r="Z467" s="38"/>
      <c r="AA467" s="38"/>
      <c r="AB467" s="38"/>
      <c r="AC467" s="38"/>
      <c r="AD467" s="38"/>
      <c r="AE467" s="38"/>
      <c r="AT467" s="17" t="s">
        <v>159</v>
      </c>
      <c r="AU467" s="17" t="s">
        <v>83</v>
      </c>
    </row>
    <row r="468" s="2" customFormat="1">
      <c r="A468" s="38"/>
      <c r="B468" s="39"/>
      <c r="C468" s="40"/>
      <c r="D468" s="230" t="s">
        <v>161</v>
      </c>
      <c r="E468" s="40"/>
      <c r="F468" s="231" t="s">
        <v>3580</v>
      </c>
      <c r="G468" s="40"/>
      <c r="H468" s="40"/>
      <c r="I468" s="227"/>
      <c r="J468" s="40"/>
      <c r="K468" s="40"/>
      <c r="L468" s="44"/>
      <c r="M468" s="228"/>
      <c r="N468" s="229"/>
      <c r="O468" s="84"/>
      <c r="P468" s="84"/>
      <c r="Q468" s="84"/>
      <c r="R468" s="84"/>
      <c r="S468" s="84"/>
      <c r="T468" s="85"/>
      <c r="U468" s="38"/>
      <c r="V468" s="38"/>
      <c r="W468" s="38"/>
      <c r="X468" s="38"/>
      <c r="Y468" s="38"/>
      <c r="Z468" s="38"/>
      <c r="AA468" s="38"/>
      <c r="AB468" s="38"/>
      <c r="AC468" s="38"/>
      <c r="AD468" s="38"/>
      <c r="AE468" s="38"/>
      <c r="AT468" s="17" t="s">
        <v>161</v>
      </c>
      <c r="AU468" s="17" t="s">
        <v>83</v>
      </c>
    </row>
    <row r="469" s="2" customFormat="1" ht="16.5" customHeight="1">
      <c r="A469" s="38"/>
      <c r="B469" s="39"/>
      <c r="C469" s="212" t="s">
        <v>853</v>
      </c>
      <c r="D469" s="212" t="s">
        <v>153</v>
      </c>
      <c r="E469" s="213" t="s">
        <v>193</v>
      </c>
      <c r="F469" s="214" t="s">
        <v>194</v>
      </c>
      <c r="G469" s="215" t="s">
        <v>182</v>
      </c>
      <c r="H469" s="216">
        <v>205.75700000000001</v>
      </c>
      <c r="I469" s="217"/>
      <c r="J469" s="218">
        <f>ROUND(I469*H469,2)</f>
        <v>0</v>
      </c>
      <c r="K469" s="214" t="s">
        <v>157</v>
      </c>
      <c r="L469" s="44"/>
      <c r="M469" s="219" t="s">
        <v>19</v>
      </c>
      <c r="N469" s="220" t="s">
        <v>44</v>
      </c>
      <c r="O469" s="84"/>
      <c r="P469" s="221">
        <f>O469*H469</f>
        <v>0</v>
      </c>
      <c r="Q469" s="221">
        <v>0</v>
      </c>
      <c r="R469" s="221">
        <f>Q469*H469</f>
        <v>0</v>
      </c>
      <c r="S469" s="221">
        <v>0</v>
      </c>
      <c r="T469" s="222">
        <f>S469*H469</f>
        <v>0</v>
      </c>
      <c r="U469" s="38"/>
      <c r="V469" s="38"/>
      <c r="W469" s="38"/>
      <c r="X469" s="38"/>
      <c r="Y469" s="38"/>
      <c r="Z469" s="38"/>
      <c r="AA469" s="38"/>
      <c r="AB469" s="38"/>
      <c r="AC469" s="38"/>
      <c r="AD469" s="38"/>
      <c r="AE469" s="38"/>
      <c r="AR469" s="223" t="s">
        <v>179</v>
      </c>
      <c r="AT469" s="223" t="s">
        <v>153</v>
      </c>
      <c r="AU469" s="223" t="s">
        <v>83</v>
      </c>
      <c r="AY469" s="17" t="s">
        <v>150</v>
      </c>
      <c r="BE469" s="224">
        <f>IF(N469="základní",J469,0)</f>
        <v>0</v>
      </c>
      <c r="BF469" s="224">
        <f>IF(N469="snížená",J469,0)</f>
        <v>0</v>
      </c>
      <c r="BG469" s="224">
        <f>IF(N469="zákl. přenesená",J469,0)</f>
        <v>0</v>
      </c>
      <c r="BH469" s="224">
        <f>IF(N469="sníž. přenesená",J469,0)</f>
        <v>0</v>
      </c>
      <c r="BI469" s="224">
        <f>IF(N469="nulová",J469,0)</f>
        <v>0</v>
      </c>
      <c r="BJ469" s="17" t="s">
        <v>81</v>
      </c>
      <c r="BK469" s="224">
        <f>ROUND(I469*H469,2)</f>
        <v>0</v>
      </c>
      <c r="BL469" s="17" t="s">
        <v>179</v>
      </c>
      <c r="BM469" s="223" t="s">
        <v>3581</v>
      </c>
    </row>
    <row r="470" s="2" customFormat="1">
      <c r="A470" s="38"/>
      <c r="B470" s="39"/>
      <c r="C470" s="40"/>
      <c r="D470" s="225" t="s">
        <v>159</v>
      </c>
      <c r="E470" s="40"/>
      <c r="F470" s="226" t="s">
        <v>196</v>
      </c>
      <c r="G470" s="40"/>
      <c r="H470" s="40"/>
      <c r="I470" s="227"/>
      <c r="J470" s="40"/>
      <c r="K470" s="40"/>
      <c r="L470" s="44"/>
      <c r="M470" s="228"/>
      <c r="N470" s="229"/>
      <c r="O470" s="84"/>
      <c r="P470" s="84"/>
      <c r="Q470" s="84"/>
      <c r="R470" s="84"/>
      <c r="S470" s="84"/>
      <c r="T470" s="85"/>
      <c r="U470" s="38"/>
      <c r="V470" s="38"/>
      <c r="W470" s="38"/>
      <c r="X470" s="38"/>
      <c r="Y470" s="38"/>
      <c r="Z470" s="38"/>
      <c r="AA470" s="38"/>
      <c r="AB470" s="38"/>
      <c r="AC470" s="38"/>
      <c r="AD470" s="38"/>
      <c r="AE470" s="38"/>
      <c r="AT470" s="17" t="s">
        <v>159</v>
      </c>
      <c r="AU470" s="17" t="s">
        <v>83</v>
      </c>
    </row>
    <row r="471" s="2" customFormat="1">
      <c r="A471" s="38"/>
      <c r="B471" s="39"/>
      <c r="C471" s="40"/>
      <c r="D471" s="230" t="s">
        <v>161</v>
      </c>
      <c r="E471" s="40"/>
      <c r="F471" s="231" t="s">
        <v>197</v>
      </c>
      <c r="G471" s="40"/>
      <c r="H471" s="40"/>
      <c r="I471" s="227"/>
      <c r="J471" s="40"/>
      <c r="K471" s="40"/>
      <c r="L471" s="44"/>
      <c r="M471" s="228"/>
      <c r="N471" s="229"/>
      <c r="O471" s="84"/>
      <c r="P471" s="84"/>
      <c r="Q471" s="84"/>
      <c r="R471" s="84"/>
      <c r="S471" s="84"/>
      <c r="T471" s="85"/>
      <c r="U471" s="38"/>
      <c r="V471" s="38"/>
      <c r="W471" s="38"/>
      <c r="X471" s="38"/>
      <c r="Y471" s="38"/>
      <c r="Z471" s="38"/>
      <c r="AA471" s="38"/>
      <c r="AB471" s="38"/>
      <c r="AC471" s="38"/>
      <c r="AD471" s="38"/>
      <c r="AE471" s="38"/>
      <c r="AT471" s="17" t="s">
        <v>161</v>
      </c>
      <c r="AU471" s="17" t="s">
        <v>83</v>
      </c>
    </row>
    <row r="472" s="2" customFormat="1" ht="16.5" customHeight="1">
      <c r="A472" s="38"/>
      <c r="B472" s="39"/>
      <c r="C472" s="212" t="s">
        <v>859</v>
      </c>
      <c r="D472" s="212" t="s">
        <v>153</v>
      </c>
      <c r="E472" s="213" t="s">
        <v>199</v>
      </c>
      <c r="F472" s="214" t="s">
        <v>200</v>
      </c>
      <c r="G472" s="215" t="s">
        <v>182</v>
      </c>
      <c r="H472" s="216">
        <v>205.75700000000001</v>
      </c>
      <c r="I472" s="217"/>
      <c r="J472" s="218">
        <f>ROUND(I472*H472,2)</f>
        <v>0</v>
      </c>
      <c r="K472" s="214" t="s">
        <v>157</v>
      </c>
      <c r="L472" s="44"/>
      <c r="M472" s="219" t="s">
        <v>19</v>
      </c>
      <c r="N472" s="220" t="s">
        <v>44</v>
      </c>
      <c r="O472" s="84"/>
      <c r="P472" s="221">
        <f>O472*H472</f>
        <v>0</v>
      </c>
      <c r="Q472" s="221">
        <v>0</v>
      </c>
      <c r="R472" s="221">
        <f>Q472*H472</f>
        <v>0</v>
      </c>
      <c r="S472" s="221">
        <v>0</v>
      </c>
      <c r="T472" s="222">
        <f>S472*H472</f>
        <v>0</v>
      </c>
      <c r="U472" s="38"/>
      <c r="V472" s="38"/>
      <c r="W472" s="38"/>
      <c r="X472" s="38"/>
      <c r="Y472" s="38"/>
      <c r="Z472" s="38"/>
      <c r="AA472" s="38"/>
      <c r="AB472" s="38"/>
      <c r="AC472" s="38"/>
      <c r="AD472" s="38"/>
      <c r="AE472" s="38"/>
      <c r="AR472" s="223" t="s">
        <v>179</v>
      </c>
      <c r="AT472" s="223" t="s">
        <v>153</v>
      </c>
      <c r="AU472" s="223" t="s">
        <v>83</v>
      </c>
      <c r="AY472" s="17" t="s">
        <v>150</v>
      </c>
      <c r="BE472" s="224">
        <f>IF(N472="základní",J472,0)</f>
        <v>0</v>
      </c>
      <c r="BF472" s="224">
        <f>IF(N472="snížená",J472,0)</f>
        <v>0</v>
      </c>
      <c r="BG472" s="224">
        <f>IF(N472="zákl. přenesená",J472,0)</f>
        <v>0</v>
      </c>
      <c r="BH472" s="224">
        <f>IF(N472="sníž. přenesená",J472,0)</f>
        <v>0</v>
      </c>
      <c r="BI472" s="224">
        <f>IF(N472="nulová",J472,0)</f>
        <v>0</v>
      </c>
      <c r="BJ472" s="17" t="s">
        <v>81</v>
      </c>
      <c r="BK472" s="224">
        <f>ROUND(I472*H472,2)</f>
        <v>0</v>
      </c>
      <c r="BL472" s="17" t="s">
        <v>179</v>
      </c>
      <c r="BM472" s="223" t="s">
        <v>3582</v>
      </c>
    </row>
    <row r="473" s="2" customFormat="1">
      <c r="A473" s="38"/>
      <c r="B473" s="39"/>
      <c r="C473" s="40"/>
      <c r="D473" s="225" t="s">
        <v>159</v>
      </c>
      <c r="E473" s="40"/>
      <c r="F473" s="226" t="s">
        <v>202</v>
      </c>
      <c r="G473" s="40"/>
      <c r="H473" s="40"/>
      <c r="I473" s="227"/>
      <c r="J473" s="40"/>
      <c r="K473" s="40"/>
      <c r="L473" s="44"/>
      <c r="M473" s="228"/>
      <c r="N473" s="229"/>
      <c r="O473" s="84"/>
      <c r="P473" s="84"/>
      <c r="Q473" s="84"/>
      <c r="R473" s="84"/>
      <c r="S473" s="84"/>
      <c r="T473" s="85"/>
      <c r="U473" s="38"/>
      <c r="V473" s="38"/>
      <c r="W473" s="38"/>
      <c r="X473" s="38"/>
      <c r="Y473" s="38"/>
      <c r="Z473" s="38"/>
      <c r="AA473" s="38"/>
      <c r="AB473" s="38"/>
      <c r="AC473" s="38"/>
      <c r="AD473" s="38"/>
      <c r="AE473" s="38"/>
      <c r="AT473" s="17" t="s">
        <v>159</v>
      </c>
      <c r="AU473" s="17" t="s">
        <v>83</v>
      </c>
    </row>
    <row r="474" s="2" customFormat="1">
      <c r="A474" s="38"/>
      <c r="B474" s="39"/>
      <c r="C474" s="40"/>
      <c r="D474" s="230" t="s">
        <v>161</v>
      </c>
      <c r="E474" s="40"/>
      <c r="F474" s="231" t="s">
        <v>203</v>
      </c>
      <c r="G474" s="40"/>
      <c r="H474" s="40"/>
      <c r="I474" s="227"/>
      <c r="J474" s="40"/>
      <c r="K474" s="40"/>
      <c r="L474" s="44"/>
      <c r="M474" s="228"/>
      <c r="N474" s="229"/>
      <c r="O474" s="84"/>
      <c r="P474" s="84"/>
      <c r="Q474" s="84"/>
      <c r="R474" s="84"/>
      <c r="S474" s="84"/>
      <c r="T474" s="85"/>
      <c r="U474" s="38"/>
      <c r="V474" s="38"/>
      <c r="W474" s="38"/>
      <c r="X474" s="38"/>
      <c r="Y474" s="38"/>
      <c r="Z474" s="38"/>
      <c r="AA474" s="38"/>
      <c r="AB474" s="38"/>
      <c r="AC474" s="38"/>
      <c r="AD474" s="38"/>
      <c r="AE474" s="38"/>
      <c r="AT474" s="17" t="s">
        <v>161</v>
      </c>
      <c r="AU474" s="17" t="s">
        <v>83</v>
      </c>
    </row>
    <row r="475" s="2" customFormat="1" ht="16.5" customHeight="1">
      <c r="A475" s="38"/>
      <c r="B475" s="39"/>
      <c r="C475" s="212" t="s">
        <v>863</v>
      </c>
      <c r="D475" s="212" t="s">
        <v>153</v>
      </c>
      <c r="E475" s="213" t="s">
        <v>3583</v>
      </c>
      <c r="F475" s="214" t="s">
        <v>3584</v>
      </c>
      <c r="G475" s="215" t="s">
        <v>182</v>
      </c>
      <c r="H475" s="216">
        <v>0.93300000000000005</v>
      </c>
      <c r="I475" s="217"/>
      <c r="J475" s="218">
        <f>ROUND(I475*H475,2)</f>
        <v>0</v>
      </c>
      <c r="K475" s="214" t="s">
        <v>157</v>
      </c>
      <c r="L475" s="44"/>
      <c r="M475" s="219" t="s">
        <v>19</v>
      </c>
      <c r="N475" s="220" t="s">
        <v>44</v>
      </c>
      <c r="O475" s="84"/>
      <c r="P475" s="221">
        <f>O475*H475</f>
        <v>0</v>
      </c>
      <c r="Q475" s="221">
        <v>0</v>
      </c>
      <c r="R475" s="221">
        <f>Q475*H475</f>
        <v>0</v>
      </c>
      <c r="S475" s="221">
        <v>0</v>
      </c>
      <c r="T475" s="222">
        <f>S475*H475</f>
        <v>0</v>
      </c>
      <c r="U475" s="38"/>
      <c r="V475" s="38"/>
      <c r="W475" s="38"/>
      <c r="X475" s="38"/>
      <c r="Y475" s="38"/>
      <c r="Z475" s="38"/>
      <c r="AA475" s="38"/>
      <c r="AB475" s="38"/>
      <c r="AC475" s="38"/>
      <c r="AD475" s="38"/>
      <c r="AE475" s="38"/>
      <c r="AR475" s="223" t="s">
        <v>179</v>
      </c>
      <c r="AT475" s="223" t="s">
        <v>153</v>
      </c>
      <c r="AU475" s="223" t="s">
        <v>83</v>
      </c>
      <c r="AY475" s="17" t="s">
        <v>150</v>
      </c>
      <c r="BE475" s="224">
        <f>IF(N475="základní",J475,0)</f>
        <v>0</v>
      </c>
      <c r="BF475" s="224">
        <f>IF(N475="snížená",J475,0)</f>
        <v>0</v>
      </c>
      <c r="BG475" s="224">
        <f>IF(N475="zákl. přenesená",J475,0)</f>
        <v>0</v>
      </c>
      <c r="BH475" s="224">
        <f>IF(N475="sníž. přenesená",J475,0)</f>
        <v>0</v>
      </c>
      <c r="BI475" s="224">
        <f>IF(N475="nulová",J475,0)</f>
        <v>0</v>
      </c>
      <c r="BJ475" s="17" t="s">
        <v>81</v>
      </c>
      <c r="BK475" s="224">
        <f>ROUND(I475*H475,2)</f>
        <v>0</v>
      </c>
      <c r="BL475" s="17" t="s">
        <v>179</v>
      </c>
      <c r="BM475" s="223" t="s">
        <v>3585</v>
      </c>
    </row>
    <row r="476" s="2" customFormat="1">
      <c r="A476" s="38"/>
      <c r="B476" s="39"/>
      <c r="C476" s="40"/>
      <c r="D476" s="225" t="s">
        <v>159</v>
      </c>
      <c r="E476" s="40"/>
      <c r="F476" s="226" t="s">
        <v>3586</v>
      </c>
      <c r="G476" s="40"/>
      <c r="H476" s="40"/>
      <c r="I476" s="227"/>
      <c r="J476" s="40"/>
      <c r="K476" s="40"/>
      <c r="L476" s="44"/>
      <c r="M476" s="228"/>
      <c r="N476" s="229"/>
      <c r="O476" s="84"/>
      <c r="P476" s="84"/>
      <c r="Q476" s="84"/>
      <c r="R476" s="84"/>
      <c r="S476" s="84"/>
      <c r="T476" s="85"/>
      <c r="U476" s="38"/>
      <c r="V476" s="38"/>
      <c r="W476" s="38"/>
      <c r="X476" s="38"/>
      <c r="Y476" s="38"/>
      <c r="Z476" s="38"/>
      <c r="AA476" s="38"/>
      <c r="AB476" s="38"/>
      <c r="AC476" s="38"/>
      <c r="AD476" s="38"/>
      <c r="AE476" s="38"/>
      <c r="AT476" s="17" t="s">
        <v>159</v>
      </c>
      <c r="AU476" s="17" t="s">
        <v>83</v>
      </c>
    </row>
    <row r="477" s="2" customFormat="1">
      <c r="A477" s="38"/>
      <c r="B477" s="39"/>
      <c r="C477" s="40"/>
      <c r="D477" s="230" t="s">
        <v>161</v>
      </c>
      <c r="E477" s="40"/>
      <c r="F477" s="231" t="s">
        <v>3587</v>
      </c>
      <c r="G477" s="40"/>
      <c r="H477" s="40"/>
      <c r="I477" s="227"/>
      <c r="J477" s="40"/>
      <c r="K477" s="40"/>
      <c r="L477" s="44"/>
      <c r="M477" s="228"/>
      <c r="N477" s="229"/>
      <c r="O477" s="84"/>
      <c r="P477" s="84"/>
      <c r="Q477" s="84"/>
      <c r="R477" s="84"/>
      <c r="S477" s="84"/>
      <c r="T477" s="85"/>
      <c r="U477" s="38"/>
      <c r="V477" s="38"/>
      <c r="W477" s="38"/>
      <c r="X477" s="38"/>
      <c r="Y477" s="38"/>
      <c r="Z477" s="38"/>
      <c r="AA477" s="38"/>
      <c r="AB477" s="38"/>
      <c r="AC477" s="38"/>
      <c r="AD477" s="38"/>
      <c r="AE477" s="38"/>
      <c r="AT477" s="17" t="s">
        <v>161</v>
      </c>
      <c r="AU477" s="17" t="s">
        <v>83</v>
      </c>
    </row>
    <row r="478" s="2" customFormat="1" ht="24.15" customHeight="1">
      <c r="A478" s="38"/>
      <c r="B478" s="39"/>
      <c r="C478" s="212" t="s">
        <v>869</v>
      </c>
      <c r="D478" s="212" t="s">
        <v>153</v>
      </c>
      <c r="E478" s="213" t="s">
        <v>3588</v>
      </c>
      <c r="F478" s="214" t="s">
        <v>3589</v>
      </c>
      <c r="G478" s="215" t="s">
        <v>182</v>
      </c>
      <c r="H478" s="216">
        <v>27.120000000000001</v>
      </c>
      <c r="I478" s="217"/>
      <c r="J478" s="218">
        <f>ROUND(I478*H478,2)</f>
        <v>0</v>
      </c>
      <c r="K478" s="214" t="s">
        <v>157</v>
      </c>
      <c r="L478" s="44"/>
      <c r="M478" s="219" t="s">
        <v>19</v>
      </c>
      <c r="N478" s="220" t="s">
        <v>44</v>
      </c>
      <c r="O478" s="84"/>
      <c r="P478" s="221">
        <f>O478*H478</f>
        <v>0</v>
      </c>
      <c r="Q478" s="221">
        <v>0</v>
      </c>
      <c r="R478" s="221">
        <f>Q478*H478</f>
        <v>0</v>
      </c>
      <c r="S478" s="221">
        <v>0</v>
      </c>
      <c r="T478" s="222">
        <f>S478*H478</f>
        <v>0</v>
      </c>
      <c r="U478" s="38"/>
      <c r="V478" s="38"/>
      <c r="W478" s="38"/>
      <c r="X478" s="38"/>
      <c r="Y478" s="38"/>
      <c r="Z478" s="38"/>
      <c r="AA478" s="38"/>
      <c r="AB478" s="38"/>
      <c r="AC478" s="38"/>
      <c r="AD478" s="38"/>
      <c r="AE478" s="38"/>
      <c r="AR478" s="223" t="s">
        <v>179</v>
      </c>
      <c r="AT478" s="223" t="s">
        <v>153</v>
      </c>
      <c r="AU478" s="223" t="s">
        <v>83</v>
      </c>
      <c r="AY478" s="17" t="s">
        <v>150</v>
      </c>
      <c r="BE478" s="224">
        <f>IF(N478="základní",J478,0)</f>
        <v>0</v>
      </c>
      <c r="BF478" s="224">
        <f>IF(N478="snížená",J478,0)</f>
        <v>0</v>
      </c>
      <c r="BG478" s="224">
        <f>IF(N478="zákl. přenesená",J478,0)</f>
        <v>0</v>
      </c>
      <c r="BH478" s="224">
        <f>IF(N478="sníž. přenesená",J478,0)</f>
        <v>0</v>
      </c>
      <c r="BI478" s="224">
        <f>IF(N478="nulová",J478,0)</f>
        <v>0</v>
      </c>
      <c r="BJ478" s="17" t="s">
        <v>81</v>
      </c>
      <c r="BK478" s="224">
        <f>ROUND(I478*H478,2)</f>
        <v>0</v>
      </c>
      <c r="BL478" s="17" t="s">
        <v>179</v>
      </c>
      <c r="BM478" s="223" t="s">
        <v>3590</v>
      </c>
    </row>
    <row r="479" s="2" customFormat="1">
      <c r="A479" s="38"/>
      <c r="B479" s="39"/>
      <c r="C479" s="40"/>
      <c r="D479" s="225" t="s">
        <v>159</v>
      </c>
      <c r="E479" s="40"/>
      <c r="F479" s="226" t="s">
        <v>3591</v>
      </c>
      <c r="G479" s="40"/>
      <c r="H479" s="40"/>
      <c r="I479" s="227"/>
      <c r="J479" s="40"/>
      <c r="K479" s="40"/>
      <c r="L479" s="44"/>
      <c r="M479" s="228"/>
      <c r="N479" s="229"/>
      <c r="O479" s="84"/>
      <c r="P479" s="84"/>
      <c r="Q479" s="84"/>
      <c r="R479" s="84"/>
      <c r="S479" s="84"/>
      <c r="T479" s="85"/>
      <c r="U479" s="38"/>
      <c r="V479" s="38"/>
      <c r="W479" s="38"/>
      <c r="X479" s="38"/>
      <c r="Y479" s="38"/>
      <c r="Z479" s="38"/>
      <c r="AA479" s="38"/>
      <c r="AB479" s="38"/>
      <c r="AC479" s="38"/>
      <c r="AD479" s="38"/>
      <c r="AE479" s="38"/>
      <c r="AT479" s="17" t="s">
        <v>159</v>
      </c>
      <c r="AU479" s="17" t="s">
        <v>83</v>
      </c>
    </row>
    <row r="480" s="2" customFormat="1">
      <c r="A480" s="38"/>
      <c r="B480" s="39"/>
      <c r="C480" s="40"/>
      <c r="D480" s="230" t="s">
        <v>161</v>
      </c>
      <c r="E480" s="40"/>
      <c r="F480" s="231" t="s">
        <v>3592</v>
      </c>
      <c r="G480" s="40"/>
      <c r="H480" s="40"/>
      <c r="I480" s="227"/>
      <c r="J480" s="40"/>
      <c r="K480" s="40"/>
      <c r="L480" s="44"/>
      <c r="M480" s="228"/>
      <c r="N480" s="229"/>
      <c r="O480" s="84"/>
      <c r="P480" s="84"/>
      <c r="Q480" s="84"/>
      <c r="R480" s="84"/>
      <c r="S480" s="84"/>
      <c r="T480" s="85"/>
      <c r="U480" s="38"/>
      <c r="V480" s="38"/>
      <c r="W480" s="38"/>
      <c r="X480" s="38"/>
      <c r="Y480" s="38"/>
      <c r="Z480" s="38"/>
      <c r="AA480" s="38"/>
      <c r="AB480" s="38"/>
      <c r="AC480" s="38"/>
      <c r="AD480" s="38"/>
      <c r="AE480" s="38"/>
      <c r="AT480" s="17" t="s">
        <v>161</v>
      </c>
      <c r="AU480" s="17" t="s">
        <v>83</v>
      </c>
    </row>
    <row r="481" s="2" customFormat="1" ht="24.15" customHeight="1">
      <c r="A481" s="38"/>
      <c r="B481" s="39"/>
      <c r="C481" s="212" t="s">
        <v>873</v>
      </c>
      <c r="D481" s="212" t="s">
        <v>153</v>
      </c>
      <c r="E481" s="213" t="s">
        <v>3593</v>
      </c>
      <c r="F481" s="214" t="s">
        <v>3594</v>
      </c>
      <c r="G481" s="215" t="s">
        <v>182</v>
      </c>
      <c r="H481" s="216">
        <v>75.518000000000001</v>
      </c>
      <c r="I481" s="217"/>
      <c r="J481" s="218">
        <f>ROUND(I481*H481,2)</f>
        <v>0</v>
      </c>
      <c r="K481" s="214" t="s">
        <v>157</v>
      </c>
      <c r="L481" s="44"/>
      <c r="M481" s="219" t="s">
        <v>19</v>
      </c>
      <c r="N481" s="220" t="s">
        <v>44</v>
      </c>
      <c r="O481" s="84"/>
      <c r="P481" s="221">
        <f>O481*H481</f>
        <v>0</v>
      </c>
      <c r="Q481" s="221">
        <v>0</v>
      </c>
      <c r="R481" s="221">
        <f>Q481*H481</f>
        <v>0</v>
      </c>
      <c r="S481" s="221">
        <v>0</v>
      </c>
      <c r="T481" s="222">
        <f>S481*H481</f>
        <v>0</v>
      </c>
      <c r="U481" s="38"/>
      <c r="V481" s="38"/>
      <c r="W481" s="38"/>
      <c r="X481" s="38"/>
      <c r="Y481" s="38"/>
      <c r="Z481" s="38"/>
      <c r="AA481" s="38"/>
      <c r="AB481" s="38"/>
      <c r="AC481" s="38"/>
      <c r="AD481" s="38"/>
      <c r="AE481" s="38"/>
      <c r="AR481" s="223" t="s">
        <v>179</v>
      </c>
      <c r="AT481" s="223" t="s">
        <v>153</v>
      </c>
      <c r="AU481" s="223" t="s">
        <v>83</v>
      </c>
      <c r="AY481" s="17" t="s">
        <v>150</v>
      </c>
      <c r="BE481" s="224">
        <f>IF(N481="základní",J481,0)</f>
        <v>0</v>
      </c>
      <c r="BF481" s="224">
        <f>IF(N481="snížená",J481,0)</f>
        <v>0</v>
      </c>
      <c r="BG481" s="224">
        <f>IF(N481="zákl. přenesená",J481,0)</f>
        <v>0</v>
      </c>
      <c r="BH481" s="224">
        <f>IF(N481="sníž. přenesená",J481,0)</f>
        <v>0</v>
      </c>
      <c r="BI481" s="224">
        <f>IF(N481="nulová",J481,0)</f>
        <v>0</v>
      </c>
      <c r="BJ481" s="17" t="s">
        <v>81</v>
      </c>
      <c r="BK481" s="224">
        <f>ROUND(I481*H481,2)</f>
        <v>0</v>
      </c>
      <c r="BL481" s="17" t="s">
        <v>179</v>
      </c>
      <c r="BM481" s="223" t="s">
        <v>3595</v>
      </c>
    </row>
    <row r="482" s="2" customFormat="1">
      <c r="A482" s="38"/>
      <c r="B482" s="39"/>
      <c r="C482" s="40"/>
      <c r="D482" s="225" t="s">
        <v>159</v>
      </c>
      <c r="E482" s="40"/>
      <c r="F482" s="226" t="s">
        <v>3596</v>
      </c>
      <c r="G482" s="40"/>
      <c r="H482" s="40"/>
      <c r="I482" s="227"/>
      <c r="J482" s="40"/>
      <c r="K482" s="40"/>
      <c r="L482" s="44"/>
      <c r="M482" s="228"/>
      <c r="N482" s="229"/>
      <c r="O482" s="84"/>
      <c r="P482" s="84"/>
      <c r="Q482" s="84"/>
      <c r="R482" s="84"/>
      <c r="S482" s="84"/>
      <c r="T482" s="85"/>
      <c r="U482" s="38"/>
      <c r="V482" s="38"/>
      <c r="W482" s="38"/>
      <c r="X482" s="38"/>
      <c r="Y482" s="38"/>
      <c r="Z482" s="38"/>
      <c r="AA482" s="38"/>
      <c r="AB482" s="38"/>
      <c r="AC482" s="38"/>
      <c r="AD482" s="38"/>
      <c r="AE482" s="38"/>
      <c r="AT482" s="17" t="s">
        <v>159</v>
      </c>
      <c r="AU482" s="17" t="s">
        <v>83</v>
      </c>
    </row>
    <row r="483" s="2" customFormat="1">
      <c r="A483" s="38"/>
      <c r="B483" s="39"/>
      <c r="C483" s="40"/>
      <c r="D483" s="230" t="s">
        <v>161</v>
      </c>
      <c r="E483" s="40"/>
      <c r="F483" s="231" t="s">
        <v>3597</v>
      </c>
      <c r="G483" s="40"/>
      <c r="H483" s="40"/>
      <c r="I483" s="227"/>
      <c r="J483" s="40"/>
      <c r="K483" s="40"/>
      <c r="L483" s="44"/>
      <c r="M483" s="228"/>
      <c r="N483" s="229"/>
      <c r="O483" s="84"/>
      <c r="P483" s="84"/>
      <c r="Q483" s="84"/>
      <c r="R483" s="84"/>
      <c r="S483" s="84"/>
      <c r="T483" s="85"/>
      <c r="U483" s="38"/>
      <c r="V483" s="38"/>
      <c r="W483" s="38"/>
      <c r="X483" s="38"/>
      <c r="Y483" s="38"/>
      <c r="Z483" s="38"/>
      <c r="AA483" s="38"/>
      <c r="AB483" s="38"/>
      <c r="AC483" s="38"/>
      <c r="AD483" s="38"/>
      <c r="AE483" s="38"/>
      <c r="AT483" s="17" t="s">
        <v>161</v>
      </c>
      <c r="AU483" s="17" t="s">
        <v>83</v>
      </c>
    </row>
    <row r="484" s="13" customFormat="1">
      <c r="A484" s="13"/>
      <c r="B484" s="232"/>
      <c r="C484" s="233"/>
      <c r="D484" s="225" t="s">
        <v>163</v>
      </c>
      <c r="E484" s="234" t="s">
        <v>19</v>
      </c>
      <c r="F484" s="235" t="s">
        <v>3598</v>
      </c>
      <c r="G484" s="233"/>
      <c r="H484" s="236">
        <v>73.518000000000001</v>
      </c>
      <c r="I484" s="237"/>
      <c r="J484" s="233"/>
      <c r="K484" s="233"/>
      <c r="L484" s="238"/>
      <c r="M484" s="239"/>
      <c r="N484" s="240"/>
      <c r="O484" s="240"/>
      <c r="P484" s="240"/>
      <c r="Q484" s="240"/>
      <c r="R484" s="240"/>
      <c r="S484" s="240"/>
      <c r="T484" s="241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42" t="s">
        <v>163</v>
      </c>
      <c r="AU484" s="242" t="s">
        <v>83</v>
      </c>
      <c r="AV484" s="13" t="s">
        <v>83</v>
      </c>
      <c r="AW484" s="13" t="s">
        <v>35</v>
      </c>
      <c r="AX484" s="13" t="s">
        <v>73</v>
      </c>
      <c r="AY484" s="242" t="s">
        <v>150</v>
      </c>
    </row>
    <row r="485" s="13" customFormat="1">
      <c r="A485" s="13"/>
      <c r="B485" s="232"/>
      <c r="C485" s="233"/>
      <c r="D485" s="225" t="s">
        <v>163</v>
      </c>
      <c r="E485" s="234" t="s">
        <v>19</v>
      </c>
      <c r="F485" s="235" t="s">
        <v>83</v>
      </c>
      <c r="G485" s="233"/>
      <c r="H485" s="236">
        <v>2</v>
      </c>
      <c r="I485" s="237"/>
      <c r="J485" s="233"/>
      <c r="K485" s="233"/>
      <c r="L485" s="238"/>
      <c r="M485" s="239"/>
      <c r="N485" s="240"/>
      <c r="O485" s="240"/>
      <c r="P485" s="240"/>
      <c r="Q485" s="240"/>
      <c r="R485" s="240"/>
      <c r="S485" s="240"/>
      <c r="T485" s="241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42" t="s">
        <v>163</v>
      </c>
      <c r="AU485" s="242" t="s">
        <v>83</v>
      </c>
      <c r="AV485" s="13" t="s">
        <v>83</v>
      </c>
      <c r="AW485" s="13" t="s">
        <v>35</v>
      </c>
      <c r="AX485" s="13" t="s">
        <v>73</v>
      </c>
      <c r="AY485" s="242" t="s">
        <v>150</v>
      </c>
    </row>
    <row r="486" s="2" customFormat="1" ht="21.75" customHeight="1">
      <c r="A486" s="38"/>
      <c r="B486" s="39"/>
      <c r="C486" s="212" t="s">
        <v>877</v>
      </c>
      <c r="D486" s="212" t="s">
        <v>153</v>
      </c>
      <c r="E486" s="213" t="s">
        <v>3599</v>
      </c>
      <c r="F486" s="214" t="s">
        <v>3600</v>
      </c>
      <c r="G486" s="215" t="s">
        <v>182</v>
      </c>
      <c r="H486" s="216">
        <v>30.010999999999999</v>
      </c>
      <c r="I486" s="217"/>
      <c r="J486" s="218">
        <f>ROUND(I486*H486,2)</f>
        <v>0</v>
      </c>
      <c r="K486" s="214" t="s">
        <v>157</v>
      </c>
      <c r="L486" s="44"/>
      <c r="M486" s="219" t="s">
        <v>19</v>
      </c>
      <c r="N486" s="220" t="s">
        <v>44</v>
      </c>
      <c r="O486" s="84"/>
      <c r="P486" s="221">
        <f>O486*H486</f>
        <v>0</v>
      </c>
      <c r="Q486" s="221">
        <v>0</v>
      </c>
      <c r="R486" s="221">
        <f>Q486*H486</f>
        <v>0</v>
      </c>
      <c r="S486" s="221">
        <v>0</v>
      </c>
      <c r="T486" s="222">
        <f>S486*H486</f>
        <v>0</v>
      </c>
      <c r="U486" s="38"/>
      <c r="V486" s="38"/>
      <c r="W486" s="38"/>
      <c r="X486" s="38"/>
      <c r="Y486" s="38"/>
      <c r="Z486" s="38"/>
      <c r="AA486" s="38"/>
      <c r="AB486" s="38"/>
      <c r="AC486" s="38"/>
      <c r="AD486" s="38"/>
      <c r="AE486" s="38"/>
      <c r="AR486" s="223" t="s">
        <v>179</v>
      </c>
      <c r="AT486" s="223" t="s">
        <v>153</v>
      </c>
      <c r="AU486" s="223" t="s">
        <v>83</v>
      </c>
      <c r="AY486" s="17" t="s">
        <v>150</v>
      </c>
      <c r="BE486" s="224">
        <f>IF(N486="základní",J486,0)</f>
        <v>0</v>
      </c>
      <c r="BF486" s="224">
        <f>IF(N486="snížená",J486,0)</f>
        <v>0</v>
      </c>
      <c r="BG486" s="224">
        <f>IF(N486="zákl. přenesená",J486,0)</f>
        <v>0</v>
      </c>
      <c r="BH486" s="224">
        <f>IF(N486="sníž. přenesená",J486,0)</f>
        <v>0</v>
      </c>
      <c r="BI486" s="224">
        <f>IF(N486="nulová",J486,0)</f>
        <v>0</v>
      </c>
      <c r="BJ486" s="17" t="s">
        <v>81</v>
      </c>
      <c r="BK486" s="224">
        <f>ROUND(I486*H486,2)</f>
        <v>0</v>
      </c>
      <c r="BL486" s="17" t="s">
        <v>179</v>
      </c>
      <c r="BM486" s="223" t="s">
        <v>3601</v>
      </c>
    </row>
    <row r="487" s="2" customFormat="1">
      <c r="A487" s="38"/>
      <c r="B487" s="39"/>
      <c r="C487" s="40"/>
      <c r="D487" s="225" t="s">
        <v>159</v>
      </c>
      <c r="E487" s="40"/>
      <c r="F487" s="226" t="s">
        <v>3602</v>
      </c>
      <c r="G487" s="40"/>
      <c r="H487" s="40"/>
      <c r="I487" s="227"/>
      <c r="J487" s="40"/>
      <c r="K487" s="40"/>
      <c r="L487" s="44"/>
      <c r="M487" s="228"/>
      <c r="N487" s="229"/>
      <c r="O487" s="84"/>
      <c r="P487" s="84"/>
      <c r="Q487" s="84"/>
      <c r="R487" s="84"/>
      <c r="S487" s="84"/>
      <c r="T487" s="85"/>
      <c r="U487" s="38"/>
      <c r="V487" s="38"/>
      <c r="W487" s="38"/>
      <c r="X487" s="38"/>
      <c r="Y487" s="38"/>
      <c r="Z487" s="38"/>
      <c r="AA487" s="38"/>
      <c r="AB487" s="38"/>
      <c r="AC487" s="38"/>
      <c r="AD487" s="38"/>
      <c r="AE487" s="38"/>
      <c r="AT487" s="17" t="s">
        <v>159</v>
      </c>
      <c r="AU487" s="17" t="s">
        <v>83</v>
      </c>
    </row>
    <row r="488" s="2" customFormat="1">
      <c r="A488" s="38"/>
      <c r="B488" s="39"/>
      <c r="C488" s="40"/>
      <c r="D488" s="230" t="s">
        <v>161</v>
      </c>
      <c r="E488" s="40"/>
      <c r="F488" s="231" t="s">
        <v>3603</v>
      </c>
      <c r="G488" s="40"/>
      <c r="H488" s="40"/>
      <c r="I488" s="227"/>
      <c r="J488" s="40"/>
      <c r="K488" s="40"/>
      <c r="L488" s="44"/>
      <c r="M488" s="228"/>
      <c r="N488" s="229"/>
      <c r="O488" s="84"/>
      <c r="P488" s="84"/>
      <c r="Q488" s="84"/>
      <c r="R488" s="84"/>
      <c r="S488" s="84"/>
      <c r="T488" s="85"/>
      <c r="U488" s="38"/>
      <c r="V488" s="38"/>
      <c r="W488" s="38"/>
      <c r="X488" s="38"/>
      <c r="Y488" s="38"/>
      <c r="Z488" s="38"/>
      <c r="AA488" s="38"/>
      <c r="AB488" s="38"/>
      <c r="AC488" s="38"/>
      <c r="AD488" s="38"/>
      <c r="AE488" s="38"/>
      <c r="AT488" s="17" t="s">
        <v>161</v>
      </c>
      <c r="AU488" s="17" t="s">
        <v>83</v>
      </c>
    </row>
    <row r="489" s="13" customFormat="1">
      <c r="A489" s="13"/>
      <c r="B489" s="232"/>
      <c r="C489" s="233"/>
      <c r="D489" s="225" t="s">
        <v>163</v>
      </c>
      <c r="E489" s="234" t="s">
        <v>19</v>
      </c>
      <c r="F489" s="235" t="s">
        <v>3604</v>
      </c>
      <c r="G489" s="233"/>
      <c r="H489" s="236">
        <v>0.51100000000000001</v>
      </c>
      <c r="I489" s="237"/>
      <c r="J489" s="233"/>
      <c r="K489" s="233"/>
      <c r="L489" s="238"/>
      <c r="M489" s="239"/>
      <c r="N489" s="240"/>
      <c r="O489" s="240"/>
      <c r="P489" s="240"/>
      <c r="Q489" s="240"/>
      <c r="R489" s="240"/>
      <c r="S489" s="240"/>
      <c r="T489" s="241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42" t="s">
        <v>163</v>
      </c>
      <c r="AU489" s="242" t="s">
        <v>83</v>
      </c>
      <c r="AV489" s="13" t="s">
        <v>83</v>
      </c>
      <c r="AW489" s="13" t="s">
        <v>35</v>
      </c>
      <c r="AX489" s="13" t="s">
        <v>73</v>
      </c>
      <c r="AY489" s="242" t="s">
        <v>150</v>
      </c>
    </row>
    <row r="490" s="13" customFormat="1">
      <c r="A490" s="13"/>
      <c r="B490" s="232"/>
      <c r="C490" s="233"/>
      <c r="D490" s="225" t="s">
        <v>163</v>
      </c>
      <c r="E490" s="234" t="s">
        <v>19</v>
      </c>
      <c r="F490" s="235" t="s">
        <v>3605</v>
      </c>
      <c r="G490" s="233"/>
      <c r="H490" s="236">
        <v>29.5</v>
      </c>
      <c r="I490" s="237"/>
      <c r="J490" s="233"/>
      <c r="K490" s="233"/>
      <c r="L490" s="238"/>
      <c r="M490" s="239"/>
      <c r="N490" s="240"/>
      <c r="O490" s="240"/>
      <c r="P490" s="240"/>
      <c r="Q490" s="240"/>
      <c r="R490" s="240"/>
      <c r="S490" s="240"/>
      <c r="T490" s="241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42" t="s">
        <v>163</v>
      </c>
      <c r="AU490" s="242" t="s">
        <v>83</v>
      </c>
      <c r="AV490" s="13" t="s">
        <v>83</v>
      </c>
      <c r="AW490" s="13" t="s">
        <v>35</v>
      </c>
      <c r="AX490" s="13" t="s">
        <v>73</v>
      </c>
      <c r="AY490" s="242" t="s">
        <v>150</v>
      </c>
    </row>
    <row r="491" s="2" customFormat="1" ht="24.15" customHeight="1">
      <c r="A491" s="38"/>
      <c r="B491" s="39"/>
      <c r="C491" s="212" t="s">
        <v>881</v>
      </c>
      <c r="D491" s="212" t="s">
        <v>153</v>
      </c>
      <c r="E491" s="213" t="s">
        <v>3606</v>
      </c>
      <c r="F491" s="214" t="s">
        <v>3607</v>
      </c>
      <c r="G491" s="215" t="s">
        <v>182</v>
      </c>
      <c r="H491" s="216">
        <v>22.061</v>
      </c>
      <c r="I491" s="217"/>
      <c r="J491" s="218">
        <f>ROUND(I491*H491,2)</f>
        <v>0</v>
      </c>
      <c r="K491" s="214" t="s">
        <v>157</v>
      </c>
      <c r="L491" s="44"/>
      <c r="M491" s="219" t="s">
        <v>19</v>
      </c>
      <c r="N491" s="220" t="s">
        <v>44</v>
      </c>
      <c r="O491" s="84"/>
      <c r="P491" s="221">
        <f>O491*H491</f>
        <v>0</v>
      </c>
      <c r="Q491" s="221">
        <v>0</v>
      </c>
      <c r="R491" s="221">
        <f>Q491*H491</f>
        <v>0</v>
      </c>
      <c r="S491" s="221">
        <v>0</v>
      </c>
      <c r="T491" s="222">
        <f>S491*H491</f>
        <v>0</v>
      </c>
      <c r="U491" s="38"/>
      <c r="V491" s="38"/>
      <c r="W491" s="38"/>
      <c r="X491" s="38"/>
      <c r="Y491" s="38"/>
      <c r="Z491" s="38"/>
      <c r="AA491" s="38"/>
      <c r="AB491" s="38"/>
      <c r="AC491" s="38"/>
      <c r="AD491" s="38"/>
      <c r="AE491" s="38"/>
      <c r="AR491" s="223" t="s">
        <v>179</v>
      </c>
      <c r="AT491" s="223" t="s">
        <v>153</v>
      </c>
      <c r="AU491" s="223" t="s">
        <v>83</v>
      </c>
      <c r="AY491" s="17" t="s">
        <v>150</v>
      </c>
      <c r="BE491" s="224">
        <f>IF(N491="základní",J491,0)</f>
        <v>0</v>
      </c>
      <c r="BF491" s="224">
        <f>IF(N491="snížená",J491,0)</f>
        <v>0</v>
      </c>
      <c r="BG491" s="224">
        <f>IF(N491="zákl. přenesená",J491,0)</f>
        <v>0</v>
      </c>
      <c r="BH491" s="224">
        <f>IF(N491="sníž. přenesená",J491,0)</f>
        <v>0</v>
      </c>
      <c r="BI491" s="224">
        <f>IF(N491="nulová",J491,0)</f>
        <v>0</v>
      </c>
      <c r="BJ491" s="17" t="s">
        <v>81</v>
      </c>
      <c r="BK491" s="224">
        <f>ROUND(I491*H491,2)</f>
        <v>0</v>
      </c>
      <c r="BL491" s="17" t="s">
        <v>179</v>
      </c>
      <c r="BM491" s="223" t="s">
        <v>3608</v>
      </c>
    </row>
    <row r="492" s="2" customFormat="1">
      <c r="A492" s="38"/>
      <c r="B492" s="39"/>
      <c r="C492" s="40"/>
      <c r="D492" s="225" t="s">
        <v>159</v>
      </c>
      <c r="E492" s="40"/>
      <c r="F492" s="226" t="s">
        <v>3609</v>
      </c>
      <c r="G492" s="40"/>
      <c r="H492" s="40"/>
      <c r="I492" s="227"/>
      <c r="J492" s="40"/>
      <c r="K492" s="40"/>
      <c r="L492" s="44"/>
      <c r="M492" s="228"/>
      <c r="N492" s="229"/>
      <c r="O492" s="84"/>
      <c r="P492" s="84"/>
      <c r="Q492" s="84"/>
      <c r="R492" s="84"/>
      <c r="S492" s="84"/>
      <c r="T492" s="85"/>
      <c r="U492" s="38"/>
      <c r="V492" s="38"/>
      <c r="W492" s="38"/>
      <c r="X492" s="38"/>
      <c r="Y492" s="38"/>
      <c r="Z492" s="38"/>
      <c r="AA492" s="38"/>
      <c r="AB492" s="38"/>
      <c r="AC492" s="38"/>
      <c r="AD492" s="38"/>
      <c r="AE492" s="38"/>
      <c r="AT492" s="17" t="s">
        <v>159</v>
      </c>
      <c r="AU492" s="17" t="s">
        <v>83</v>
      </c>
    </row>
    <row r="493" s="2" customFormat="1">
      <c r="A493" s="38"/>
      <c r="B493" s="39"/>
      <c r="C493" s="40"/>
      <c r="D493" s="230" t="s">
        <v>161</v>
      </c>
      <c r="E493" s="40"/>
      <c r="F493" s="231" t="s">
        <v>3610</v>
      </c>
      <c r="G493" s="40"/>
      <c r="H493" s="40"/>
      <c r="I493" s="227"/>
      <c r="J493" s="40"/>
      <c r="K493" s="40"/>
      <c r="L493" s="44"/>
      <c r="M493" s="228"/>
      <c r="N493" s="229"/>
      <c r="O493" s="84"/>
      <c r="P493" s="84"/>
      <c r="Q493" s="84"/>
      <c r="R493" s="84"/>
      <c r="S493" s="84"/>
      <c r="T493" s="85"/>
      <c r="U493" s="38"/>
      <c r="V493" s="38"/>
      <c r="W493" s="38"/>
      <c r="X493" s="38"/>
      <c r="Y493" s="38"/>
      <c r="Z493" s="38"/>
      <c r="AA493" s="38"/>
      <c r="AB493" s="38"/>
      <c r="AC493" s="38"/>
      <c r="AD493" s="38"/>
      <c r="AE493" s="38"/>
      <c r="AT493" s="17" t="s">
        <v>161</v>
      </c>
      <c r="AU493" s="17" t="s">
        <v>83</v>
      </c>
    </row>
    <row r="494" s="2" customFormat="1" ht="16.5" customHeight="1">
      <c r="A494" s="38"/>
      <c r="B494" s="39"/>
      <c r="C494" s="212" t="s">
        <v>885</v>
      </c>
      <c r="D494" s="212" t="s">
        <v>153</v>
      </c>
      <c r="E494" s="213" t="s">
        <v>3611</v>
      </c>
      <c r="F494" s="214" t="s">
        <v>3612</v>
      </c>
      <c r="G494" s="215" t="s">
        <v>182</v>
      </c>
      <c r="H494" s="216">
        <v>21.853000000000002</v>
      </c>
      <c r="I494" s="217"/>
      <c r="J494" s="218">
        <f>ROUND(I494*H494,2)</f>
        <v>0</v>
      </c>
      <c r="K494" s="214" t="s">
        <v>19</v>
      </c>
      <c r="L494" s="44"/>
      <c r="M494" s="219" t="s">
        <v>19</v>
      </c>
      <c r="N494" s="220" t="s">
        <v>44</v>
      </c>
      <c r="O494" s="84"/>
      <c r="P494" s="221">
        <f>O494*H494</f>
        <v>0</v>
      </c>
      <c r="Q494" s="221">
        <v>0</v>
      </c>
      <c r="R494" s="221">
        <f>Q494*H494</f>
        <v>0</v>
      </c>
      <c r="S494" s="221">
        <v>0</v>
      </c>
      <c r="T494" s="222">
        <f>S494*H494</f>
        <v>0</v>
      </c>
      <c r="U494" s="38"/>
      <c r="V494" s="38"/>
      <c r="W494" s="38"/>
      <c r="X494" s="38"/>
      <c r="Y494" s="38"/>
      <c r="Z494" s="38"/>
      <c r="AA494" s="38"/>
      <c r="AB494" s="38"/>
      <c r="AC494" s="38"/>
      <c r="AD494" s="38"/>
      <c r="AE494" s="38"/>
      <c r="AR494" s="223" t="s">
        <v>179</v>
      </c>
      <c r="AT494" s="223" t="s">
        <v>153</v>
      </c>
      <c r="AU494" s="223" t="s">
        <v>83</v>
      </c>
      <c r="AY494" s="17" t="s">
        <v>150</v>
      </c>
      <c r="BE494" s="224">
        <f>IF(N494="základní",J494,0)</f>
        <v>0</v>
      </c>
      <c r="BF494" s="224">
        <f>IF(N494="snížená",J494,0)</f>
        <v>0</v>
      </c>
      <c r="BG494" s="224">
        <f>IF(N494="zákl. přenesená",J494,0)</f>
        <v>0</v>
      </c>
      <c r="BH494" s="224">
        <f>IF(N494="sníž. přenesená",J494,0)</f>
        <v>0</v>
      </c>
      <c r="BI494" s="224">
        <f>IF(N494="nulová",J494,0)</f>
        <v>0</v>
      </c>
      <c r="BJ494" s="17" t="s">
        <v>81</v>
      </c>
      <c r="BK494" s="224">
        <f>ROUND(I494*H494,2)</f>
        <v>0</v>
      </c>
      <c r="BL494" s="17" t="s">
        <v>179</v>
      </c>
      <c r="BM494" s="223" t="s">
        <v>3613</v>
      </c>
    </row>
    <row r="495" s="2" customFormat="1">
      <c r="A495" s="38"/>
      <c r="B495" s="39"/>
      <c r="C495" s="40"/>
      <c r="D495" s="225" t="s">
        <v>159</v>
      </c>
      <c r="E495" s="40"/>
      <c r="F495" s="226" t="s">
        <v>3614</v>
      </c>
      <c r="G495" s="40"/>
      <c r="H495" s="40"/>
      <c r="I495" s="227"/>
      <c r="J495" s="40"/>
      <c r="K495" s="40"/>
      <c r="L495" s="44"/>
      <c r="M495" s="228"/>
      <c r="N495" s="229"/>
      <c r="O495" s="84"/>
      <c r="P495" s="84"/>
      <c r="Q495" s="84"/>
      <c r="R495" s="84"/>
      <c r="S495" s="84"/>
      <c r="T495" s="85"/>
      <c r="U495" s="38"/>
      <c r="V495" s="38"/>
      <c r="W495" s="38"/>
      <c r="X495" s="38"/>
      <c r="Y495" s="38"/>
      <c r="Z495" s="38"/>
      <c r="AA495" s="38"/>
      <c r="AB495" s="38"/>
      <c r="AC495" s="38"/>
      <c r="AD495" s="38"/>
      <c r="AE495" s="38"/>
      <c r="AT495" s="17" t="s">
        <v>159</v>
      </c>
      <c r="AU495" s="17" t="s">
        <v>83</v>
      </c>
    </row>
    <row r="496" s="12" customFormat="1" ht="22.8" customHeight="1">
      <c r="A496" s="12"/>
      <c r="B496" s="196"/>
      <c r="C496" s="197"/>
      <c r="D496" s="198" t="s">
        <v>72</v>
      </c>
      <c r="E496" s="210" t="s">
        <v>3615</v>
      </c>
      <c r="F496" s="210" t="s">
        <v>3616</v>
      </c>
      <c r="G496" s="197"/>
      <c r="H496" s="197"/>
      <c r="I496" s="200"/>
      <c r="J496" s="211">
        <f>BK496</f>
        <v>0</v>
      </c>
      <c r="K496" s="197"/>
      <c r="L496" s="202"/>
      <c r="M496" s="203"/>
      <c r="N496" s="204"/>
      <c r="O496" s="204"/>
      <c r="P496" s="205">
        <f>SUM(P497:P499)</f>
        <v>0</v>
      </c>
      <c r="Q496" s="204"/>
      <c r="R496" s="205">
        <f>SUM(R497:R499)</f>
        <v>0</v>
      </c>
      <c r="S496" s="204"/>
      <c r="T496" s="206">
        <f>SUM(T497:T499)</f>
        <v>0</v>
      </c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R496" s="207" t="s">
        <v>81</v>
      </c>
      <c r="AT496" s="208" t="s">
        <v>72</v>
      </c>
      <c r="AU496" s="208" t="s">
        <v>81</v>
      </c>
      <c r="AY496" s="207" t="s">
        <v>150</v>
      </c>
      <c r="BK496" s="209">
        <f>SUM(BK497:BK499)</f>
        <v>0</v>
      </c>
    </row>
    <row r="497" s="2" customFormat="1" ht="16.5" customHeight="1">
      <c r="A497" s="38"/>
      <c r="B497" s="39"/>
      <c r="C497" s="212" t="s">
        <v>891</v>
      </c>
      <c r="D497" s="212" t="s">
        <v>153</v>
      </c>
      <c r="E497" s="213" t="s">
        <v>3617</v>
      </c>
      <c r="F497" s="214" t="s">
        <v>3618</v>
      </c>
      <c r="G497" s="215" t="s">
        <v>182</v>
      </c>
      <c r="H497" s="216">
        <v>416.221</v>
      </c>
      <c r="I497" s="217"/>
      <c r="J497" s="218">
        <f>ROUND(I497*H497,2)</f>
        <v>0</v>
      </c>
      <c r="K497" s="214" t="s">
        <v>157</v>
      </c>
      <c r="L497" s="44"/>
      <c r="M497" s="219" t="s">
        <v>19</v>
      </c>
      <c r="N497" s="220" t="s">
        <v>44</v>
      </c>
      <c r="O497" s="84"/>
      <c r="P497" s="221">
        <f>O497*H497</f>
        <v>0</v>
      </c>
      <c r="Q497" s="221">
        <v>0</v>
      </c>
      <c r="R497" s="221">
        <f>Q497*H497</f>
        <v>0</v>
      </c>
      <c r="S497" s="221">
        <v>0</v>
      </c>
      <c r="T497" s="222">
        <f>S497*H497</f>
        <v>0</v>
      </c>
      <c r="U497" s="38"/>
      <c r="V497" s="38"/>
      <c r="W497" s="38"/>
      <c r="X497" s="38"/>
      <c r="Y497" s="38"/>
      <c r="Z497" s="38"/>
      <c r="AA497" s="38"/>
      <c r="AB497" s="38"/>
      <c r="AC497" s="38"/>
      <c r="AD497" s="38"/>
      <c r="AE497" s="38"/>
      <c r="AR497" s="223" t="s">
        <v>179</v>
      </c>
      <c r="AT497" s="223" t="s">
        <v>153</v>
      </c>
      <c r="AU497" s="223" t="s">
        <v>83</v>
      </c>
      <c r="AY497" s="17" t="s">
        <v>150</v>
      </c>
      <c r="BE497" s="224">
        <f>IF(N497="základní",J497,0)</f>
        <v>0</v>
      </c>
      <c r="BF497" s="224">
        <f>IF(N497="snížená",J497,0)</f>
        <v>0</v>
      </c>
      <c r="BG497" s="224">
        <f>IF(N497="zákl. přenesená",J497,0)</f>
        <v>0</v>
      </c>
      <c r="BH497" s="224">
        <f>IF(N497="sníž. přenesená",J497,0)</f>
        <v>0</v>
      </c>
      <c r="BI497" s="224">
        <f>IF(N497="nulová",J497,0)</f>
        <v>0</v>
      </c>
      <c r="BJ497" s="17" t="s">
        <v>81</v>
      </c>
      <c r="BK497" s="224">
        <f>ROUND(I497*H497,2)</f>
        <v>0</v>
      </c>
      <c r="BL497" s="17" t="s">
        <v>179</v>
      </c>
      <c r="BM497" s="223" t="s">
        <v>3619</v>
      </c>
    </row>
    <row r="498" s="2" customFormat="1">
      <c r="A498" s="38"/>
      <c r="B498" s="39"/>
      <c r="C498" s="40"/>
      <c r="D498" s="225" t="s">
        <v>159</v>
      </c>
      <c r="E498" s="40"/>
      <c r="F498" s="226" t="s">
        <v>3620</v>
      </c>
      <c r="G498" s="40"/>
      <c r="H498" s="40"/>
      <c r="I498" s="227"/>
      <c r="J498" s="40"/>
      <c r="K498" s="40"/>
      <c r="L498" s="44"/>
      <c r="M498" s="228"/>
      <c r="N498" s="229"/>
      <c r="O498" s="84"/>
      <c r="P498" s="84"/>
      <c r="Q498" s="84"/>
      <c r="R498" s="84"/>
      <c r="S498" s="84"/>
      <c r="T498" s="85"/>
      <c r="U498" s="38"/>
      <c r="V498" s="38"/>
      <c r="W498" s="38"/>
      <c r="X498" s="38"/>
      <c r="Y498" s="38"/>
      <c r="Z498" s="38"/>
      <c r="AA498" s="38"/>
      <c r="AB498" s="38"/>
      <c r="AC498" s="38"/>
      <c r="AD498" s="38"/>
      <c r="AE498" s="38"/>
      <c r="AT498" s="17" t="s">
        <v>159</v>
      </c>
      <c r="AU498" s="17" t="s">
        <v>83</v>
      </c>
    </row>
    <row r="499" s="2" customFormat="1">
      <c r="A499" s="38"/>
      <c r="B499" s="39"/>
      <c r="C499" s="40"/>
      <c r="D499" s="230" t="s">
        <v>161</v>
      </c>
      <c r="E499" s="40"/>
      <c r="F499" s="231" t="s">
        <v>3621</v>
      </c>
      <c r="G499" s="40"/>
      <c r="H499" s="40"/>
      <c r="I499" s="227"/>
      <c r="J499" s="40"/>
      <c r="K499" s="40"/>
      <c r="L499" s="44"/>
      <c r="M499" s="228"/>
      <c r="N499" s="229"/>
      <c r="O499" s="84"/>
      <c r="P499" s="84"/>
      <c r="Q499" s="84"/>
      <c r="R499" s="84"/>
      <c r="S499" s="84"/>
      <c r="T499" s="85"/>
      <c r="U499" s="38"/>
      <c r="V499" s="38"/>
      <c r="W499" s="38"/>
      <c r="X499" s="38"/>
      <c r="Y499" s="38"/>
      <c r="Z499" s="38"/>
      <c r="AA499" s="38"/>
      <c r="AB499" s="38"/>
      <c r="AC499" s="38"/>
      <c r="AD499" s="38"/>
      <c r="AE499" s="38"/>
      <c r="AT499" s="17" t="s">
        <v>161</v>
      </c>
      <c r="AU499" s="17" t="s">
        <v>83</v>
      </c>
    </row>
    <row r="500" s="12" customFormat="1" ht="25.92" customHeight="1">
      <c r="A500" s="12"/>
      <c r="B500" s="196"/>
      <c r="C500" s="197"/>
      <c r="D500" s="198" t="s">
        <v>72</v>
      </c>
      <c r="E500" s="199" t="s">
        <v>210</v>
      </c>
      <c r="F500" s="199" t="s">
        <v>211</v>
      </c>
      <c r="G500" s="197"/>
      <c r="H500" s="197"/>
      <c r="I500" s="200"/>
      <c r="J500" s="201">
        <f>BK500</f>
        <v>0</v>
      </c>
      <c r="K500" s="197"/>
      <c r="L500" s="202"/>
      <c r="M500" s="203"/>
      <c r="N500" s="204"/>
      <c r="O500" s="204"/>
      <c r="P500" s="205">
        <f>P501+P518+P554+P580+P600+P644+P662+P700</f>
        <v>0</v>
      </c>
      <c r="Q500" s="204"/>
      <c r="R500" s="205">
        <f>R501+R518+R554+R580+R600+R644+R662+R700</f>
        <v>11.044017220000001</v>
      </c>
      <c r="S500" s="204"/>
      <c r="T500" s="206">
        <f>T501+T518+T554+T580+T600+T644+T662+T700</f>
        <v>10.907616809999999</v>
      </c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R500" s="207" t="s">
        <v>83</v>
      </c>
      <c r="AT500" s="208" t="s">
        <v>72</v>
      </c>
      <c r="AU500" s="208" t="s">
        <v>73</v>
      </c>
      <c r="AY500" s="207" t="s">
        <v>150</v>
      </c>
      <c r="BK500" s="209">
        <f>BK501+BK518+BK554+BK580+BK600+BK644+BK662+BK700</f>
        <v>0</v>
      </c>
    </row>
    <row r="501" s="12" customFormat="1" ht="22.8" customHeight="1">
      <c r="A501" s="12"/>
      <c r="B501" s="196"/>
      <c r="C501" s="197"/>
      <c r="D501" s="198" t="s">
        <v>72</v>
      </c>
      <c r="E501" s="210" t="s">
        <v>3622</v>
      </c>
      <c r="F501" s="210" t="s">
        <v>3623</v>
      </c>
      <c r="G501" s="197"/>
      <c r="H501" s="197"/>
      <c r="I501" s="200"/>
      <c r="J501" s="211">
        <f>BK501</f>
        <v>0</v>
      </c>
      <c r="K501" s="197"/>
      <c r="L501" s="202"/>
      <c r="M501" s="203"/>
      <c r="N501" s="204"/>
      <c r="O501" s="204"/>
      <c r="P501" s="205">
        <f>SUM(P502:P517)</f>
        <v>0</v>
      </c>
      <c r="Q501" s="204"/>
      <c r="R501" s="205">
        <f>SUM(R502:R517)</f>
        <v>0.33064747999999999</v>
      </c>
      <c r="S501" s="204"/>
      <c r="T501" s="206">
        <f>SUM(T502:T517)</f>
        <v>0</v>
      </c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R501" s="207" t="s">
        <v>83</v>
      </c>
      <c r="AT501" s="208" t="s">
        <v>72</v>
      </c>
      <c r="AU501" s="208" t="s">
        <v>81</v>
      </c>
      <c r="AY501" s="207" t="s">
        <v>150</v>
      </c>
      <c r="BK501" s="209">
        <f>SUM(BK502:BK517)</f>
        <v>0</v>
      </c>
    </row>
    <row r="502" s="2" customFormat="1" ht="16.5" customHeight="1">
      <c r="A502" s="38"/>
      <c r="B502" s="39"/>
      <c r="C502" s="212" t="s">
        <v>895</v>
      </c>
      <c r="D502" s="212" t="s">
        <v>153</v>
      </c>
      <c r="E502" s="213" t="s">
        <v>3624</v>
      </c>
      <c r="F502" s="214" t="s">
        <v>3625</v>
      </c>
      <c r="G502" s="215" t="s">
        <v>156</v>
      </c>
      <c r="H502" s="216">
        <v>129.15000000000001</v>
      </c>
      <c r="I502" s="217"/>
      <c r="J502" s="218">
        <f>ROUND(I502*H502,2)</f>
        <v>0</v>
      </c>
      <c r="K502" s="214" t="s">
        <v>157</v>
      </c>
      <c r="L502" s="44"/>
      <c r="M502" s="219" t="s">
        <v>19</v>
      </c>
      <c r="N502" s="220" t="s">
        <v>44</v>
      </c>
      <c r="O502" s="84"/>
      <c r="P502" s="221">
        <f>O502*H502</f>
        <v>0</v>
      </c>
      <c r="Q502" s="221">
        <v>3.0000000000000001E-05</v>
      </c>
      <c r="R502" s="221">
        <f>Q502*H502</f>
        <v>0.0038745000000000003</v>
      </c>
      <c r="S502" s="221">
        <v>0</v>
      </c>
      <c r="T502" s="222">
        <f>S502*H502</f>
        <v>0</v>
      </c>
      <c r="U502" s="38"/>
      <c r="V502" s="38"/>
      <c r="W502" s="38"/>
      <c r="X502" s="38"/>
      <c r="Y502" s="38"/>
      <c r="Z502" s="38"/>
      <c r="AA502" s="38"/>
      <c r="AB502" s="38"/>
      <c r="AC502" s="38"/>
      <c r="AD502" s="38"/>
      <c r="AE502" s="38"/>
      <c r="AR502" s="223" t="s">
        <v>217</v>
      </c>
      <c r="AT502" s="223" t="s">
        <v>153</v>
      </c>
      <c r="AU502" s="223" t="s">
        <v>83</v>
      </c>
      <c r="AY502" s="17" t="s">
        <v>150</v>
      </c>
      <c r="BE502" s="224">
        <f>IF(N502="základní",J502,0)</f>
        <v>0</v>
      </c>
      <c r="BF502" s="224">
        <f>IF(N502="snížená",J502,0)</f>
        <v>0</v>
      </c>
      <c r="BG502" s="224">
        <f>IF(N502="zákl. přenesená",J502,0)</f>
        <v>0</v>
      </c>
      <c r="BH502" s="224">
        <f>IF(N502="sníž. přenesená",J502,0)</f>
        <v>0</v>
      </c>
      <c r="BI502" s="224">
        <f>IF(N502="nulová",J502,0)</f>
        <v>0</v>
      </c>
      <c r="BJ502" s="17" t="s">
        <v>81</v>
      </c>
      <c r="BK502" s="224">
        <f>ROUND(I502*H502,2)</f>
        <v>0</v>
      </c>
      <c r="BL502" s="17" t="s">
        <v>217</v>
      </c>
      <c r="BM502" s="223" t="s">
        <v>3626</v>
      </c>
    </row>
    <row r="503" s="2" customFormat="1">
      <c r="A503" s="38"/>
      <c r="B503" s="39"/>
      <c r="C503" s="40"/>
      <c r="D503" s="225" t="s">
        <v>159</v>
      </c>
      <c r="E503" s="40"/>
      <c r="F503" s="226" t="s">
        <v>3627</v>
      </c>
      <c r="G503" s="40"/>
      <c r="H503" s="40"/>
      <c r="I503" s="227"/>
      <c r="J503" s="40"/>
      <c r="K503" s="40"/>
      <c r="L503" s="44"/>
      <c r="M503" s="228"/>
      <c r="N503" s="229"/>
      <c r="O503" s="84"/>
      <c r="P503" s="84"/>
      <c r="Q503" s="84"/>
      <c r="R503" s="84"/>
      <c r="S503" s="84"/>
      <c r="T503" s="85"/>
      <c r="U503" s="38"/>
      <c r="V503" s="38"/>
      <c r="W503" s="38"/>
      <c r="X503" s="38"/>
      <c r="Y503" s="38"/>
      <c r="Z503" s="38"/>
      <c r="AA503" s="38"/>
      <c r="AB503" s="38"/>
      <c r="AC503" s="38"/>
      <c r="AD503" s="38"/>
      <c r="AE503" s="38"/>
      <c r="AT503" s="17" t="s">
        <v>159</v>
      </c>
      <c r="AU503" s="17" t="s">
        <v>83</v>
      </c>
    </row>
    <row r="504" s="2" customFormat="1">
      <c r="A504" s="38"/>
      <c r="B504" s="39"/>
      <c r="C504" s="40"/>
      <c r="D504" s="230" t="s">
        <v>161</v>
      </c>
      <c r="E504" s="40"/>
      <c r="F504" s="231" t="s">
        <v>3628</v>
      </c>
      <c r="G504" s="40"/>
      <c r="H504" s="40"/>
      <c r="I504" s="227"/>
      <c r="J504" s="40"/>
      <c r="K504" s="40"/>
      <c r="L504" s="44"/>
      <c r="M504" s="228"/>
      <c r="N504" s="229"/>
      <c r="O504" s="84"/>
      <c r="P504" s="84"/>
      <c r="Q504" s="84"/>
      <c r="R504" s="84"/>
      <c r="S504" s="84"/>
      <c r="T504" s="85"/>
      <c r="U504" s="38"/>
      <c r="V504" s="38"/>
      <c r="W504" s="38"/>
      <c r="X504" s="38"/>
      <c r="Y504" s="38"/>
      <c r="Z504" s="38"/>
      <c r="AA504" s="38"/>
      <c r="AB504" s="38"/>
      <c r="AC504" s="38"/>
      <c r="AD504" s="38"/>
      <c r="AE504" s="38"/>
      <c r="AT504" s="17" t="s">
        <v>161</v>
      </c>
      <c r="AU504" s="17" t="s">
        <v>83</v>
      </c>
    </row>
    <row r="505" s="2" customFormat="1" ht="16.5" customHeight="1">
      <c r="A505" s="38"/>
      <c r="B505" s="39"/>
      <c r="C505" s="243" t="s">
        <v>899</v>
      </c>
      <c r="D505" s="243" t="s">
        <v>229</v>
      </c>
      <c r="E505" s="244" t="s">
        <v>3629</v>
      </c>
      <c r="F505" s="245" t="s">
        <v>3630</v>
      </c>
      <c r="G505" s="246" t="s">
        <v>156</v>
      </c>
      <c r="H505" s="247">
        <v>150.524</v>
      </c>
      <c r="I505" s="248"/>
      <c r="J505" s="249">
        <f>ROUND(I505*H505,2)</f>
        <v>0</v>
      </c>
      <c r="K505" s="245" t="s">
        <v>157</v>
      </c>
      <c r="L505" s="250"/>
      <c r="M505" s="251" t="s">
        <v>19</v>
      </c>
      <c r="N505" s="252" t="s">
        <v>44</v>
      </c>
      <c r="O505" s="84"/>
      <c r="P505" s="221">
        <f>O505*H505</f>
        <v>0</v>
      </c>
      <c r="Q505" s="221">
        <v>0.0012700000000000001</v>
      </c>
      <c r="R505" s="221">
        <f>Q505*H505</f>
        <v>0.19116548000000003</v>
      </c>
      <c r="S505" s="221">
        <v>0</v>
      </c>
      <c r="T505" s="222">
        <f>S505*H505</f>
        <v>0</v>
      </c>
      <c r="U505" s="38"/>
      <c r="V505" s="38"/>
      <c r="W505" s="38"/>
      <c r="X505" s="38"/>
      <c r="Y505" s="38"/>
      <c r="Z505" s="38"/>
      <c r="AA505" s="38"/>
      <c r="AB505" s="38"/>
      <c r="AC505" s="38"/>
      <c r="AD505" s="38"/>
      <c r="AE505" s="38"/>
      <c r="AR505" s="223" t="s">
        <v>232</v>
      </c>
      <c r="AT505" s="223" t="s">
        <v>229</v>
      </c>
      <c r="AU505" s="223" t="s">
        <v>83</v>
      </c>
      <c r="AY505" s="17" t="s">
        <v>150</v>
      </c>
      <c r="BE505" s="224">
        <f>IF(N505="základní",J505,0)</f>
        <v>0</v>
      </c>
      <c r="BF505" s="224">
        <f>IF(N505="snížená",J505,0)</f>
        <v>0</v>
      </c>
      <c r="BG505" s="224">
        <f>IF(N505="zákl. přenesená",J505,0)</f>
        <v>0</v>
      </c>
      <c r="BH505" s="224">
        <f>IF(N505="sníž. přenesená",J505,0)</f>
        <v>0</v>
      </c>
      <c r="BI505" s="224">
        <f>IF(N505="nulová",J505,0)</f>
        <v>0</v>
      </c>
      <c r="BJ505" s="17" t="s">
        <v>81</v>
      </c>
      <c r="BK505" s="224">
        <f>ROUND(I505*H505,2)</f>
        <v>0</v>
      </c>
      <c r="BL505" s="17" t="s">
        <v>217</v>
      </c>
      <c r="BM505" s="223" t="s">
        <v>3631</v>
      </c>
    </row>
    <row r="506" s="2" customFormat="1">
      <c r="A506" s="38"/>
      <c r="B506" s="39"/>
      <c r="C506" s="40"/>
      <c r="D506" s="225" t="s">
        <v>159</v>
      </c>
      <c r="E506" s="40"/>
      <c r="F506" s="226" t="s">
        <v>3630</v>
      </c>
      <c r="G506" s="40"/>
      <c r="H506" s="40"/>
      <c r="I506" s="227"/>
      <c r="J506" s="40"/>
      <c r="K506" s="40"/>
      <c r="L506" s="44"/>
      <c r="M506" s="228"/>
      <c r="N506" s="229"/>
      <c r="O506" s="84"/>
      <c r="P506" s="84"/>
      <c r="Q506" s="84"/>
      <c r="R506" s="84"/>
      <c r="S506" s="84"/>
      <c r="T506" s="85"/>
      <c r="U506" s="38"/>
      <c r="V506" s="38"/>
      <c r="W506" s="38"/>
      <c r="X506" s="38"/>
      <c r="Y506" s="38"/>
      <c r="Z506" s="38"/>
      <c r="AA506" s="38"/>
      <c r="AB506" s="38"/>
      <c r="AC506" s="38"/>
      <c r="AD506" s="38"/>
      <c r="AE506" s="38"/>
      <c r="AT506" s="17" t="s">
        <v>159</v>
      </c>
      <c r="AU506" s="17" t="s">
        <v>83</v>
      </c>
    </row>
    <row r="507" s="13" customFormat="1">
      <c r="A507" s="13"/>
      <c r="B507" s="232"/>
      <c r="C507" s="233"/>
      <c r="D507" s="225" t="s">
        <v>163</v>
      </c>
      <c r="E507" s="233"/>
      <c r="F507" s="235" t="s">
        <v>3632</v>
      </c>
      <c r="G507" s="233"/>
      <c r="H507" s="236">
        <v>150.524</v>
      </c>
      <c r="I507" s="237"/>
      <c r="J507" s="233"/>
      <c r="K507" s="233"/>
      <c r="L507" s="238"/>
      <c r="M507" s="239"/>
      <c r="N507" s="240"/>
      <c r="O507" s="240"/>
      <c r="P507" s="240"/>
      <c r="Q507" s="240"/>
      <c r="R507" s="240"/>
      <c r="S507" s="240"/>
      <c r="T507" s="241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42" t="s">
        <v>163</v>
      </c>
      <c r="AU507" s="242" t="s">
        <v>83</v>
      </c>
      <c r="AV507" s="13" t="s">
        <v>83</v>
      </c>
      <c r="AW507" s="13" t="s">
        <v>4</v>
      </c>
      <c r="AX507" s="13" t="s">
        <v>81</v>
      </c>
      <c r="AY507" s="242" t="s">
        <v>150</v>
      </c>
    </row>
    <row r="508" s="2" customFormat="1" ht="16.5" customHeight="1">
      <c r="A508" s="38"/>
      <c r="B508" s="39"/>
      <c r="C508" s="212" t="s">
        <v>903</v>
      </c>
      <c r="D508" s="212" t="s">
        <v>153</v>
      </c>
      <c r="E508" s="213" t="s">
        <v>3633</v>
      </c>
      <c r="F508" s="214" t="s">
        <v>3634</v>
      </c>
      <c r="G508" s="215" t="s">
        <v>156</v>
      </c>
      <c r="H508" s="216">
        <v>258.30000000000001</v>
      </c>
      <c r="I508" s="217"/>
      <c r="J508" s="218">
        <f>ROUND(I508*H508,2)</f>
        <v>0</v>
      </c>
      <c r="K508" s="214" t="s">
        <v>157</v>
      </c>
      <c r="L508" s="44"/>
      <c r="M508" s="219" t="s">
        <v>19</v>
      </c>
      <c r="N508" s="220" t="s">
        <v>44</v>
      </c>
      <c r="O508" s="84"/>
      <c r="P508" s="221">
        <f>O508*H508</f>
        <v>0</v>
      </c>
      <c r="Q508" s="221">
        <v>0</v>
      </c>
      <c r="R508" s="221">
        <f>Q508*H508</f>
        <v>0</v>
      </c>
      <c r="S508" s="221">
        <v>0</v>
      </c>
      <c r="T508" s="222">
        <f>S508*H508</f>
        <v>0</v>
      </c>
      <c r="U508" s="38"/>
      <c r="V508" s="38"/>
      <c r="W508" s="38"/>
      <c r="X508" s="38"/>
      <c r="Y508" s="38"/>
      <c r="Z508" s="38"/>
      <c r="AA508" s="38"/>
      <c r="AB508" s="38"/>
      <c r="AC508" s="38"/>
      <c r="AD508" s="38"/>
      <c r="AE508" s="38"/>
      <c r="AR508" s="223" t="s">
        <v>217</v>
      </c>
      <c r="AT508" s="223" t="s">
        <v>153</v>
      </c>
      <c r="AU508" s="223" t="s">
        <v>83</v>
      </c>
      <c r="AY508" s="17" t="s">
        <v>150</v>
      </c>
      <c r="BE508" s="224">
        <f>IF(N508="základní",J508,0)</f>
        <v>0</v>
      </c>
      <c r="BF508" s="224">
        <f>IF(N508="snížená",J508,0)</f>
        <v>0</v>
      </c>
      <c r="BG508" s="224">
        <f>IF(N508="zákl. přenesená",J508,0)</f>
        <v>0</v>
      </c>
      <c r="BH508" s="224">
        <f>IF(N508="sníž. přenesená",J508,0)</f>
        <v>0</v>
      </c>
      <c r="BI508" s="224">
        <f>IF(N508="nulová",J508,0)</f>
        <v>0</v>
      </c>
      <c r="BJ508" s="17" t="s">
        <v>81</v>
      </c>
      <c r="BK508" s="224">
        <f>ROUND(I508*H508,2)</f>
        <v>0</v>
      </c>
      <c r="BL508" s="17" t="s">
        <v>217</v>
      </c>
      <c r="BM508" s="223" t="s">
        <v>3635</v>
      </c>
    </row>
    <row r="509" s="2" customFormat="1">
      <c r="A509" s="38"/>
      <c r="B509" s="39"/>
      <c r="C509" s="40"/>
      <c r="D509" s="225" t="s">
        <v>159</v>
      </c>
      <c r="E509" s="40"/>
      <c r="F509" s="226" t="s">
        <v>3636</v>
      </c>
      <c r="G509" s="40"/>
      <c r="H509" s="40"/>
      <c r="I509" s="227"/>
      <c r="J509" s="40"/>
      <c r="K509" s="40"/>
      <c r="L509" s="44"/>
      <c r="M509" s="228"/>
      <c r="N509" s="229"/>
      <c r="O509" s="84"/>
      <c r="P509" s="84"/>
      <c r="Q509" s="84"/>
      <c r="R509" s="84"/>
      <c r="S509" s="84"/>
      <c r="T509" s="85"/>
      <c r="U509" s="38"/>
      <c r="V509" s="38"/>
      <c r="W509" s="38"/>
      <c r="X509" s="38"/>
      <c r="Y509" s="38"/>
      <c r="Z509" s="38"/>
      <c r="AA509" s="38"/>
      <c r="AB509" s="38"/>
      <c r="AC509" s="38"/>
      <c r="AD509" s="38"/>
      <c r="AE509" s="38"/>
      <c r="AT509" s="17" t="s">
        <v>159</v>
      </c>
      <c r="AU509" s="17" t="s">
        <v>83</v>
      </c>
    </row>
    <row r="510" s="2" customFormat="1">
      <c r="A510" s="38"/>
      <c r="B510" s="39"/>
      <c r="C510" s="40"/>
      <c r="D510" s="230" t="s">
        <v>161</v>
      </c>
      <c r="E510" s="40"/>
      <c r="F510" s="231" t="s">
        <v>3637</v>
      </c>
      <c r="G510" s="40"/>
      <c r="H510" s="40"/>
      <c r="I510" s="227"/>
      <c r="J510" s="40"/>
      <c r="K510" s="40"/>
      <c r="L510" s="44"/>
      <c r="M510" s="228"/>
      <c r="N510" s="229"/>
      <c r="O510" s="84"/>
      <c r="P510" s="84"/>
      <c r="Q510" s="84"/>
      <c r="R510" s="84"/>
      <c r="S510" s="84"/>
      <c r="T510" s="85"/>
      <c r="U510" s="38"/>
      <c r="V510" s="38"/>
      <c r="W510" s="38"/>
      <c r="X510" s="38"/>
      <c r="Y510" s="38"/>
      <c r="Z510" s="38"/>
      <c r="AA510" s="38"/>
      <c r="AB510" s="38"/>
      <c r="AC510" s="38"/>
      <c r="AD510" s="38"/>
      <c r="AE510" s="38"/>
      <c r="AT510" s="17" t="s">
        <v>161</v>
      </c>
      <c r="AU510" s="17" t="s">
        <v>83</v>
      </c>
    </row>
    <row r="511" s="13" customFormat="1">
      <c r="A511" s="13"/>
      <c r="B511" s="232"/>
      <c r="C511" s="233"/>
      <c r="D511" s="225" t="s">
        <v>163</v>
      </c>
      <c r="E511" s="234" t="s">
        <v>19</v>
      </c>
      <c r="F511" s="235" t="s">
        <v>3638</v>
      </c>
      <c r="G511" s="233"/>
      <c r="H511" s="236">
        <v>258.30000000000001</v>
      </c>
      <c r="I511" s="237"/>
      <c r="J511" s="233"/>
      <c r="K511" s="233"/>
      <c r="L511" s="238"/>
      <c r="M511" s="239"/>
      <c r="N511" s="240"/>
      <c r="O511" s="240"/>
      <c r="P511" s="240"/>
      <c r="Q511" s="240"/>
      <c r="R511" s="240"/>
      <c r="S511" s="240"/>
      <c r="T511" s="241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42" t="s">
        <v>163</v>
      </c>
      <c r="AU511" s="242" t="s">
        <v>83</v>
      </c>
      <c r="AV511" s="13" t="s">
        <v>83</v>
      </c>
      <c r="AW511" s="13" t="s">
        <v>35</v>
      </c>
      <c r="AX511" s="13" t="s">
        <v>81</v>
      </c>
      <c r="AY511" s="242" t="s">
        <v>150</v>
      </c>
    </row>
    <row r="512" s="2" customFormat="1" ht="16.5" customHeight="1">
      <c r="A512" s="38"/>
      <c r="B512" s="39"/>
      <c r="C512" s="243" t="s">
        <v>909</v>
      </c>
      <c r="D512" s="243" t="s">
        <v>229</v>
      </c>
      <c r="E512" s="244" t="s">
        <v>3639</v>
      </c>
      <c r="F512" s="245" t="s">
        <v>3640</v>
      </c>
      <c r="G512" s="246" t="s">
        <v>156</v>
      </c>
      <c r="H512" s="247">
        <v>271.21499999999997</v>
      </c>
      <c r="I512" s="248"/>
      <c r="J512" s="249">
        <f>ROUND(I512*H512,2)</f>
        <v>0</v>
      </c>
      <c r="K512" s="245" t="s">
        <v>157</v>
      </c>
      <c r="L512" s="250"/>
      <c r="M512" s="251" t="s">
        <v>19</v>
      </c>
      <c r="N512" s="252" t="s">
        <v>44</v>
      </c>
      <c r="O512" s="84"/>
      <c r="P512" s="221">
        <f>O512*H512</f>
        <v>0</v>
      </c>
      <c r="Q512" s="221">
        <v>0.00050000000000000001</v>
      </c>
      <c r="R512" s="221">
        <f>Q512*H512</f>
        <v>0.13560749999999999</v>
      </c>
      <c r="S512" s="221">
        <v>0</v>
      </c>
      <c r="T512" s="222">
        <f>S512*H512</f>
        <v>0</v>
      </c>
      <c r="U512" s="38"/>
      <c r="V512" s="38"/>
      <c r="W512" s="38"/>
      <c r="X512" s="38"/>
      <c r="Y512" s="38"/>
      <c r="Z512" s="38"/>
      <c r="AA512" s="38"/>
      <c r="AB512" s="38"/>
      <c r="AC512" s="38"/>
      <c r="AD512" s="38"/>
      <c r="AE512" s="38"/>
      <c r="AR512" s="223" t="s">
        <v>232</v>
      </c>
      <c r="AT512" s="223" t="s">
        <v>229</v>
      </c>
      <c r="AU512" s="223" t="s">
        <v>83</v>
      </c>
      <c r="AY512" s="17" t="s">
        <v>150</v>
      </c>
      <c r="BE512" s="224">
        <f>IF(N512="základní",J512,0)</f>
        <v>0</v>
      </c>
      <c r="BF512" s="224">
        <f>IF(N512="snížená",J512,0)</f>
        <v>0</v>
      </c>
      <c r="BG512" s="224">
        <f>IF(N512="zákl. přenesená",J512,0)</f>
        <v>0</v>
      </c>
      <c r="BH512" s="224">
        <f>IF(N512="sníž. přenesená",J512,0)</f>
        <v>0</v>
      </c>
      <c r="BI512" s="224">
        <f>IF(N512="nulová",J512,0)</f>
        <v>0</v>
      </c>
      <c r="BJ512" s="17" t="s">
        <v>81</v>
      </c>
      <c r="BK512" s="224">
        <f>ROUND(I512*H512,2)</f>
        <v>0</v>
      </c>
      <c r="BL512" s="17" t="s">
        <v>217</v>
      </c>
      <c r="BM512" s="223" t="s">
        <v>3641</v>
      </c>
    </row>
    <row r="513" s="2" customFormat="1">
      <c r="A513" s="38"/>
      <c r="B513" s="39"/>
      <c r="C513" s="40"/>
      <c r="D513" s="225" t="s">
        <v>159</v>
      </c>
      <c r="E513" s="40"/>
      <c r="F513" s="226" t="s">
        <v>3640</v>
      </c>
      <c r="G513" s="40"/>
      <c r="H513" s="40"/>
      <c r="I513" s="227"/>
      <c r="J513" s="40"/>
      <c r="K513" s="40"/>
      <c r="L513" s="44"/>
      <c r="M513" s="228"/>
      <c r="N513" s="229"/>
      <c r="O513" s="84"/>
      <c r="P513" s="84"/>
      <c r="Q513" s="84"/>
      <c r="R513" s="84"/>
      <c r="S513" s="84"/>
      <c r="T513" s="85"/>
      <c r="U513" s="38"/>
      <c r="V513" s="38"/>
      <c r="W513" s="38"/>
      <c r="X513" s="38"/>
      <c r="Y513" s="38"/>
      <c r="Z513" s="38"/>
      <c r="AA513" s="38"/>
      <c r="AB513" s="38"/>
      <c r="AC513" s="38"/>
      <c r="AD513" s="38"/>
      <c r="AE513" s="38"/>
      <c r="AT513" s="17" t="s">
        <v>159</v>
      </c>
      <c r="AU513" s="17" t="s">
        <v>83</v>
      </c>
    </row>
    <row r="514" s="13" customFormat="1">
      <c r="A514" s="13"/>
      <c r="B514" s="232"/>
      <c r="C514" s="233"/>
      <c r="D514" s="225" t="s">
        <v>163</v>
      </c>
      <c r="E514" s="233"/>
      <c r="F514" s="235" t="s">
        <v>3642</v>
      </c>
      <c r="G514" s="233"/>
      <c r="H514" s="236">
        <v>271.21499999999997</v>
      </c>
      <c r="I514" s="237"/>
      <c r="J514" s="233"/>
      <c r="K514" s="233"/>
      <c r="L514" s="238"/>
      <c r="M514" s="239"/>
      <c r="N514" s="240"/>
      <c r="O514" s="240"/>
      <c r="P514" s="240"/>
      <c r="Q514" s="240"/>
      <c r="R514" s="240"/>
      <c r="S514" s="240"/>
      <c r="T514" s="241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42" t="s">
        <v>163</v>
      </c>
      <c r="AU514" s="242" t="s">
        <v>83</v>
      </c>
      <c r="AV514" s="13" t="s">
        <v>83</v>
      </c>
      <c r="AW514" s="13" t="s">
        <v>4</v>
      </c>
      <c r="AX514" s="13" t="s">
        <v>81</v>
      </c>
      <c r="AY514" s="242" t="s">
        <v>150</v>
      </c>
    </row>
    <row r="515" s="2" customFormat="1" ht="16.5" customHeight="1">
      <c r="A515" s="38"/>
      <c r="B515" s="39"/>
      <c r="C515" s="212" t="s">
        <v>913</v>
      </c>
      <c r="D515" s="212" t="s">
        <v>153</v>
      </c>
      <c r="E515" s="213" t="s">
        <v>3643</v>
      </c>
      <c r="F515" s="214" t="s">
        <v>3644</v>
      </c>
      <c r="G515" s="215" t="s">
        <v>182</v>
      </c>
      <c r="H515" s="216">
        <v>0.33100000000000002</v>
      </c>
      <c r="I515" s="217"/>
      <c r="J515" s="218">
        <f>ROUND(I515*H515,2)</f>
        <v>0</v>
      </c>
      <c r="K515" s="214" t="s">
        <v>157</v>
      </c>
      <c r="L515" s="44"/>
      <c r="M515" s="219" t="s">
        <v>19</v>
      </c>
      <c r="N515" s="220" t="s">
        <v>44</v>
      </c>
      <c r="O515" s="84"/>
      <c r="P515" s="221">
        <f>O515*H515</f>
        <v>0</v>
      </c>
      <c r="Q515" s="221">
        <v>0</v>
      </c>
      <c r="R515" s="221">
        <f>Q515*H515</f>
        <v>0</v>
      </c>
      <c r="S515" s="221">
        <v>0</v>
      </c>
      <c r="T515" s="222">
        <f>S515*H515</f>
        <v>0</v>
      </c>
      <c r="U515" s="38"/>
      <c r="V515" s="38"/>
      <c r="W515" s="38"/>
      <c r="X515" s="38"/>
      <c r="Y515" s="38"/>
      <c r="Z515" s="38"/>
      <c r="AA515" s="38"/>
      <c r="AB515" s="38"/>
      <c r="AC515" s="38"/>
      <c r="AD515" s="38"/>
      <c r="AE515" s="38"/>
      <c r="AR515" s="223" t="s">
        <v>217</v>
      </c>
      <c r="AT515" s="223" t="s">
        <v>153</v>
      </c>
      <c r="AU515" s="223" t="s">
        <v>83</v>
      </c>
      <c r="AY515" s="17" t="s">
        <v>150</v>
      </c>
      <c r="BE515" s="224">
        <f>IF(N515="základní",J515,0)</f>
        <v>0</v>
      </c>
      <c r="BF515" s="224">
        <f>IF(N515="snížená",J515,0)</f>
        <v>0</v>
      </c>
      <c r="BG515" s="224">
        <f>IF(N515="zákl. přenesená",J515,0)</f>
        <v>0</v>
      </c>
      <c r="BH515" s="224">
        <f>IF(N515="sníž. přenesená",J515,0)</f>
        <v>0</v>
      </c>
      <c r="BI515" s="224">
        <f>IF(N515="nulová",J515,0)</f>
        <v>0</v>
      </c>
      <c r="BJ515" s="17" t="s">
        <v>81</v>
      </c>
      <c r="BK515" s="224">
        <f>ROUND(I515*H515,2)</f>
        <v>0</v>
      </c>
      <c r="BL515" s="17" t="s">
        <v>217</v>
      </c>
      <c r="BM515" s="223" t="s">
        <v>3645</v>
      </c>
    </row>
    <row r="516" s="2" customFormat="1">
      <c r="A516" s="38"/>
      <c r="B516" s="39"/>
      <c r="C516" s="40"/>
      <c r="D516" s="225" t="s">
        <v>159</v>
      </c>
      <c r="E516" s="40"/>
      <c r="F516" s="226" t="s">
        <v>3646</v>
      </c>
      <c r="G516" s="40"/>
      <c r="H516" s="40"/>
      <c r="I516" s="227"/>
      <c r="J516" s="40"/>
      <c r="K516" s="40"/>
      <c r="L516" s="44"/>
      <c r="M516" s="228"/>
      <c r="N516" s="229"/>
      <c r="O516" s="84"/>
      <c r="P516" s="84"/>
      <c r="Q516" s="84"/>
      <c r="R516" s="84"/>
      <c r="S516" s="84"/>
      <c r="T516" s="85"/>
      <c r="U516" s="38"/>
      <c r="V516" s="38"/>
      <c r="W516" s="38"/>
      <c r="X516" s="38"/>
      <c r="Y516" s="38"/>
      <c r="Z516" s="38"/>
      <c r="AA516" s="38"/>
      <c r="AB516" s="38"/>
      <c r="AC516" s="38"/>
      <c r="AD516" s="38"/>
      <c r="AE516" s="38"/>
      <c r="AT516" s="17" t="s">
        <v>159</v>
      </c>
      <c r="AU516" s="17" t="s">
        <v>83</v>
      </c>
    </row>
    <row r="517" s="2" customFormat="1">
      <c r="A517" s="38"/>
      <c r="B517" s="39"/>
      <c r="C517" s="40"/>
      <c r="D517" s="230" t="s">
        <v>161</v>
      </c>
      <c r="E517" s="40"/>
      <c r="F517" s="231" t="s">
        <v>3647</v>
      </c>
      <c r="G517" s="40"/>
      <c r="H517" s="40"/>
      <c r="I517" s="227"/>
      <c r="J517" s="40"/>
      <c r="K517" s="40"/>
      <c r="L517" s="44"/>
      <c r="M517" s="228"/>
      <c r="N517" s="229"/>
      <c r="O517" s="84"/>
      <c r="P517" s="84"/>
      <c r="Q517" s="84"/>
      <c r="R517" s="84"/>
      <c r="S517" s="84"/>
      <c r="T517" s="85"/>
      <c r="U517" s="38"/>
      <c r="V517" s="38"/>
      <c r="W517" s="38"/>
      <c r="X517" s="38"/>
      <c r="Y517" s="38"/>
      <c r="Z517" s="38"/>
      <c r="AA517" s="38"/>
      <c r="AB517" s="38"/>
      <c r="AC517" s="38"/>
      <c r="AD517" s="38"/>
      <c r="AE517" s="38"/>
      <c r="AT517" s="17" t="s">
        <v>161</v>
      </c>
      <c r="AU517" s="17" t="s">
        <v>83</v>
      </c>
    </row>
    <row r="518" s="12" customFormat="1" ht="22.8" customHeight="1">
      <c r="A518" s="12"/>
      <c r="B518" s="196"/>
      <c r="C518" s="197"/>
      <c r="D518" s="198" t="s">
        <v>72</v>
      </c>
      <c r="E518" s="210" t="s">
        <v>3648</v>
      </c>
      <c r="F518" s="210" t="s">
        <v>3649</v>
      </c>
      <c r="G518" s="197"/>
      <c r="H518" s="197"/>
      <c r="I518" s="200"/>
      <c r="J518" s="211">
        <f>BK518</f>
        <v>0</v>
      </c>
      <c r="K518" s="197"/>
      <c r="L518" s="202"/>
      <c r="M518" s="203"/>
      <c r="N518" s="204"/>
      <c r="O518" s="204"/>
      <c r="P518" s="205">
        <f>SUM(P519:P553)</f>
        <v>0</v>
      </c>
      <c r="Q518" s="204"/>
      <c r="R518" s="205">
        <f>SUM(R519:R553)</f>
        <v>0.80437722</v>
      </c>
      <c r="S518" s="204"/>
      <c r="T518" s="206">
        <f>SUM(T519:T553)</f>
        <v>2.2134199999999997</v>
      </c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R518" s="207" t="s">
        <v>83</v>
      </c>
      <c r="AT518" s="208" t="s">
        <v>72</v>
      </c>
      <c r="AU518" s="208" t="s">
        <v>81</v>
      </c>
      <c r="AY518" s="207" t="s">
        <v>150</v>
      </c>
      <c r="BK518" s="209">
        <f>SUM(BK519:BK553)</f>
        <v>0</v>
      </c>
    </row>
    <row r="519" s="2" customFormat="1" ht="16.5" customHeight="1">
      <c r="A519" s="38"/>
      <c r="B519" s="39"/>
      <c r="C519" s="212" t="s">
        <v>917</v>
      </c>
      <c r="D519" s="212" t="s">
        <v>153</v>
      </c>
      <c r="E519" s="213" t="s">
        <v>3650</v>
      </c>
      <c r="F519" s="214" t="s">
        <v>3651</v>
      </c>
      <c r="G519" s="215" t="s">
        <v>156</v>
      </c>
      <c r="H519" s="216">
        <v>201.22</v>
      </c>
      <c r="I519" s="217"/>
      <c r="J519" s="218">
        <f>ROUND(I519*H519,2)</f>
        <v>0</v>
      </c>
      <c r="K519" s="214" t="s">
        <v>157</v>
      </c>
      <c r="L519" s="44"/>
      <c r="M519" s="219" t="s">
        <v>19</v>
      </c>
      <c r="N519" s="220" t="s">
        <v>44</v>
      </c>
      <c r="O519" s="84"/>
      <c r="P519" s="221">
        <f>O519*H519</f>
        <v>0</v>
      </c>
      <c r="Q519" s="221">
        <v>0</v>
      </c>
      <c r="R519" s="221">
        <f>Q519*H519</f>
        <v>0</v>
      </c>
      <c r="S519" s="221">
        <v>0.010999999999999999</v>
      </c>
      <c r="T519" s="222">
        <f>S519*H519</f>
        <v>2.2134199999999997</v>
      </c>
      <c r="U519" s="38"/>
      <c r="V519" s="38"/>
      <c r="W519" s="38"/>
      <c r="X519" s="38"/>
      <c r="Y519" s="38"/>
      <c r="Z519" s="38"/>
      <c r="AA519" s="38"/>
      <c r="AB519" s="38"/>
      <c r="AC519" s="38"/>
      <c r="AD519" s="38"/>
      <c r="AE519" s="38"/>
      <c r="AR519" s="223" t="s">
        <v>217</v>
      </c>
      <c r="AT519" s="223" t="s">
        <v>153</v>
      </c>
      <c r="AU519" s="223" t="s">
        <v>83</v>
      </c>
      <c r="AY519" s="17" t="s">
        <v>150</v>
      </c>
      <c r="BE519" s="224">
        <f>IF(N519="základní",J519,0)</f>
        <v>0</v>
      </c>
      <c r="BF519" s="224">
        <f>IF(N519="snížená",J519,0)</f>
        <v>0</v>
      </c>
      <c r="BG519" s="224">
        <f>IF(N519="zákl. přenesená",J519,0)</f>
        <v>0</v>
      </c>
      <c r="BH519" s="224">
        <f>IF(N519="sníž. přenesená",J519,0)</f>
        <v>0</v>
      </c>
      <c r="BI519" s="224">
        <f>IF(N519="nulová",J519,0)</f>
        <v>0</v>
      </c>
      <c r="BJ519" s="17" t="s">
        <v>81</v>
      </c>
      <c r="BK519" s="224">
        <f>ROUND(I519*H519,2)</f>
        <v>0</v>
      </c>
      <c r="BL519" s="17" t="s">
        <v>217</v>
      </c>
      <c r="BM519" s="223" t="s">
        <v>3652</v>
      </c>
    </row>
    <row r="520" s="2" customFormat="1">
      <c r="A520" s="38"/>
      <c r="B520" s="39"/>
      <c r="C520" s="40"/>
      <c r="D520" s="225" t="s">
        <v>159</v>
      </c>
      <c r="E520" s="40"/>
      <c r="F520" s="226" t="s">
        <v>3653</v>
      </c>
      <c r="G520" s="40"/>
      <c r="H520" s="40"/>
      <c r="I520" s="227"/>
      <c r="J520" s="40"/>
      <c r="K520" s="40"/>
      <c r="L520" s="44"/>
      <c r="M520" s="228"/>
      <c r="N520" s="229"/>
      <c r="O520" s="84"/>
      <c r="P520" s="84"/>
      <c r="Q520" s="84"/>
      <c r="R520" s="84"/>
      <c r="S520" s="84"/>
      <c r="T520" s="85"/>
      <c r="U520" s="38"/>
      <c r="V520" s="38"/>
      <c r="W520" s="38"/>
      <c r="X520" s="38"/>
      <c r="Y520" s="38"/>
      <c r="Z520" s="38"/>
      <c r="AA520" s="38"/>
      <c r="AB520" s="38"/>
      <c r="AC520" s="38"/>
      <c r="AD520" s="38"/>
      <c r="AE520" s="38"/>
      <c r="AT520" s="17" t="s">
        <v>159</v>
      </c>
      <c r="AU520" s="17" t="s">
        <v>83</v>
      </c>
    </row>
    <row r="521" s="2" customFormat="1">
      <c r="A521" s="38"/>
      <c r="B521" s="39"/>
      <c r="C521" s="40"/>
      <c r="D521" s="230" t="s">
        <v>161</v>
      </c>
      <c r="E521" s="40"/>
      <c r="F521" s="231" t="s">
        <v>3654</v>
      </c>
      <c r="G521" s="40"/>
      <c r="H521" s="40"/>
      <c r="I521" s="227"/>
      <c r="J521" s="40"/>
      <c r="K521" s="40"/>
      <c r="L521" s="44"/>
      <c r="M521" s="228"/>
      <c r="N521" s="229"/>
      <c r="O521" s="84"/>
      <c r="P521" s="84"/>
      <c r="Q521" s="84"/>
      <c r="R521" s="84"/>
      <c r="S521" s="84"/>
      <c r="T521" s="85"/>
      <c r="U521" s="38"/>
      <c r="V521" s="38"/>
      <c r="W521" s="38"/>
      <c r="X521" s="38"/>
      <c r="Y521" s="38"/>
      <c r="Z521" s="38"/>
      <c r="AA521" s="38"/>
      <c r="AB521" s="38"/>
      <c r="AC521" s="38"/>
      <c r="AD521" s="38"/>
      <c r="AE521" s="38"/>
      <c r="AT521" s="17" t="s">
        <v>161</v>
      </c>
      <c r="AU521" s="17" t="s">
        <v>83</v>
      </c>
    </row>
    <row r="522" s="13" customFormat="1">
      <c r="A522" s="13"/>
      <c r="B522" s="232"/>
      <c r="C522" s="233"/>
      <c r="D522" s="225" t="s">
        <v>163</v>
      </c>
      <c r="E522" s="234" t="s">
        <v>19</v>
      </c>
      <c r="F522" s="235" t="s">
        <v>3655</v>
      </c>
      <c r="G522" s="233"/>
      <c r="H522" s="236">
        <v>125.02</v>
      </c>
      <c r="I522" s="237"/>
      <c r="J522" s="233"/>
      <c r="K522" s="233"/>
      <c r="L522" s="238"/>
      <c r="M522" s="239"/>
      <c r="N522" s="240"/>
      <c r="O522" s="240"/>
      <c r="P522" s="240"/>
      <c r="Q522" s="240"/>
      <c r="R522" s="240"/>
      <c r="S522" s="240"/>
      <c r="T522" s="241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42" t="s">
        <v>163</v>
      </c>
      <c r="AU522" s="242" t="s">
        <v>83</v>
      </c>
      <c r="AV522" s="13" t="s">
        <v>83</v>
      </c>
      <c r="AW522" s="13" t="s">
        <v>35</v>
      </c>
      <c r="AX522" s="13" t="s">
        <v>73</v>
      </c>
      <c r="AY522" s="242" t="s">
        <v>150</v>
      </c>
    </row>
    <row r="523" s="13" customFormat="1">
      <c r="A523" s="13"/>
      <c r="B523" s="232"/>
      <c r="C523" s="233"/>
      <c r="D523" s="225" t="s">
        <v>163</v>
      </c>
      <c r="E523" s="234" t="s">
        <v>19</v>
      </c>
      <c r="F523" s="235" t="s">
        <v>3656</v>
      </c>
      <c r="G523" s="233"/>
      <c r="H523" s="236">
        <v>76.200000000000003</v>
      </c>
      <c r="I523" s="237"/>
      <c r="J523" s="233"/>
      <c r="K523" s="233"/>
      <c r="L523" s="238"/>
      <c r="M523" s="239"/>
      <c r="N523" s="240"/>
      <c r="O523" s="240"/>
      <c r="P523" s="240"/>
      <c r="Q523" s="240"/>
      <c r="R523" s="240"/>
      <c r="S523" s="240"/>
      <c r="T523" s="241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42" t="s">
        <v>163</v>
      </c>
      <c r="AU523" s="242" t="s">
        <v>83</v>
      </c>
      <c r="AV523" s="13" t="s">
        <v>83</v>
      </c>
      <c r="AW523" s="13" t="s">
        <v>35</v>
      </c>
      <c r="AX523" s="13" t="s">
        <v>73</v>
      </c>
      <c r="AY523" s="242" t="s">
        <v>150</v>
      </c>
    </row>
    <row r="524" s="2" customFormat="1" ht="21.75" customHeight="1">
      <c r="A524" s="38"/>
      <c r="B524" s="39"/>
      <c r="C524" s="212" t="s">
        <v>923</v>
      </c>
      <c r="D524" s="212" t="s">
        <v>153</v>
      </c>
      <c r="E524" s="213" t="s">
        <v>3657</v>
      </c>
      <c r="F524" s="214" t="s">
        <v>3658</v>
      </c>
      <c r="G524" s="215" t="s">
        <v>156</v>
      </c>
      <c r="H524" s="216">
        <v>171.39400000000001</v>
      </c>
      <c r="I524" s="217"/>
      <c r="J524" s="218">
        <f>ROUND(I524*H524,2)</f>
        <v>0</v>
      </c>
      <c r="K524" s="214" t="s">
        <v>157</v>
      </c>
      <c r="L524" s="44"/>
      <c r="M524" s="219" t="s">
        <v>19</v>
      </c>
      <c r="N524" s="220" t="s">
        <v>44</v>
      </c>
      <c r="O524" s="84"/>
      <c r="P524" s="221">
        <f>O524*H524</f>
        <v>0</v>
      </c>
      <c r="Q524" s="221">
        <v>0</v>
      </c>
      <c r="R524" s="221">
        <f>Q524*H524</f>
        <v>0</v>
      </c>
      <c r="S524" s="221">
        <v>0</v>
      </c>
      <c r="T524" s="222">
        <f>S524*H524</f>
        <v>0</v>
      </c>
      <c r="U524" s="38"/>
      <c r="V524" s="38"/>
      <c r="W524" s="38"/>
      <c r="X524" s="38"/>
      <c r="Y524" s="38"/>
      <c r="Z524" s="38"/>
      <c r="AA524" s="38"/>
      <c r="AB524" s="38"/>
      <c r="AC524" s="38"/>
      <c r="AD524" s="38"/>
      <c r="AE524" s="38"/>
      <c r="AR524" s="223" t="s">
        <v>217</v>
      </c>
      <c r="AT524" s="223" t="s">
        <v>153</v>
      </c>
      <c r="AU524" s="223" t="s">
        <v>83</v>
      </c>
      <c r="AY524" s="17" t="s">
        <v>150</v>
      </c>
      <c r="BE524" s="224">
        <f>IF(N524="základní",J524,0)</f>
        <v>0</v>
      </c>
      <c r="BF524" s="224">
        <f>IF(N524="snížená",J524,0)</f>
        <v>0</v>
      </c>
      <c r="BG524" s="224">
        <f>IF(N524="zákl. přenesená",J524,0)</f>
        <v>0</v>
      </c>
      <c r="BH524" s="224">
        <f>IF(N524="sníž. přenesená",J524,0)</f>
        <v>0</v>
      </c>
      <c r="BI524" s="224">
        <f>IF(N524="nulová",J524,0)</f>
        <v>0</v>
      </c>
      <c r="BJ524" s="17" t="s">
        <v>81</v>
      </c>
      <c r="BK524" s="224">
        <f>ROUND(I524*H524,2)</f>
        <v>0</v>
      </c>
      <c r="BL524" s="17" t="s">
        <v>217</v>
      </c>
      <c r="BM524" s="223" t="s">
        <v>3659</v>
      </c>
    </row>
    <row r="525" s="2" customFormat="1">
      <c r="A525" s="38"/>
      <c r="B525" s="39"/>
      <c r="C525" s="40"/>
      <c r="D525" s="225" t="s">
        <v>159</v>
      </c>
      <c r="E525" s="40"/>
      <c r="F525" s="226" t="s">
        <v>3660</v>
      </c>
      <c r="G525" s="40"/>
      <c r="H525" s="40"/>
      <c r="I525" s="227"/>
      <c r="J525" s="40"/>
      <c r="K525" s="40"/>
      <c r="L525" s="44"/>
      <c r="M525" s="228"/>
      <c r="N525" s="229"/>
      <c r="O525" s="84"/>
      <c r="P525" s="84"/>
      <c r="Q525" s="84"/>
      <c r="R525" s="84"/>
      <c r="S525" s="84"/>
      <c r="T525" s="85"/>
      <c r="U525" s="38"/>
      <c r="V525" s="38"/>
      <c r="W525" s="38"/>
      <c r="X525" s="38"/>
      <c r="Y525" s="38"/>
      <c r="Z525" s="38"/>
      <c r="AA525" s="38"/>
      <c r="AB525" s="38"/>
      <c r="AC525" s="38"/>
      <c r="AD525" s="38"/>
      <c r="AE525" s="38"/>
      <c r="AT525" s="17" t="s">
        <v>159</v>
      </c>
      <c r="AU525" s="17" t="s">
        <v>83</v>
      </c>
    </row>
    <row r="526" s="2" customFormat="1">
      <c r="A526" s="38"/>
      <c r="B526" s="39"/>
      <c r="C526" s="40"/>
      <c r="D526" s="230" t="s">
        <v>161</v>
      </c>
      <c r="E526" s="40"/>
      <c r="F526" s="231" t="s">
        <v>3661</v>
      </c>
      <c r="G526" s="40"/>
      <c r="H526" s="40"/>
      <c r="I526" s="227"/>
      <c r="J526" s="40"/>
      <c r="K526" s="40"/>
      <c r="L526" s="44"/>
      <c r="M526" s="228"/>
      <c r="N526" s="229"/>
      <c r="O526" s="84"/>
      <c r="P526" s="84"/>
      <c r="Q526" s="84"/>
      <c r="R526" s="84"/>
      <c r="S526" s="84"/>
      <c r="T526" s="85"/>
      <c r="U526" s="38"/>
      <c r="V526" s="38"/>
      <c r="W526" s="38"/>
      <c r="X526" s="38"/>
      <c r="Y526" s="38"/>
      <c r="Z526" s="38"/>
      <c r="AA526" s="38"/>
      <c r="AB526" s="38"/>
      <c r="AC526" s="38"/>
      <c r="AD526" s="38"/>
      <c r="AE526" s="38"/>
      <c r="AT526" s="17" t="s">
        <v>161</v>
      </c>
      <c r="AU526" s="17" t="s">
        <v>83</v>
      </c>
    </row>
    <row r="527" s="2" customFormat="1" ht="16.5" customHeight="1">
      <c r="A527" s="38"/>
      <c r="B527" s="39"/>
      <c r="C527" s="243" t="s">
        <v>927</v>
      </c>
      <c r="D527" s="243" t="s">
        <v>229</v>
      </c>
      <c r="E527" s="244" t="s">
        <v>3662</v>
      </c>
      <c r="F527" s="245" t="s">
        <v>3663</v>
      </c>
      <c r="G527" s="246" t="s">
        <v>156</v>
      </c>
      <c r="H527" s="247">
        <v>199.75999999999999</v>
      </c>
      <c r="I527" s="248"/>
      <c r="J527" s="249">
        <f>ROUND(I527*H527,2)</f>
        <v>0</v>
      </c>
      <c r="K527" s="245" t="s">
        <v>157</v>
      </c>
      <c r="L527" s="250"/>
      <c r="M527" s="251" t="s">
        <v>19</v>
      </c>
      <c r="N527" s="252" t="s">
        <v>44</v>
      </c>
      <c r="O527" s="84"/>
      <c r="P527" s="221">
        <f>O527*H527</f>
        <v>0</v>
      </c>
      <c r="Q527" s="221">
        <v>0.0020999999999999999</v>
      </c>
      <c r="R527" s="221">
        <f>Q527*H527</f>
        <v>0.41949599999999998</v>
      </c>
      <c r="S527" s="221">
        <v>0</v>
      </c>
      <c r="T527" s="222">
        <f>S527*H527</f>
        <v>0</v>
      </c>
      <c r="U527" s="38"/>
      <c r="V527" s="38"/>
      <c r="W527" s="38"/>
      <c r="X527" s="38"/>
      <c r="Y527" s="38"/>
      <c r="Z527" s="38"/>
      <c r="AA527" s="38"/>
      <c r="AB527" s="38"/>
      <c r="AC527" s="38"/>
      <c r="AD527" s="38"/>
      <c r="AE527" s="38"/>
      <c r="AR527" s="223" t="s">
        <v>232</v>
      </c>
      <c r="AT527" s="223" t="s">
        <v>229</v>
      </c>
      <c r="AU527" s="223" t="s">
        <v>83</v>
      </c>
      <c r="AY527" s="17" t="s">
        <v>150</v>
      </c>
      <c r="BE527" s="224">
        <f>IF(N527="základní",J527,0)</f>
        <v>0</v>
      </c>
      <c r="BF527" s="224">
        <f>IF(N527="snížená",J527,0)</f>
        <v>0</v>
      </c>
      <c r="BG527" s="224">
        <f>IF(N527="zákl. přenesená",J527,0)</f>
        <v>0</v>
      </c>
      <c r="BH527" s="224">
        <f>IF(N527="sníž. přenesená",J527,0)</f>
        <v>0</v>
      </c>
      <c r="BI527" s="224">
        <f>IF(N527="nulová",J527,0)</f>
        <v>0</v>
      </c>
      <c r="BJ527" s="17" t="s">
        <v>81</v>
      </c>
      <c r="BK527" s="224">
        <f>ROUND(I527*H527,2)</f>
        <v>0</v>
      </c>
      <c r="BL527" s="17" t="s">
        <v>217</v>
      </c>
      <c r="BM527" s="223" t="s">
        <v>3664</v>
      </c>
    </row>
    <row r="528" s="2" customFormat="1">
      <c r="A528" s="38"/>
      <c r="B528" s="39"/>
      <c r="C528" s="40"/>
      <c r="D528" s="225" t="s">
        <v>159</v>
      </c>
      <c r="E528" s="40"/>
      <c r="F528" s="226" t="s">
        <v>3663</v>
      </c>
      <c r="G528" s="40"/>
      <c r="H528" s="40"/>
      <c r="I528" s="227"/>
      <c r="J528" s="40"/>
      <c r="K528" s="40"/>
      <c r="L528" s="44"/>
      <c r="M528" s="228"/>
      <c r="N528" s="229"/>
      <c r="O528" s="84"/>
      <c r="P528" s="84"/>
      <c r="Q528" s="84"/>
      <c r="R528" s="84"/>
      <c r="S528" s="84"/>
      <c r="T528" s="85"/>
      <c r="U528" s="38"/>
      <c r="V528" s="38"/>
      <c r="W528" s="38"/>
      <c r="X528" s="38"/>
      <c r="Y528" s="38"/>
      <c r="Z528" s="38"/>
      <c r="AA528" s="38"/>
      <c r="AB528" s="38"/>
      <c r="AC528" s="38"/>
      <c r="AD528" s="38"/>
      <c r="AE528" s="38"/>
      <c r="AT528" s="17" t="s">
        <v>159</v>
      </c>
      <c r="AU528" s="17" t="s">
        <v>83</v>
      </c>
    </row>
    <row r="529" s="13" customFormat="1">
      <c r="A529" s="13"/>
      <c r="B529" s="232"/>
      <c r="C529" s="233"/>
      <c r="D529" s="225" t="s">
        <v>163</v>
      </c>
      <c r="E529" s="233"/>
      <c r="F529" s="235" t="s">
        <v>3665</v>
      </c>
      <c r="G529" s="233"/>
      <c r="H529" s="236">
        <v>199.75999999999999</v>
      </c>
      <c r="I529" s="237"/>
      <c r="J529" s="233"/>
      <c r="K529" s="233"/>
      <c r="L529" s="238"/>
      <c r="M529" s="239"/>
      <c r="N529" s="240"/>
      <c r="O529" s="240"/>
      <c r="P529" s="240"/>
      <c r="Q529" s="240"/>
      <c r="R529" s="240"/>
      <c r="S529" s="240"/>
      <c r="T529" s="241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42" t="s">
        <v>163</v>
      </c>
      <c r="AU529" s="242" t="s">
        <v>83</v>
      </c>
      <c r="AV529" s="13" t="s">
        <v>83</v>
      </c>
      <c r="AW529" s="13" t="s">
        <v>4</v>
      </c>
      <c r="AX529" s="13" t="s">
        <v>81</v>
      </c>
      <c r="AY529" s="242" t="s">
        <v>150</v>
      </c>
    </row>
    <row r="530" s="2" customFormat="1" ht="16.5" customHeight="1">
      <c r="A530" s="38"/>
      <c r="B530" s="39"/>
      <c r="C530" s="212" t="s">
        <v>931</v>
      </c>
      <c r="D530" s="212" t="s">
        <v>153</v>
      </c>
      <c r="E530" s="213" t="s">
        <v>3666</v>
      </c>
      <c r="F530" s="214" t="s">
        <v>3667</v>
      </c>
      <c r="G530" s="215" t="s">
        <v>216</v>
      </c>
      <c r="H530" s="216">
        <v>171.39400000000001</v>
      </c>
      <c r="I530" s="217"/>
      <c r="J530" s="218">
        <f>ROUND(I530*H530,2)</f>
        <v>0</v>
      </c>
      <c r="K530" s="214" t="s">
        <v>157</v>
      </c>
      <c r="L530" s="44"/>
      <c r="M530" s="219" t="s">
        <v>19</v>
      </c>
      <c r="N530" s="220" t="s">
        <v>44</v>
      </c>
      <c r="O530" s="84"/>
      <c r="P530" s="221">
        <f>O530*H530</f>
        <v>0</v>
      </c>
      <c r="Q530" s="221">
        <v>0</v>
      </c>
      <c r="R530" s="221">
        <f>Q530*H530</f>
        <v>0</v>
      </c>
      <c r="S530" s="221">
        <v>0</v>
      </c>
      <c r="T530" s="222">
        <f>S530*H530</f>
        <v>0</v>
      </c>
      <c r="U530" s="38"/>
      <c r="V530" s="38"/>
      <c r="W530" s="38"/>
      <c r="X530" s="38"/>
      <c r="Y530" s="38"/>
      <c r="Z530" s="38"/>
      <c r="AA530" s="38"/>
      <c r="AB530" s="38"/>
      <c r="AC530" s="38"/>
      <c r="AD530" s="38"/>
      <c r="AE530" s="38"/>
      <c r="AR530" s="223" t="s">
        <v>217</v>
      </c>
      <c r="AT530" s="223" t="s">
        <v>153</v>
      </c>
      <c r="AU530" s="223" t="s">
        <v>83</v>
      </c>
      <c r="AY530" s="17" t="s">
        <v>150</v>
      </c>
      <c r="BE530" s="224">
        <f>IF(N530="základní",J530,0)</f>
        <v>0</v>
      </c>
      <c r="BF530" s="224">
        <f>IF(N530="snížená",J530,0)</f>
        <v>0</v>
      </c>
      <c r="BG530" s="224">
        <f>IF(N530="zákl. přenesená",J530,0)</f>
        <v>0</v>
      </c>
      <c r="BH530" s="224">
        <f>IF(N530="sníž. přenesená",J530,0)</f>
        <v>0</v>
      </c>
      <c r="BI530" s="224">
        <f>IF(N530="nulová",J530,0)</f>
        <v>0</v>
      </c>
      <c r="BJ530" s="17" t="s">
        <v>81</v>
      </c>
      <c r="BK530" s="224">
        <f>ROUND(I530*H530,2)</f>
        <v>0</v>
      </c>
      <c r="BL530" s="17" t="s">
        <v>217</v>
      </c>
      <c r="BM530" s="223" t="s">
        <v>3668</v>
      </c>
    </row>
    <row r="531" s="2" customFormat="1">
      <c r="A531" s="38"/>
      <c r="B531" s="39"/>
      <c r="C531" s="40"/>
      <c r="D531" s="225" t="s">
        <v>159</v>
      </c>
      <c r="E531" s="40"/>
      <c r="F531" s="226" t="s">
        <v>3669</v>
      </c>
      <c r="G531" s="40"/>
      <c r="H531" s="40"/>
      <c r="I531" s="227"/>
      <c r="J531" s="40"/>
      <c r="K531" s="40"/>
      <c r="L531" s="44"/>
      <c r="M531" s="228"/>
      <c r="N531" s="229"/>
      <c r="O531" s="84"/>
      <c r="P531" s="84"/>
      <c r="Q531" s="84"/>
      <c r="R531" s="84"/>
      <c r="S531" s="84"/>
      <c r="T531" s="85"/>
      <c r="U531" s="38"/>
      <c r="V531" s="38"/>
      <c r="W531" s="38"/>
      <c r="X531" s="38"/>
      <c r="Y531" s="38"/>
      <c r="Z531" s="38"/>
      <c r="AA531" s="38"/>
      <c r="AB531" s="38"/>
      <c r="AC531" s="38"/>
      <c r="AD531" s="38"/>
      <c r="AE531" s="38"/>
      <c r="AT531" s="17" t="s">
        <v>159</v>
      </c>
      <c r="AU531" s="17" t="s">
        <v>83</v>
      </c>
    </row>
    <row r="532" s="2" customFormat="1">
      <c r="A532" s="38"/>
      <c r="B532" s="39"/>
      <c r="C532" s="40"/>
      <c r="D532" s="230" t="s">
        <v>161</v>
      </c>
      <c r="E532" s="40"/>
      <c r="F532" s="231" t="s">
        <v>3670</v>
      </c>
      <c r="G532" s="40"/>
      <c r="H532" s="40"/>
      <c r="I532" s="227"/>
      <c r="J532" s="40"/>
      <c r="K532" s="40"/>
      <c r="L532" s="44"/>
      <c r="M532" s="228"/>
      <c r="N532" s="229"/>
      <c r="O532" s="84"/>
      <c r="P532" s="84"/>
      <c r="Q532" s="84"/>
      <c r="R532" s="84"/>
      <c r="S532" s="84"/>
      <c r="T532" s="85"/>
      <c r="U532" s="38"/>
      <c r="V532" s="38"/>
      <c r="W532" s="38"/>
      <c r="X532" s="38"/>
      <c r="Y532" s="38"/>
      <c r="Z532" s="38"/>
      <c r="AA532" s="38"/>
      <c r="AB532" s="38"/>
      <c r="AC532" s="38"/>
      <c r="AD532" s="38"/>
      <c r="AE532" s="38"/>
      <c r="AT532" s="17" t="s">
        <v>161</v>
      </c>
      <c r="AU532" s="17" t="s">
        <v>83</v>
      </c>
    </row>
    <row r="533" s="2" customFormat="1" ht="16.5" customHeight="1">
      <c r="A533" s="38"/>
      <c r="B533" s="39"/>
      <c r="C533" s="212" t="s">
        <v>933</v>
      </c>
      <c r="D533" s="212" t="s">
        <v>153</v>
      </c>
      <c r="E533" s="213" t="s">
        <v>3671</v>
      </c>
      <c r="F533" s="214" t="s">
        <v>3672</v>
      </c>
      <c r="G533" s="215" t="s">
        <v>281</v>
      </c>
      <c r="H533" s="216">
        <v>4</v>
      </c>
      <c r="I533" s="217"/>
      <c r="J533" s="218">
        <f>ROUND(I533*H533,2)</f>
        <v>0</v>
      </c>
      <c r="K533" s="214" t="s">
        <v>157</v>
      </c>
      <c r="L533" s="44"/>
      <c r="M533" s="219" t="s">
        <v>19</v>
      </c>
      <c r="N533" s="220" t="s">
        <v>44</v>
      </c>
      <c r="O533" s="84"/>
      <c r="P533" s="221">
        <f>O533*H533</f>
        <v>0</v>
      </c>
      <c r="Q533" s="221">
        <v>0</v>
      </c>
      <c r="R533" s="221">
        <f>Q533*H533</f>
        <v>0</v>
      </c>
      <c r="S533" s="221">
        <v>0</v>
      </c>
      <c r="T533" s="222">
        <f>S533*H533</f>
        <v>0</v>
      </c>
      <c r="U533" s="38"/>
      <c r="V533" s="38"/>
      <c r="W533" s="38"/>
      <c r="X533" s="38"/>
      <c r="Y533" s="38"/>
      <c r="Z533" s="38"/>
      <c r="AA533" s="38"/>
      <c r="AB533" s="38"/>
      <c r="AC533" s="38"/>
      <c r="AD533" s="38"/>
      <c r="AE533" s="38"/>
      <c r="AR533" s="223" t="s">
        <v>217</v>
      </c>
      <c r="AT533" s="223" t="s">
        <v>153</v>
      </c>
      <c r="AU533" s="223" t="s">
        <v>83</v>
      </c>
      <c r="AY533" s="17" t="s">
        <v>150</v>
      </c>
      <c r="BE533" s="224">
        <f>IF(N533="základní",J533,0)</f>
        <v>0</v>
      </c>
      <c r="BF533" s="224">
        <f>IF(N533="snížená",J533,0)</f>
        <v>0</v>
      </c>
      <c r="BG533" s="224">
        <f>IF(N533="zákl. přenesená",J533,0)</f>
        <v>0</v>
      </c>
      <c r="BH533" s="224">
        <f>IF(N533="sníž. přenesená",J533,0)</f>
        <v>0</v>
      </c>
      <c r="BI533" s="224">
        <f>IF(N533="nulová",J533,0)</f>
        <v>0</v>
      </c>
      <c r="BJ533" s="17" t="s">
        <v>81</v>
      </c>
      <c r="BK533" s="224">
        <f>ROUND(I533*H533,2)</f>
        <v>0</v>
      </c>
      <c r="BL533" s="17" t="s">
        <v>217</v>
      </c>
      <c r="BM533" s="223" t="s">
        <v>3673</v>
      </c>
    </row>
    <row r="534" s="2" customFormat="1">
      <c r="A534" s="38"/>
      <c r="B534" s="39"/>
      <c r="C534" s="40"/>
      <c r="D534" s="225" t="s">
        <v>159</v>
      </c>
      <c r="E534" s="40"/>
      <c r="F534" s="226" t="s">
        <v>3674</v>
      </c>
      <c r="G534" s="40"/>
      <c r="H534" s="40"/>
      <c r="I534" s="227"/>
      <c r="J534" s="40"/>
      <c r="K534" s="40"/>
      <c r="L534" s="44"/>
      <c r="M534" s="228"/>
      <c r="N534" s="229"/>
      <c r="O534" s="84"/>
      <c r="P534" s="84"/>
      <c r="Q534" s="84"/>
      <c r="R534" s="84"/>
      <c r="S534" s="84"/>
      <c r="T534" s="85"/>
      <c r="U534" s="38"/>
      <c r="V534" s="38"/>
      <c r="W534" s="38"/>
      <c r="X534" s="38"/>
      <c r="Y534" s="38"/>
      <c r="Z534" s="38"/>
      <c r="AA534" s="38"/>
      <c r="AB534" s="38"/>
      <c r="AC534" s="38"/>
      <c r="AD534" s="38"/>
      <c r="AE534" s="38"/>
      <c r="AT534" s="17" t="s">
        <v>159</v>
      </c>
      <c r="AU534" s="17" t="s">
        <v>83</v>
      </c>
    </row>
    <row r="535" s="2" customFormat="1">
      <c r="A535" s="38"/>
      <c r="B535" s="39"/>
      <c r="C535" s="40"/>
      <c r="D535" s="230" t="s">
        <v>161</v>
      </c>
      <c r="E535" s="40"/>
      <c r="F535" s="231" t="s">
        <v>3675</v>
      </c>
      <c r="G535" s="40"/>
      <c r="H535" s="40"/>
      <c r="I535" s="227"/>
      <c r="J535" s="40"/>
      <c r="K535" s="40"/>
      <c r="L535" s="44"/>
      <c r="M535" s="228"/>
      <c r="N535" s="229"/>
      <c r="O535" s="84"/>
      <c r="P535" s="84"/>
      <c r="Q535" s="84"/>
      <c r="R535" s="84"/>
      <c r="S535" s="84"/>
      <c r="T535" s="85"/>
      <c r="U535" s="38"/>
      <c r="V535" s="38"/>
      <c r="W535" s="38"/>
      <c r="X535" s="38"/>
      <c r="Y535" s="38"/>
      <c r="Z535" s="38"/>
      <c r="AA535" s="38"/>
      <c r="AB535" s="38"/>
      <c r="AC535" s="38"/>
      <c r="AD535" s="38"/>
      <c r="AE535" s="38"/>
      <c r="AT535" s="17" t="s">
        <v>161</v>
      </c>
      <c r="AU535" s="17" t="s">
        <v>83</v>
      </c>
    </row>
    <row r="536" s="2" customFormat="1" ht="16.5" customHeight="1">
      <c r="A536" s="38"/>
      <c r="B536" s="39"/>
      <c r="C536" s="243" t="s">
        <v>937</v>
      </c>
      <c r="D536" s="243" t="s">
        <v>229</v>
      </c>
      <c r="E536" s="244" t="s">
        <v>3676</v>
      </c>
      <c r="F536" s="245" t="s">
        <v>3677</v>
      </c>
      <c r="G536" s="246" t="s">
        <v>281</v>
      </c>
      <c r="H536" s="247">
        <v>4</v>
      </c>
      <c r="I536" s="248"/>
      <c r="J536" s="249">
        <f>ROUND(I536*H536,2)</f>
        <v>0</v>
      </c>
      <c r="K536" s="245" t="s">
        <v>157</v>
      </c>
      <c r="L536" s="250"/>
      <c r="M536" s="251" t="s">
        <v>19</v>
      </c>
      <c r="N536" s="252" t="s">
        <v>44</v>
      </c>
      <c r="O536" s="84"/>
      <c r="P536" s="221">
        <f>O536*H536</f>
        <v>0</v>
      </c>
      <c r="Q536" s="221">
        <v>0.00020000000000000001</v>
      </c>
      <c r="R536" s="221">
        <f>Q536*H536</f>
        <v>0.00080000000000000004</v>
      </c>
      <c r="S536" s="221">
        <v>0</v>
      </c>
      <c r="T536" s="222">
        <f>S536*H536</f>
        <v>0</v>
      </c>
      <c r="U536" s="38"/>
      <c r="V536" s="38"/>
      <c r="W536" s="38"/>
      <c r="X536" s="38"/>
      <c r="Y536" s="38"/>
      <c r="Z536" s="38"/>
      <c r="AA536" s="38"/>
      <c r="AB536" s="38"/>
      <c r="AC536" s="38"/>
      <c r="AD536" s="38"/>
      <c r="AE536" s="38"/>
      <c r="AR536" s="223" t="s">
        <v>232</v>
      </c>
      <c r="AT536" s="223" t="s">
        <v>229</v>
      </c>
      <c r="AU536" s="223" t="s">
        <v>83</v>
      </c>
      <c r="AY536" s="17" t="s">
        <v>150</v>
      </c>
      <c r="BE536" s="224">
        <f>IF(N536="základní",J536,0)</f>
        <v>0</v>
      </c>
      <c r="BF536" s="224">
        <f>IF(N536="snížená",J536,0)</f>
        <v>0</v>
      </c>
      <c r="BG536" s="224">
        <f>IF(N536="zákl. přenesená",J536,0)</f>
        <v>0</v>
      </c>
      <c r="BH536" s="224">
        <f>IF(N536="sníž. přenesená",J536,0)</f>
        <v>0</v>
      </c>
      <c r="BI536" s="224">
        <f>IF(N536="nulová",J536,0)</f>
        <v>0</v>
      </c>
      <c r="BJ536" s="17" t="s">
        <v>81</v>
      </c>
      <c r="BK536" s="224">
        <f>ROUND(I536*H536,2)</f>
        <v>0</v>
      </c>
      <c r="BL536" s="17" t="s">
        <v>217</v>
      </c>
      <c r="BM536" s="223" t="s">
        <v>3678</v>
      </c>
    </row>
    <row r="537" s="2" customFormat="1">
      <c r="A537" s="38"/>
      <c r="B537" s="39"/>
      <c r="C537" s="40"/>
      <c r="D537" s="225" t="s">
        <v>159</v>
      </c>
      <c r="E537" s="40"/>
      <c r="F537" s="226" t="s">
        <v>3677</v>
      </c>
      <c r="G537" s="40"/>
      <c r="H537" s="40"/>
      <c r="I537" s="227"/>
      <c r="J537" s="40"/>
      <c r="K537" s="40"/>
      <c r="L537" s="44"/>
      <c r="M537" s="228"/>
      <c r="N537" s="229"/>
      <c r="O537" s="84"/>
      <c r="P537" s="84"/>
      <c r="Q537" s="84"/>
      <c r="R537" s="84"/>
      <c r="S537" s="84"/>
      <c r="T537" s="85"/>
      <c r="U537" s="38"/>
      <c r="V537" s="38"/>
      <c r="W537" s="38"/>
      <c r="X537" s="38"/>
      <c r="Y537" s="38"/>
      <c r="Z537" s="38"/>
      <c r="AA537" s="38"/>
      <c r="AB537" s="38"/>
      <c r="AC537" s="38"/>
      <c r="AD537" s="38"/>
      <c r="AE537" s="38"/>
      <c r="AT537" s="17" t="s">
        <v>159</v>
      </c>
      <c r="AU537" s="17" t="s">
        <v>83</v>
      </c>
    </row>
    <row r="538" s="2" customFormat="1" ht="16.5" customHeight="1">
      <c r="A538" s="38"/>
      <c r="B538" s="39"/>
      <c r="C538" s="212" t="s">
        <v>943</v>
      </c>
      <c r="D538" s="212" t="s">
        <v>153</v>
      </c>
      <c r="E538" s="213" t="s">
        <v>3679</v>
      </c>
      <c r="F538" s="214" t="s">
        <v>3680</v>
      </c>
      <c r="G538" s="215" t="s">
        <v>156</v>
      </c>
      <c r="H538" s="216">
        <v>171.39400000000001</v>
      </c>
      <c r="I538" s="217"/>
      <c r="J538" s="218">
        <f>ROUND(I538*H538,2)</f>
        <v>0</v>
      </c>
      <c r="K538" s="214" t="s">
        <v>157</v>
      </c>
      <c r="L538" s="44"/>
      <c r="M538" s="219" t="s">
        <v>19</v>
      </c>
      <c r="N538" s="220" t="s">
        <v>44</v>
      </c>
      <c r="O538" s="84"/>
      <c r="P538" s="221">
        <f>O538*H538</f>
        <v>0</v>
      </c>
      <c r="Q538" s="221">
        <v>0.00012999999999999999</v>
      </c>
      <c r="R538" s="221">
        <f>Q538*H538</f>
        <v>0.022281219999999997</v>
      </c>
      <c r="S538" s="221">
        <v>0</v>
      </c>
      <c r="T538" s="222">
        <f>S538*H538</f>
        <v>0</v>
      </c>
      <c r="U538" s="38"/>
      <c r="V538" s="38"/>
      <c r="W538" s="38"/>
      <c r="X538" s="38"/>
      <c r="Y538" s="38"/>
      <c r="Z538" s="38"/>
      <c r="AA538" s="38"/>
      <c r="AB538" s="38"/>
      <c r="AC538" s="38"/>
      <c r="AD538" s="38"/>
      <c r="AE538" s="38"/>
      <c r="AR538" s="223" t="s">
        <v>217</v>
      </c>
      <c r="AT538" s="223" t="s">
        <v>153</v>
      </c>
      <c r="AU538" s="223" t="s">
        <v>83</v>
      </c>
      <c r="AY538" s="17" t="s">
        <v>150</v>
      </c>
      <c r="BE538" s="224">
        <f>IF(N538="základní",J538,0)</f>
        <v>0</v>
      </c>
      <c r="BF538" s="224">
        <f>IF(N538="snížená",J538,0)</f>
        <v>0</v>
      </c>
      <c r="BG538" s="224">
        <f>IF(N538="zákl. přenesená",J538,0)</f>
        <v>0</v>
      </c>
      <c r="BH538" s="224">
        <f>IF(N538="sníž. přenesená",J538,0)</f>
        <v>0</v>
      </c>
      <c r="BI538" s="224">
        <f>IF(N538="nulová",J538,0)</f>
        <v>0</v>
      </c>
      <c r="BJ538" s="17" t="s">
        <v>81</v>
      </c>
      <c r="BK538" s="224">
        <f>ROUND(I538*H538,2)</f>
        <v>0</v>
      </c>
      <c r="BL538" s="17" t="s">
        <v>217</v>
      </c>
      <c r="BM538" s="223" t="s">
        <v>3681</v>
      </c>
    </row>
    <row r="539" s="2" customFormat="1">
      <c r="A539" s="38"/>
      <c r="B539" s="39"/>
      <c r="C539" s="40"/>
      <c r="D539" s="225" t="s">
        <v>159</v>
      </c>
      <c r="E539" s="40"/>
      <c r="F539" s="226" t="s">
        <v>3682</v>
      </c>
      <c r="G539" s="40"/>
      <c r="H539" s="40"/>
      <c r="I539" s="227"/>
      <c r="J539" s="40"/>
      <c r="K539" s="40"/>
      <c r="L539" s="44"/>
      <c r="M539" s="228"/>
      <c r="N539" s="229"/>
      <c r="O539" s="84"/>
      <c r="P539" s="84"/>
      <c r="Q539" s="84"/>
      <c r="R539" s="84"/>
      <c r="S539" s="84"/>
      <c r="T539" s="85"/>
      <c r="U539" s="38"/>
      <c r="V539" s="38"/>
      <c r="W539" s="38"/>
      <c r="X539" s="38"/>
      <c r="Y539" s="38"/>
      <c r="Z539" s="38"/>
      <c r="AA539" s="38"/>
      <c r="AB539" s="38"/>
      <c r="AC539" s="38"/>
      <c r="AD539" s="38"/>
      <c r="AE539" s="38"/>
      <c r="AT539" s="17" t="s">
        <v>159</v>
      </c>
      <c r="AU539" s="17" t="s">
        <v>83</v>
      </c>
    </row>
    <row r="540" s="2" customFormat="1">
      <c r="A540" s="38"/>
      <c r="B540" s="39"/>
      <c r="C540" s="40"/>
      <c r="D540" s="230" t="s">
        <v>161</v>
      </c>
      <c r="E540" s="40"/>
      <c r="F540" s="231" t="s">
        <v>3683</v>
      </c>
      <c r="G540" s="40"/>
      <c r="H540" s="40"/>
      <c r="I540" s="227"/>
      <c r="J540" s="40"/>
      <c r="K540" s="40"/>
      <c r="L540" s="44"/>
      <c r="M540" s="228"/>
      <c r="N540" s="229"/>
      <c r="O540" s="84"/>
      <c r="P540" s="84"/>
      <c r="Q540" s="84"/>
      <c r="R540" s="84"/>
      <c r="S540" s="84"/>
      <c r="T540" s="85"/>
      <c r="U540" s="38"/>
      <c r="V540" s="38"/>
      <c r="W540" s="38"/>
      <c r="X540" s="38"/>
      <c r="Y540" s="38"/>
      <c r="Z540" s="38"/>
      <c r="AA540" s="38"/>
      <c r="AB540" s="38"/>
      <c r="AC540" s="38"/>
      <c r="AD540" s="38"/>
      <c r="AE540" s="38"/>
      <c r="AT540" s="17" t="s">
        <v>161</v>
      </c>
      <c r="AU540" s="17" t="s">
        <v>83</v>
      </c>
    </row>
    <row r="541" s="2" customFormat="1" ht="16.5" customHeight="1">
      <c r="A541" s="38"/>
      <c r="B541" s="39"/>
      <c r="C541" s="212" t="s">
        <v>947</v>
      </c>
      <c r="D541" s="212" t="s">
        <v>153</v>
      </c>
      <c r="E541" s="213" t="s">
        <v>3684</v>
      </c>
      <c r="F541" s="214" t="s">
        <v>3685</v>
      </c>
      <c r="G541" s="215" t="s">
        <v>156</v>
      </c>
      <c r="H541" s="216">
        <v>171.39400000000001</v>
      </c>
      <c r="I541" s="217"/>
      <c r="J541" s="218">
        <f>ROUND(I541*H541,2)</f>
        <v>0</v>
      </c>
      <c r="K541" s="214" t="s">
        <v>157</v>
      </c>
      <c r="L541" s="44"/>
      <c r="M541" s="219" t="s">
        <v>19</v>
      </c>
      <c r="N541" s="220" t="s">
        <v>44</v>
      </c>
      <c r="O541" s="84"/>
      <c r="P541" s="221">
        <f>O541*H541</f>
        <v>0</v>
      </c>
      <c r="Q541" s="221">
        <v>0</v>
      </c>
      <c r="R541" s="221">
        <f>Q541*H541</f>
        <v>0</v>
      </c>
      <c r="S541" s="221">
        <v>0</v>
      </c>
      <c r="T541" s="222">
        <f>S541*H541</f>
        <v>0</v>
      </c>
      <c r="U541" s="38"/>
      <c r="V541" s="38"/>
      <c r="W541" s="38"/>
      <c r="X541" s="38"/>
      <c r="Y541" s="38"/>
      <c r="Z541" s="38"/>
      <c r="AA541" s="38"/>
      <c r="AB541" s="38"/>
      <c r="AC541" s="38"/>
      <c r="AD541" s="38"/>
      <c r="AE541" s="38"/>
      <c r="AR541" s="223" t="s">
        <v>217</v>
      </c>
      <c r="AT541" s="223" t="s">
        <v>153</v>
      </c>
      <c r="AU541" s="223" t="s">
        <v>83</v>
      </c>
      <c r="AY541" s="17" t="s">
        <v>150</v>
      </c>
      <c r="BE541" s="224">
        <f>IF(N541="základní",J541,0)</f>
        <v>0</v>
      </c>
      <c r="BF541" s="224">
        <f>IF(N541="snížená",J541,0)</f>
        <v>0</v>
      </c>
      <c r="BG541" s="224">
        <f>IF(N541="zákl. přenesená",J541,0)</f>
        <v>0</v>
      </c>
      <c r="BH541" s="224">
        <f>IF(N541="sníž. přenesená",J541,0)</f>
        <v>0</v>
      </c>
      <c r="BI541" s="224">
        <f>IF(N541="nulová",J541,0)</f>
        <v>0</v>
      </c>
      <c r="BJ541" s="17" t="s">
        <v>81</v>
      </c>
      <c r="BK541" s="224">
        <f>ROUND(I541*H541,2)</f>
        <v>0</v>
      </c>
      <c r="BL541" s="17" t="s">
        <v>217</v>
      </c>
      <c r="BM541" s="223" t="s">
        <v>3686</v>
      </c>
    </row>
    <row r="542" s="2" customFormat="1">
      <c r="A542" s="38"/>
      <c r="B542" s="39"/>
      <c r="C542" s="40"/>
      <c r="D542" s="225" t="s">
        <v>159</v>
      </c>
      <c r="E542" s="40"/>
      <c r="F542" s="226" t="s">
        <v>3687</v>
      </c>
      <c r="G542" s="40"/>
      <c r="H542" s="40"/>
      <c r="I542" s="227"/>
      <c r="J542" s="40"/>
      <c r="K542" s="40"/>
      <c r="L542" s="44"/>
      <c r="M542" s="228"/>
      <c r="N542" s="229"/>
      <c r="O542" s="84"/>
      <c r="P542" s="84"/>
      <c r="Q542" s="84"/>
      <c r="R542" s="84"/>
      <c r="S542" s="84"/>
      <c r="T542" s="85"/>
      <c r="U542" s="38"/>
      <c r="V542" s="38"/>
      <c r="W542" s="38"/>
      <c r="X542" s="38"/>
      <c r="Y542" s="38"/>
      <c r="Z542" s="38"/>
      <c r="AA542" s="38"/>
      <c r="AB542" s="38"/>
      <c r="AC542" s="38"/>
      <c r="AD542" s="38"/>
      <c r="AE542" s="38"/>
      <c r="AT542" s="17" t="s">
        <v>159</v>
      </c>
      <c r="AU542" s="17" t="s">
        <v>83</v>
      </c>
    </row>
    <row r="543" s="2" customFormat="1">
      <c r="A543" s="38"/>
      <c r="B543" s="39"/>
      <c r="C543" s="40"/>
      <c r="D543" s="230" t="s">
        <v>161</v>
      </c>
      <c r="E543" s="40"/>
      <c r="F543" s="231" t="s">
        <v>3688</v>
      </c>
      <c r="G543" s="40"/>
      <c r="H543" s="40"/>
      <c r="I543" s="227"/>
      <c r="J543" s="40"/>
      <c r="K543" s="40"/>
      <c r="L543" s="44"/>
      <c r="M543" s="228"/>
      <c r="N543" s="229"/>
      <c r="O543" s="84"/>
      <c r="P543" s="84"/>
      <c r="Q543" s="84"/>
      <c r="R543" s="84"/>
      <c r="S543" s="84"/>
      <c r="T543" s="85"/>
      <c r="U543" s="38"/>
      <c r="V543" s="38"/>
      <c r="W543" s="38"/>
      <c r="X543" s="38"/>
      <c r="Y543" s="38"/>
      <c r="Z543" s="38"/>
      <c r="AA543" s="38"/>
      <c r="AB543" s="38"/>
      <c r="AC543" s="38"/>
      <c r="AD543" s="38"/>
      <c r="AE543" s="38"/>
      <c r="AT543" s="17" t="s">
        <v>161</v>
      </c>
      <c r="AU543" s="17" t="s">
        <v>83</v>
      </c>
    </row>
    <row r="544" s="2" customFormat="1" ht="16.5" customHeight="1">
      <c r="A544" s="38"/>
      <c r="B544" s="39"/>
      <c r="C544" s="212" t="s">
        <v>951</v>
      </c>
      <c r="D544" s="212" t="s">
        <v>153</v>
      </c>
      <c r="E544" s="213" t="s">
        <v>3689</v>
      </c>
      <c r="F544" s="214" t="s">
        <v>3690</v>
      </c>
      <c r="G544" s="215" t="s">
        <v>156</v>
      </c>
      <c r="H544" s="216">
        <v>54</v>
      </c>
      <c r="I544" s="217"/>
      <c r="J544" s="218">
        <f>ROUND(I544*H544,2)</f>
        <v>0</v>
      </c>
      <c r="K544" s="214" t="s">
        <v>157</v>
      </c>
      <c r="L544" s="44"/>
      <c r="M544" s="219" t="s">
        <v>19</v>
      </c>
      <c r="N544" s="220" t="s">
        <v>44</v>
      </c>
      <c r="O544" s="84"/>
      <c r="P544" s="221">
        <f>O544*H544</f>
        <v>0</v>
      </c>
      <c r="Q544" s="221">
        <v>0.00093999999999999997</v>
      </c>
      <c r="R544" s="221">
        <f>Q544*H544</f>
        <v>0.05076</v>
      </c>
      <c r="S544" s="221">
        <v>0</v>
      </c>
      <c r="T544" s="222">
        <f>S544*H544</f>
        <v>0</v>
      </c>
      <c r="U544" s="38"/>
      <c r="V544" s="38"/>
      <c r="W544" s="38"/>
      <c r="X544" s="38"/>
      <c r="Y544" s="38"/>
      <c r="Z544" s="38"/>
      <c r="AA544" s="38"/>
      <c r="AB544" s="38"/>
      <c r="AC544" s="38"/>
      <c r="AD544" s="38"/>
      <c r="AE544" s="38"/>
      <c r="AR544" s="223" t="s">
        <v>217</v>
      </c>
      <c r="AT544" s="223" t="s">
        <v>153</v>
      </c>
      <c r="AU544" s="223" t="s">
        <v>83</v>
      </c>
      <c r="AY544" s="17" t="s">
        <v>150</v>
      </c>
      <c r="BE544" s="224">
        <f>IF(N544="základní",J544,0)</f>
        <v>0</v>
      </c>
      <c r="BF544" s="224">
        <f>IF(N544="snížená",J544,0)</f>
        <v>0</v>
      </c>
      <c r="BG544" s="224">
        <f>IF(N544="zákl. přenesená",J544,0)</f>
        <v>0</v>
      </c>
      <c r="BH544" s="224">
        <f>IF(N544="sníž. přenesená",J544,0)</f>
        <v>0</v>
      </c>
      <c r="BI544" s="224">
        <f>IF(N544="nulová",J544,0)</f>
        <v>0</v>
      </c>
      <c r="BJ544" s="17" t="s">
        <v>81</v>
      </c>
      <c r="BK544" s="224">
        <f>ROUND(I544*H544,2)</f>
        <v>0</v>
      </c>
      <c r="BL544" s="17" t="s">
        <v>217</v>
      </c>
      <c r="BM544" s="223" t="s">
        <v>3691</v>
      </c>
    </row>
    <row r="545" s="2" customFormat="1">
      <c r="A545" s="38"/>
      <c r="B545" s="39"/>
      <c r="C545" s="40"/>
      <c r="D545" s="225" t="s">
        <v>159</v>
      </c>
      <c r="E545" s="40"/>
      <c r="F545" s="226" t="s">
        <v>3692</v>
      </c>
      <c r="G545" s="40"/>
      <c r="H545" s="40"/>
      <c r="I545" s="227"/>
      <c r="J545" s="40"/>
      <c r="K545" s="40"/>
      <c r="L545" s="44"/>
      <c r="M545" s="228"/>
      <c r="N545" s="229"/>
      <c r="O545" s="84"/>
      <c r="P545" s="84"/>
      <c r="Q545" s="84"/>
      <c r="R545" s="84"/>
      <c r="S545" s="84"/>
      <c r="T545" s="85"/>
      <c r="U545" s="38"/>
      <c r="V545" s="38"/>
      <c r="W545" s="38"/>
      <c r="X545" s="38"/>
      <c r="Y545" s="38"/>
      <c r="Z545" s="38"/>
      <c r="AA545" s="38"/>
      <c r="AB545" s="38"/>
      <c r="AC545" s="38"/>
      <c r="AD545" s="38"/>
      <c r="AE545" s="38"/>
      <c r="AT545" s="17" t="s">
        <v>159</v>
      </c>
      <c r="AU545" s="17" t="s">
        <v>83</v>
      </c>
    </row>
    <row r="546" s="2" customFormat="1">
      <c r="A546" s="38"/>
      <c r="B546" s="39"/>
      <c r="C546" s="40"/>
      <c r="D546" s="230" t="s">
        <v>161</v>
      </c>
      <c r="E546" s="40"/>
      <c r="F546" s="231" t="s">
        <v>3693</v>
      </c>
      <c r="G546" s="40"/>
      <c r="H546" s="40"/>
      <c r="I546" s="227"/>
      <c r="J546" s="40"/>
      <c r="K546" s="40"/>
      <c r="L546" s="44"/>
      <c r="M546" s="228"/>
      <c r="N546" s="229"/>
      <c r="O546" s="84"/>
      <c r="P546" s="84"/>
      <c r="Q546" s="84"/>
      <c r="R546" s="84"/>
      <c r="S546" s="84"/>
      <c r="T546" s="85"/>
      <c r="U546" s="38"/>
      <c r="V546" s="38"/>
      <c r="W546" s="38"/>
      <c r="X546" s="38"/>
      <c r="Y546" s="38"/>
      <c r="Z546" s="38"/>
      <c r="AA546" s="38"/>
      <c r="AB546" s="38"/>
      <c r="AC546" s="38"/>
      <c r="AD546" s="38"/>
      <c r="AE546" s="38"/>
      <c r="AT546" s="17" t="s">
        <v>161</v>
      </c>
      <c r="AU546" s="17" t="s">
        <v>83</v>
      </c>
    </row>
    <row r="547" s="13" customFormat="1">
      <c r="A547" s="13"/>
      <c r="B547" s="232"/>
      <c r="C547" s="233"/>
      <c r="D547" s="225" t="s">
        <v>163</v>
      </c>
      <c r="E547" s="234" t="s">
        <v>19</v>
      </c>
      <c r="F547" s="235" t="s">
        <v>3694</v>
      </c>
      <c r="G547" s="233"/>
      <c r="H547" s="236">
        <v>54</v>
      </c>
      <c r="I547" s="237"/>
      <c r="J547" s="233"/>
      <c r="K547" s="233"/>
      <c r="L547" s="238"/>
      <c r="M547" s="239"/>
      <c r="N547" s="240"/>
      <c r="O547" s="240"/>
      <c r="P547" s="240"/>
      <c r="Q547" s="240"/>
      <c r="R547" s="240"/>
      <c r="S547" s="240"/>
      <c r="T547" s="241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42" t="s">
        <v>163</v>
      </c>
      <c r="AU547" s="242" t="s">
        <v>83</v>
      </c>
      <c r="AV547" s="13" t="s">
        <v>83</v>
      </c>
      <c r="AW547" s="13" t="s">
        <v>35</v>
      </c>
      <c r="AX547" s="13" t="s">
        <v>81</v>
      </c>
      <c r="AY547" s="242" t="s">
        <v>150</v>
      </c>
    </row>
    <row r="548" s="2" customFormat="1" ht="24.15" customHeight="1">
      <c r="A548" s="38"/>
      <c r="B548" s="39"/>
      <c r="C548" s="243" t="s">
        <v>955</v>
      </c>
      <c r="D548" s="243" t="s">
        <v>229</v>
      </c>
      <c r="E548" s="244" t="s">
        <v>3695</v>
      </c>
      <c r="F548" s="245" t="s">
        <v>3696</v>
      </c>
      <c r="G548" s="246" t="s">
        <v>156</v>
      </c>
      <c r="H548" s="247">
        <v>64.799999999999997</v>
      </c>
      <c r="I548" s="248"/>
      <c r="J548" s="249">
        <f>ROUND(I548*H548,2)</f>
        <v>0</v>
      </c>
      <c r="K548" s="245" t="s">
        <v>157</v>
      </c>
      <c r="L548" s="250"/>
      <c r="M548" s="251" t="s">
        <v>19</v>
      </c>
      <c r="N548" s="252" t="s">
        <v>44</v>
      </c>
      <c r="O548" s="84"/>
      <c r="P548" s="221">
        <f>O548*H548</f>
        <v>0</v>
      </c>
      <c r="Q548" s="221">
        <v>0.0047999999999999996</v>
      </c>
      <c r="R548" s="221">
        <f>Q548*H548</f>
        <v>0.31103999999999998</v>
      </c>
      <c r="S548" s="221">
        <v>0</v>
      </c>
      <c r="T548" s="222">
        <f>S548*H548</f>
        <v>0</v>
      </c>
      <c r="U548" s="38"/>
      <c r="V548" s="38"/>
      <c r="W548" s="38"/>
      <c r="X548" s="38"/>
      <c r="Y548" s="38"/>
      <c r="Z548" s="38"/>
      <c r="AA548" s="38"/>
      <c r="AB548" s="38"/>
      <c r="AC548" s="38"/>
      <c r="AD548" s="38"/>
      <c r="AE548" s="38"/>
      <c r="AR548" s="223" t="s">
        <v>232</v>
      </c>
      <c r="AT548" s="223" t="s">
        <v>229</v>
      </c>
      <c r="AU548" s="223" t="s">
        <v>83</v>
      </c>
      <c r="AY548" s="17" t="s">
        <v>150</v>
      </c>
      <c r="BE548" s="224">
        <f>IF(N548="základní",J548,0)</f>
        <v>0</v>
      </c>
      <c r="BF548" s="224">
        <f>IF(N548="snížená",J548,0)</f>
        <v>0</v>
      </c>
      <c r="BG548" s="224">
        <f>IF(N548="zákl. přenesená",J548,0)</f>
        <v>0</v>
      </c>
      <c r="BH548" s="224">
        <f>IF(N548="sníž. přenesená",J548,0)</f>
        <v>0</v>
      </c>
      <c r="BI548" s="224">
        <f>IF(N548="nulová",J548,0)</f>
        <v>0</v>
      </c>
      <c r="BJ548" s="17" t="s">
        <v>81</v>
      </c>
      <c r="BK548" s="224">
        <f>ROUND(I548*H548,2)</f>
        <v>0</v>
      </c>
      <c r="BL548" s="17" t="s">
        <v>217</v>
      </c>
      <c r="BM548" s="223" t="s">
        <v>3697</v>
      </c>
    </row>
    <row r="549" s="2" customFormat="1">
      <c r="A549" s="38"/>
      <c r="B549" s="39"/>
      <c r="C549" s="40"/>
      <c r="D549" s="225" t="s">
        <v>159</v>
      </c>
      <c r="E549" s="40"/>
      <c r="F549" s="226" t="s">
        <v>3696</v>
      </c>
      <c r="G549" s="40"/>
      <c r="H549" s="40"/>
      <c r="I549" s="227"/>
      <c r="J549" s="40"/>
      <c r="K549" s="40"/>
      <c r="L549" s="44"/>
      <c r="M549" s="228"/>
      <c r="N549" s="229"/>
      <c r="O549" s="84"/>
      <c r="P549" s="84"/>
      <c r="Q549" s="84"/>
      <c r="R549" s="84"/>
      <c r="S549" s="84"/>
      <c r="T549" s="85"/>
      <c r="U549" s="38"/>
      <c r="V549" s="38"/>
      <c r="W549" s="38"/>
      <c r="X549" s="38"/>
      <c r="Y549" s="38"/>
      <c r="Z549" s="38"/>
      <c r="AA549" s="38"/>
      <c r="AB549" s="38"/>
      <c r="AC549" s="38"/>
      <c r="AD549" s="38"/>
      <c r="AE549" s="38"/>
      <c r="AT549" s="17" t="s">
        <v>159</v>
      </c>
      <c r="AU549" s="17" t="s">
        <v>83</v>
      </c>
    </row>
    <row r="550" s="13" customFormat="1">
      <c r="A550" s="13"/>
      <c r="B550" s="232"/>
      <c r="C550" s="233"/>
      <c r="D550" s="225" t="s">
        <v>163</v>
      </c>
      <c r="E550" s="233"/>
      <c r="F550" s="235" t="s">
        <v>3698</v>
      </c>
      <c r="G550" s="233"/>
      <c r="H550" s="236">
        <v>64.799999999999997</v>
      </c>
      <c r="I550" s="237"/>
      <c r="J550" s="233"/>
      <c r="K550" s="233"/>
      <c r="L550" s="238"/>
      <c r="M550" s="239"/>
      <c r="N550" s="240"/>
      <c r="O550" s="240"/>
      <c r="P550" s="240"/>
      <c r="Q550" s="240"/>
      <c r="R550" s="240"/>
      <c r="S550" s="240"/>
      <c r="T550" s="241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42" t="s">
        <v>163</v>
      </c>
      <c r="AU550" s="242" t="s">
        <v>83</v>
      </c>
      <c r="AV550" s="13" t="s">
        <v>83</v>
      </c>
      <c r="AW550" s="13" t="s">
        <v>4</v>
      </c>
      <c r="AX550" s="13" t="s">
        <v>81</v>
      </c>
      <c r="AY550" s="242" t="s">
        <v>150</v>
      </c>
    </row>
    <row r="551" s="2" customFormat="1" ht="16.5" customHeight="1">
      <c r="A551" s="38"/>
      <c r="B551" s="39"/>
      <c r="C551" s="212" t="s">
        <v>959</v>
      </c>
      <c r="D551" s="212" t="s">
        <v>153</v>
      </c>
      <c r="E551" s="213" t="s">
        <v>3699</v>
      </c>
      <c r="F551" s="214" t="s">
        <v>3700</v>
      </c>
      <c r="G551" s="215" t="s">
        <v>182</v>
      </c>
      <c r="H551" s="216">
        <v>0.80400000000000005</v>
      </c>
      <c r="I551" s="217"/>
      <c r="J551" s="218">
        <f>ROUND(I551*H551,2)</f>
        <v>0</v>
      </c>
      <c r="K551" s="214" t="s">
        <v>157</v>
      </c>
      <c r="L551" s="44"/>
      <c r="M551" s="219" t="s">
        <v>19</v>
      </c>
      <c r="N551" s="220" t="s">
        <v>44</v>
      </c>
      <c r="O551" s="84"/>
      <c r="P551" s="221">
        <f>O551*H551</f>
        <v>0</v>
      </c>
      <c r="Q551" s="221">
        <v>0</v>
      </c>
      <c r="R551" s="221">
        <f>Q551*H551</f>
        <v>0</v>
      </c>
      <c r="S551" s="221">
        <v>0</v>
      </c>
      <c r="T551" s="222">
        <f>S551*H551</f>
        <v>0</v>
      </c>
      <c r="U551" s="38"/>
      <c r="V551" s="38"/>
      <c r="W551" s="38"/>
      <c r="X551" s="38"/>
      <c r="Y551" s="38"/>
      <c r="Z551" s="38"/>
      <c r="AA551" s="38"/>
      <c r="AB551" s="38"/>
      <c r="AC551" s="38"/>
      <c r="AD551" s="38"/>
      <c r="AE551" s="38"/>
      <c r="AR551" s="223" t="s">
        <v>217</v>
      </c>
      <c r="AT551" s="223" t="s">
        <v>153</v>
      </c>
      <c r="AU551" s="223" t="s">
        <v>83</v>
      </c>
      <c r="AY551" s="17" t="s">
        <v>150</v>
      </c>
      <c r="BE551" s="224">
        <f>IF(N551="základní",J551,0)</f>
        <v>0</v>
      </c>
      <c r="BF551" s="224">
        <f>IF(N551="snížená",J551,0)</f>
        <v>0</v>
      </c>
      <c r="BG551" s="224">
        <f>IF(N551="zákl. přenesená",J551,0)</f>
        <v>0</v>
      </c>
      <c r="BH551" s="224">
        <f>IF(N551="sníž. přenesená",J551,0)</f>
        <v>0</v>
      </c>
      <c r="BI551" s="224">
        <f>IF(N551="nulová",J551,0)</f>
        <v>0</v>
      </c>
      <c r="BJ551" s="17" t="s">
        <v>81</v>
      </c>
      <c r="BK551" s="224">
        <f>ROUND(I551*H551,2)</f>
        <v>0</v>
      </c>
      <c r="BL551" s="17" t="s">
        <v>217</v>
      </c>
      <c r="BM551" s="223" t="s">
        <v>3701</v>
      </c>
    </row>
    <row r="552" s="2" customFormat="1">
      <c r="A552" s="38"/>
      <c r="B552" s="39"/>
      <c r="C552" s="40"/>
      <c r="D552" s="225" t="s">
        <v>159</v>
      </c>
      <c r="E552" s="40"/>
      <c r="F552" s="226" t="s">
        <v>3702</v>
      </c>
      <c r="G552" s="40"/>
      <c r="H552" s="40"/>
      <c r="I552" s="227"/>
      <c r="J552" s="40"/>
      <c r="K552" s="40"/>
      <c r="L552" s="44"/>
      <c r="M552" s="228"/>
      <c r="N552" s="229"/>
      <c r="O552" s="84"/>
      <c r="P552" s="84"/>
      <c r="Q552" s="84"/>
      <c r="R552" s="84"/>
      <c r="S552" s="84"/>
      <c r="T552" s="85"/>
      <c r="U552" s="38"/>
      <c r="V552" s="38"/>
      <c r="W552" s="38"/>
      <c r="X552" s="38"/>
      <c r="Y552" s="38"/>
      <c r="Z552" s="38"/>
      <c r="AA552" s="38"/>
      <c r="AB552" s="38"/>
      <c r="AC552" s="38"/>
      <c r="AD552" s="38"/>
      <c r="AE552" s="38"/>
      <c r="AT552" s="17" t="s">
        <v>159</v>
      </c>
      <c r="AU552" s="17" t="s">
        <v>83</v>
      </c>
    </row>
    <row r="553" s="2" customFormat="1">
      <c r="A553" s="38"/>
      <c r="B553" s="39"/>
      <c r="C553" s="40"/>
      <c r="D553" s="230" t="s">
        <v>161</v>
      </c>
      <c r="E553" s="40"/>
      <c r="F553" s="231" t="s">
        <v>3703</v>
      </c>
      <c r="G553" s="40"/>
      <c r="H553" s="40"/>
      <c r="I553" s="227"/>
      <c r="J553" s="40"/>
      <c r="K553" s="40"/>
      <c r="L553" s="44"/>
      <c r="M553" s="228"/>
      <c r="N553" s="229"/>
      <c r="O553" s="84"/>
      <c r="P553" s="84"/>
      <c r="Q553" s="84"/>
      <c r="R553" s="84"/>
      <c r="S553" s="84"/>
      <c r="T553" s="85"/>
      <c r="U553" s="38"/>
      <c r="V553" s="38"/>
      <c r="W553" s="38"/>
      <c r="X553" s="38"/>
      <c r="Y553" s="38"/>
      <c r="Z553" s="38"/>
      <c r="AA553" s="38"/>
      <c r="AB553" s="38"/>
      <c r="AC553" s="38"/>
      <c r="AD553" s="38"/>
      <c r="AE553" s="38"/>
      <c r="AT553" s="17" t="s">
        <v>161</v>
      </c>
      <c r="AU553" s="17" t="s">
        <v>83</v>
      </c>
    </row>
    <row r="554" s="12" customFormat="1" ht="22.8" customHeight="1">
      <c r="A554" s="12"/>
      <c r="B554" s="196"/>
      <c r="C554" s="197"/>
      <c r="D554" s="198" t="s">
        <v>72</v>
      </c>
      <c r="E554" s="210" t="s">
        <v>212</v>
      </c>
      <c r="F554" s="210" t="s">
        <v>213</v>
      </c>
      <c r="G554" s="197"/>
      <c r="H554" s="197"/>
      <c r="I554" s="200"/>
      <c r="J554" s="211">
        <f>BK554</f>
        <v>0</v>
      </c>
      <c r="K554" s="197"/>
      <c r="L554" s="202"/>
      <c r="M554" s="203"/>
      <c r="N554" s="204"/>
      <c r="O554" s="204"/>
      <c r="P554" s="205">
        <f>SUM(P555:P579)</f>
        <v>0</v>
      </c>
      <c r="Q554" s="204"/>
      <c r="R554" s="205">
        <f>SUM(R555:R579)</f>
        <v>7.4435951400000011</v>
      </c>
      <c r="S554" s="204"/>
      <c r="T554" s="206">
        <f>SUM(T555:T579)</f>
        <v>3.6219599999999996</v>
      </c>
      <c r="U554" s="12"/>
      <c r="V554" s="12"/>
      <c r="W554" s="12"/>
      <c r="X554" s="12"/>
      <c r="Y554" s="12"/>
      <c r="Z554" s="12"/>
      <c r="AA554" s="12"/>
      <c r="AB554" s="12"/>
      <c r="AC554" s="12"/>
      <c r="AD554" s="12"/>
      <c r="AE554" s="12"/>
      <c r="AR554" s="207" t="s">
        <v>83</v>
      </c>
      <c r="AT554" s="208" t="s">
        <v>72</v>
      </c>
      <c r="AU554" s="208" t="s">
        <v>81</v>
      </c>
      <c r="AY554" s="207" t="s">
        <v>150</v>
      </c>
      <c r="BK554" s="209">
        <f>SUM(BK555:BK579)</f>
        <v>0</v>
      </c>
    </row>
    <row r="555" s="2" customFormat="1" ht="16.5" customHeight="1">
      <c r="A555" s="38"/>
      <c r="B555" s="39"/>
      <c r="C555" s="212" t="s">
        <v>963</v>
      </c>
      <c r="D555" s="212" t="s">
        <v>153</v>
      </c>
      <c r="E555" s="213" t="s">
        <v>3704</v>
      </c>
      <c r="F555" s="214" t="s">
        <v>3705</v>
      </c>
      <c r="G555" s="215" t="s">
        <v>156</v>
      </c>
      <c r="H555" s="216">
        <v>201.22</v>
      </c>
      <c r="I555" s="217"/>
      <c r="J555" s="218">
        <f>ROUND(I555*H555,2)</f>
        <v>0</v>
      </c>
      <c r="K555" s="214" t="s">
        <v>157</v>
      </c>
      <c r="L555" s="44"/>
      <c r="M555" s="219" t="s">
        <v>19</v>
      </c>
      <c r="N555" s="220" t="s">
        <v>44</v>
      </c>
      <c r="O555" s="84"/>
      <c r="P555" s="221">
        <f>O555*H555</f>
        <v>0</v>
      </c>
      <c r="Q555" s="221">
        <v>0</v>
      </c>
      <c r="R555" s="221">
        <f>Q555*H555</f>
        <v>0</v>
      </c>
      <c r="S555" s="221">
        <v>0.017999999999999999</v>
      </c>
      <c r="T555" s="222">
        <f>S555*H555</f>
        <v>3.6219599999999996</v>
      </c>
      <c r="U555" s="38"/>
      <c r="V555" s="38"/>
      <c r="W555" s="38"/>
      <c r="X555" s="38"/>
      <c r="Y555" s="38"/>
      <c r="Z555" s="38"/>
      <c r="AA555" s="38"/>
      <c r="AB555" s="38"/>
      <c r="AC555" s="38"/>
      <c r="AD555" s="38"/>
      <c r="AE555" s="38"/>
      <c r="AR555" s="223" t="s">
        <v>217</v>
      </c>
      <c r="AT555" s="223" t="s">
        <v>153</v>
      </c>
      <c r="AU555" s="223" t="s">
        <v>83</v>
      </c>
      <c r="AY555" s="17" t="s">
        <v>150</v>
      </c>
      <c r="BE555" s="224">
        <f>IF(N555="základní",J555,0)</f>
        <v>0</v>
      </c>
      <c r="BF555" s="224">
        <f>IF(N555="snížená",J555,0)</f>
        <v>0</v>
      </c>
      <c r="BG555" s="224">
        <f>IF(N555="zákl. přenesená",J555,0)</f>
        <v>0</v>
      </c>
      <c r="BH555" s="224">
        <f>IF(N555="sníž. přenesená",J555,0)</f>
        <v>0</v>
      </c>
      <c r="BI555" s="224">
        <f>IF(N555="nulová",J555,0)</f>
        <v>0</v>
      </c>
      <c r="BJ555" s="17" t="s">
        <v>81</v>
      </c>
      <c r="BK555" s="224">
        <f>ROUND(I555*H555,2)</f>
        <v>0</v>
      </c>
      <c r="BL555" s="17" t="s">
        <v>217</v>
      </c>
      <c r="BM555" s="223" t="s">
        <v>3706</v>
      </c>
    </row>
    <row r="556" s="2" customFormat="1">
      <c r="A556" s="38"/>
      <c r="B556" s="39"/>
      <c r="C556" s="40"/>
      <c r="D556" s="225" t="s">
        <v>159</v>
      </c>
      <c r="E556" s="40"/>
      <c r="F556" s="226" t="s">
        <v>3707</v>
      </c>
      <c r="G556" s="40"/>
      <c r="H556" s="40"/>
      <c r="I556" s="227"/>
      <c r="J556" s="40"/>
      <c r="K556" s="40"/>
      <c r="L556" s="44"/>
      <c r="M556" s="228"/>
      <c r="N556" s="229"/>
      <c r="O556" s="84"/>
      <c r="P556" s="84"/>
      <c r="Q556" s="84"/>
      <c r="R556" s="84"/>
      <c r="S556" s="84"/>
      <c r="T556" s="85"/>
      <c r="U556" s="38"/>
      <c r="V556" s="38"/>
      <c r="W556" s="38"/>
      <c r="X556" s="38"/>
      <c r="Y556" s="38"/>
      <c r="Z556" s="38"/>
      <c r="AA556" s="38"/>
      <c r="AB556" s="38"/>
      <c r="AC556" s="38"/>
      <c r="AD556" s="38"/>
      <c r="AE556" s="38"/>
      <c r="AT556" s="17" t="s">
        <v>159</v>
      </c>
      <c r="AU556" s="17" t="s">
        <v>83</v>
      </c>
    </row>
    <row r="557" s="2" customFormat="1">
      <c r="A557" s="38"/>
      <c r="B557" s="39"/>
      <c r="C557" s="40"/>
      <c r="D557" s="230" t="s">
        <v>161</v>
      </c>
      <c r="E557" s="40"/>
      <c r="F557" s="231" t="s">
        <v>3708</v>
      </c>
      <c r="G557" s="40"/>
      <c r="H557" s="40"/>
      <c r="I557" s="227"/>
      <c r="J557" s="40"/>
      <c r="K557" s="40"/>
      <c r="L557" s="44"/>
      <c r="M557" s="228"/>
      <c r="N557" s="229"/>
      <c r="O557" s="84"/>
      <c r="P557" s="84"/>
      <c r="Q557" s="84"/>
      <c r="R557" s="84"/>
      <c r="S557" s="84"/>
      <c r="T557" s="85"/>
      <c r="U557" s="38"/>
      <c r="V557" s="38"/>
      <c r="W557" s="38"/>
      <c r="X557" s="38"/>
      <c r="Y557" s="38"/>
      <c r="Z557" s="38"/>
      <c r="AA557" s="38"/>
      <c r="AB557" s="38"/>
      <c r="AC557" s="38"/>
      <c r="AD557" s="38"/>
      <c r="AE557" s="38"/>
      <c r="AT557" s="17" t="s">
        <v>161</v>
      </c>
      <c r="AU557" s="17" t="s">
        <v>83</v>
      </c>
    </row>
    <row r="558" s="13" customFormat="1">
      <c r="A558" s="13"/>
      <c r="B558" s="232"/>
      <c r="C558" s="233"/>
      <c r="D558" s="225" t="s">
        <v>163</v>
      </c>
      <c r="E558" s="234" t="s">
        <v>19</v>
      </c>
      <c r="F558" s="235" t="s">
        <v>3655</v>
      </c>
      <c r="G558" s="233"/>
      <c r="H558" s="236">
        <v>125.02</v>
      </c>
      <c r="I558" s="237"/>
      <c r="J558" s="233"/>
      <c r="K558" s="233"/>
      <c r="L558" s="238"/>
      <c r="M558" s="239"/>
      <c r="N558" s="240"/>
      <c r="O558" s="240"/>
      <c r="P558" s="240"/>
      <c r="Q558" s="240"/>
      <c r="R558" s="240"/>
      <c r="S558" s="240"/>
      <c r="T558" s="241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42" t="s">
        <v>163</v>
      </c>
      <c r="AU558" s="242" t="s">
        <v>83</v>
      </c>
      <c r="AV558" s="13" t="s">
        <v>83</v>
      </c>
      <c r="AW558" s="13" t="s">
        <v>35</v>
      </c>
      <c r="AX558" s="13" t="s">
        <v>73</v>
      </c>
      <c r="AY558" s="242" t="s">
        <v>150</v>
      </c>
    </row>
    <row r="559" s="13" customFormat="1">
      <c r="A559" s="13"/>
      <c r="B559" s="232"/>
      <c r="C559" s="233"/>
      <c r="D559" s="225" t="s">
        <v>163</v>
      </c>
      <c r="E559" s="234" t="s">
        <v>19</v>
      </c>
      <c r="F559" s="235" t="s">
        <v>3656</v>
      </c>
      <c r="G559" s="233"/>
      <c r="H559" s="236">
        <v>76.200000000000003</v>
      </c>
      <c r="I559" s="237"/>
      <c r="J559" s="233"/>
      <c r="K559" s="233"/>
      <c r="L559" s="238"/>
      <c r="M559" s="239"/>
      <c r="N559" s="240"/>
      <c r="O559" s="240"/>
      <c r="P559" s="240"/>
      <c r="Q559" s="240"/>
      <c r="R559" s="240"/>
      <c r="S559" s="240"/>
      <c r="T559" s="241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42" t="s">
        <v>163</v>
      </c>
      <c r="AU559" s="242" t="s">
        <v>83</v>
      </c>
      <c r="AV559" s="13" t="s">
        <v>83</v>
      </c>
      <c r="AW559" s="13" t="s">
        <v>35</v>
      </c>
      <c r="AX559" s="13" t="s">
        <v>73</v>
      </c>
      <c r="AY559" s="242" t="s">
        <v>150</v>
      </c>
    </row>
    <row r="560" s="2" customFormat="1" ht="16.5" customHeight="1">
      <c r="A560" s="38"/>
      <c r="B560" s="39"/>
      <c r="C560" s="212" t="s">
        <v>968</v>
      </c>
      <c r="D560" s="212" t="s">
        <v>153</v>
      </c>
      <c r="E560" s="213" t="s">
        <v>3709</v>
      </c>
      <c r="F560" s="214" t="s">
        <v>3710</v>
      </c>
      <c r="G560" s="215" t="s">
        <v>156</v>
      </c>
      <c r="H560" s="216">
        <v>171.39400000000001</v>
      </c>
      <c r="I560" s="217"/>
      <c r="J560" s="218">
        <f>ROUND(I560*H560,2)</f>
        <v>0</v>
      </c>
      <c r="K560" s="214" t="s">
        <v>157</v>
      </c>
      <c r="L560" s="44"/>
      <c r="M560" s="219" t="s">
        <v>19</v>
      </c>
      <c r="N560" s="220" t="s">
        <v>44</v>
      </c>
      <c r="O560" s="84"/>
      <c r="P560" s="221">
        <f>O560*H560</f>
        <v>0</v>
      </c>
      <c r="Q560" s="221">
        <v>0</v>
      </c>
      <c r="R560" s="221">
        <f>Q560*H560</f>
        <v>0</v>
      </c>
      <c r="S560" s="221">
        <v>0</v>
      </c>
      <c r="T560" s="222">
        <f>S560*H560</f>
        <v>0</v>
      </c>
      <c r="U560" s="38"/>
      <c r="V560" s="38"/>
      <c r="W560" s="38"/>
      <c r="X560" s="38"/>
      <c r="Y560" s="38"/>
      <c r="Z560" s="38"/>
      <c r="AA560" s="38"/>
      <c r="AB560" s="38"/>
      <c r="AC560" s="38"/>
      <c r="AD560" s="38"/>
      <c r="AE560" s="38"/>
      <c r="AR560" s="223" t="s">
        <v>217</v>
      </c>
      <c r="AT560" s="223" t="s">
        <v>153</v>
      </c>
      <c r="AU560" s="223" t="s">
        <v>83</v>
      </c>
      <c r="AY560" s="17" t="s">
        <v>150</v>
      </c>
      <c r="BE560" s="224">
        <f>IF(N560="základní",J560,0)</f>
        <v>0</v>
      </c>
      <c r="BF560" s="224">
        <f>IF(N560="snížená",J560,0)</f>
        <v>0</v>
      </c>
      <c r="BG560" s="224">
        <f>IF(N560="zákl. přenesená",J560,0)</f>
        <v>0</v>
      </c>
      <c r="BH560" s="224">
        <f>IF(N560="sníž. přenesená",J560,0)</f>
        <v>0</v>
      </c>
      <c r="BI560" s="224">
        <f>IF(N560="nulová",J560,0)</f>
        <v>0</v>
      </c>
      <c r="BJ560" s="17" t="s">
        <v>81</v>
      </c>
      <c r="BK560" s="224">
        <f>ROUND(I560*H560,2)</f>
        <v>0</v>
      </c>
      <c r="BL560" s="17" t="s">
        <v>217</v>
      </c>
      <c r="BM560" s="223" t="s">
        <v>3711</v>
      </c>
    </row>
    <row r="561" s="2" customFormat="1">
      <c r="A561" s="38"/>
      <c r="B561" s="39"/>
      <c r="C561" s="40"/>
      <c r="D561" s="225" t="s">
        <v>159</v>
      </c>
      <c r="E561" s="40"/>
      <c r="F561" s="226" t="s">
        <v>3712</v>
      </c>
      <c r="G561" s="40"/>
      <c r="H561" s="40"/>
      <c r="I561" s="227"/>
      <c r="J561" s="40"/>
      <c r="K561" s="40"/>
      <c r="L561" s="44"/>
      <c r="M561" s="228"/>
      <c r="N561" s="229"/>
      <c r="O561" s="84"/>
      <c r="P561" s="84"/>
      <c r="Q561" s="84"/>
      <c r="R561" s="84"/>
      <c r="S561" s="84"/>
      <c r="T561" s="85"/>
      <c r="U561" s="38"/>
      <c r="V561" s="38"/>
      <c r="W561" s="38"/>
      <c r="X561" s="38"/>
      <c r="Y561" s="38"/>
      <c r="Z561" s="38"/>
      <c r="AA561" s="38"/>
      <c r="AB561" s="38"/>
      <c r="AC561" s="38"/>
      <c r="AD561" s="38"/>
      <c r="AE561" s="38"/>
      <c r="AT561" s="17" t="s">
        <v>159</v>
      </c>
      <c r="AU561" s="17" t="s">
        <v>83</v>
      </c>
    </row>
    <row r="562" s="2" customFormat="1">
      <c r="A562" s="38"/>
      <c r="B562" s="39"/>
      <c r="C562" s="40"/>
      <c r="D562" s="230" t="s">
        <v>161</v>
      </c>
      <c r="E562" s="40"/>
      <c r="F562" s="231" t="s">
        <v>3713</v>
      </c>
      <c r="G562" s="40"/>
      <c r="H562" s="40"/>
      <c r="I562" s="227"/>
      <c r="J562" s="40"/>
      <c r="K562" s="40"/>
      <c r="L562" s="44"/>
      <c r="M562" s="228"/>
      <c r="N562" s="229"/>
      <c r="O562" s="84"/>
      <c r="P562" s="84"/>
      <c r="Q562" s="84"/>
      <c r="R562" s="84"/>
      <c r="S562" s="84"/>
      <c r="T562" s="85"/>
      <c r="U562" s="38"/>
      <c r="V562" s="38"/>
      <c r="W562" s="38"/>
      <c r="X562" s="38"/>
      <c r="Y562" s="38"/>
      <c r="Z562" s="38"/>
      <c r="AA562" s="38"/>
      <c r="AB562" s="38"/>
      <c r="AC562" s="38"/>
      <c r="AD562" s="38"/>
      <c r="AE562" s="38"/>
      <c r="AT562" s="17" t="s">
        <v>161</v>
      </c>
      <c r="AU562" s="17" t="s">
        <v>83</v>
      </c>
    </row>
    <row r="563" s="2" customFormat="1" ht="16.5" customHeight="1">
      <c r="A563" s="38"/>
      <c r="B563" s="39"/>
      <c r="C563" s="243" t="s">
        <v>974</v>
      </c>
      <c r="D563" s="243" t="s">
        <v>229</v>
      </c>
      <c r="E563" s="244" t="s">
        <v>3714</v>
      </c>
      <c r="F563" s="245" t="s">
        <v>3715</v>
      </c>
      <c r="G563" s="246" t="s">
        <v>156</v>
      </c>
      <c r="H563" s="247">
        <v>359.92700000000002</v>
      </c>
      <c r="I563" s="248"/>
      <c r="J563" s="249">
        <f>ROUND(I563*H563,2)</f>
        <v>0</v>
      </c>
      <c r="K563" s="245" t="s">
        <v>157</v>
      </c>
      <c r="L563" s="250"/>
      <c r="M563" s="251" t="s">
        <v>19</v>
      </c>
      <c r="N563" s="252" t="s">
        <v>44</v>
      </c>
      <c r="O563" s="84"/>
      <c r="P563" s="221">
        <f>O563*H563</f>
        <v>0</v>
      </c>
      <c r="Q563" s="221">
        <v>0.020060000000000001</v>
      </c>
      <c r="R563" s="221">
        <f>Q563*H563</f>
        <v>7.2201356200000006</v>
      </c>
      <c r="S563" s="221">
        <v>0</v>
      </c>
      <c r="T563" s="222">
        <f>S563*H563</f>
        <v>0</v>
      </c>
      <c r="U563" s="38"/>
      <c r="V563" s="38"/>
      <c r="W563" s="38"/>
      <c r="X563" s="38"/>
      <c r="Y563" s="38"/>
      <c r="Z563" s="38"/>
      <c r="AA563" s="38"/>
      <c r="AB563" s="38"/>
      <c r="AC563" s="38"/>
      <c r="AD563" s="38"/>
      <c r="AE563" s="38"/>
      <c r="AR563" s="223" t="s">
        <v>232</v>
      </c>
      <c r="AT563" s="223" t="s">
        <v>229</v>
      </c>
      <c r="AU563" s="223" t="s">
        <v>83</v>
      </c>
      <c r="AY563" s="17" t="s">
        <v>150</v>
      </c>
      <c r="BE563" s="224">
        <f>IF(N563="základní",J563,0)</f>
        <v>0</v>
      </c>
      <c r="BF563" s="224">
        <f>IF(N563="snížená",J563,0)</f>
        <v>0</v>
      </c>
      <c r="BG563" s="224">
        <f>IF(N563="zákl. přenesená",J563,0)</f>
        <v>0</v>
      </c>
      <c r="BH563" s="224">
        <f>IF(N563="sníž. přenesená",J563,0)</f>
        <v>0</v>
      </c>
      <c r="BI563" s="224">
        <f>IF(N563="nulová",J563,0)</f>
        <v>0</v>
      </c>
      <c r="BJ563" s="17" t="s">
        <v>81</v>
      </c>
      <c r="BK563" s="224">
        <f>ROUND(I563*H563,2)</f>
        <v>0</v>
      </c>
      <c r="BL563" s="17" t="s">
        <v>217</v>
      </c>
      <c r="BM563" s="223" t="s">
        <v>3716</v>
      </c>
    </row>
    <row r="564" s="2" customFormat="1">
      <c r="A564" s="38"/>
      <c r="B564" s="39"/>
      <c r="C564" s="40"/>
      <c r="D564" s="225" t="s">
        <v>159</v>
      </c>
      <c r="E564" s="40"/>
      <c r="F564" s="226" t="s">
        <v>3715</v>
      </c>
      <c r="G564" s="40"/>
      <c r="H564" s="40"/>
      <c r="I564" s="227"/>
      <c r="J564" s="40"/>
      <c r="K564" s="40"/>
      <c r="L564" s="44"/>
      <c r="M564" s="228"/>
      <c r="N564" s="229"/>
      <c r="O564" s="84"/>
      <c r="P564" s="84"/>
      <c r="Q564" s="84"/>
      <c r="R564" s="84"/>
      <c r="S564" s="84"/>
      <c r="T564" s="85"/>
      <c r="U564" s="38"/>
      <c r="V564" s="38"/>
      <c r="W564" s="38"/>
      <c r="X564" s="38"/>
      <c r="Y564" s="38"/>
      <c r="Z564" s="38"/>
      <c r="AA564" s="38"/>
      <c r="AB564" s="38"/>
      <c r="AC564" s="38"/>
      <c r="AD564" s="38"/>
      <c r="AE564" s="38"/>
      <c r="AT564" s="17" t="s">
        <v>159</v>
      </c>
      <c r="AU564" s="17" t="s">
        <v>83</v>
      </c>
    </row>
    <row r="565" s="2" customFormat="1">
      <c r="A565" s="38"/>
      <c r="B565" s="39"/>
      <c r="C565" s="40"/>
      <c r="D565" s="225" t="s">
        <v>260</v>
      </c>
      <c r="E565" s="40"/>
      <c r="F565" s="253" t="s">
        <v>3717</v>
      </c>
      <c r="G565" s="40"/>
      <c r="H565" s="40"/>
      <c r="I565" s="227"/>
      <c r="J565" s="40"/>
      <c r="K565" s="40"/>
      <c r="L565" s="44"/>
      <c r="M565" s="228"/>
      <c r="N565" s="229"/>
      <c r="O565" s="84"/>
      <c r="P565" s="84"/>
      <c r="Q565" s="84"/>
      <c r="R565" s="84"/>
      <c r="S565" s="84"/>
      <c r="T565" s="85"/>
      <c r="U565" s="38"/>
      <c r="V565" s="38"/>
      <c r="W565" s="38"/>
      <c r="X565" s="38"/>
      <c r="Y565" s="38"/>
      <c r="Z565" s="38"/>
      <c r="AA565" s="38"/>
      <c r="AB565" s="38"/>
      <c r="AC565" s="38"/>
      <c r="AD565" s="38"/>
      <c r="AE565" s="38"/>
      <c r="AT565" s="17" t="s">
        <v>260</v>
      </c>
      <c r="AU565" s="17" t="s">
        <v>83</v>
      </c>
    </row>
    <row r="566" s="13" customFormat="1">
      <c r="A566" s="13"/>
      <c r="B566" s="232"/>
      <c r="C566" s="233"/>
      <c r="D566" s="225" t="s">
        <v>163</v>
      </c>
      <c r="E566" s="233"/>
      <c r="F566" s="235" t="s">
        <v>3718</v>
      </c>
      <c r="G566" s="233"/>
      <c r="H566" s="236">
        <v>359.92700000000002</v>
      </c>
      <c r="I566" s="237"/>
      <c r="J566" s="233"/>
      <c r="K566" s="233"/>
      <c r="L566" s="238"/>
      <c r="M566" s="239"/>
      <c r="N566" s="240"/>
      <c r="O566" s="240"/>
      <c r="P566" s="240"/>
      <c r="Q566" s="240"/>
      <c r="R566" s="240"/>
      <c r="S566" s="240"/>
      <c r="T566" s="241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42" t="s">
        <v>163</v>
      </c>
      <c r="AU566" s="242" t="s">
        <v>83</v>
      </c>
      <c r="AV566" s="13" t="s">
        <v>83</v>
      </c>
      <c r="AW566" s="13" t="s">
        <v>4</v>
      </c>
      <c r="AX566" s="13" t="s">
        <v>81</v>
      </c>
      <c r="AY566" s="242" t="s">
        <v>150</v>
      </c>
    </row>
    <row r="567" s="2" customFormat="1" ht="21.75" customHeight="1">
      <c r="A567" s="38"/>
      <c r="B567" s="39"/>
      <c r="C567" s="212" t="s">
        <v>980</v>
      </c>
      <c r="D567" s="212" t="s">
        <v>153</v>
      </c>
      <c r="E567" s="213" t="s">
        <v>3719</v>
      </c>
      <c r="F567" s="214" t="s">
        <v>3720</v>
      </c>
      <c r="G567" s="215" t="s">
        <v>156</v>
      </c>
      <c r="H567" s="216">
        <v>171.39400000000001</v>
      </c>
      <c r="I567" s="217"/>
      <c r="J567" s="218">
        <f>ROUND(I567*H567,2)</f>
        <v>0</v>
      </c>
      <c r="K567" s="214" t="s">
        <v>157</v>
      </c>
      <c r="L567" s="44"/>
      <c r="M567" s="219" t="s">
        <v>19</v>
      </c>
      <c r="N567" s="220" t="s">
        <v>44</v>
      </c>
      <c r="O567" s="84"/>
      <c r="P567" s="221">
        <f>O567*H567</f>
        <v>0</v>
      </c>
      <c r="Q567" s="221">
        <v>8.0000000000000007E-05</v>
      </c>
      <c r="R567" s="221">
        <f>Q567*H567</f>
        <v>0.013711520000000001</v>
      </c>
      <c r="S567" s="221">
        <v>0</v>
      </c>
      <c r="T567" s="222">
        <f>S567*H567</f>
        <v>0</v>
      </c>
      <c r="U567" s="38"/>
      <c r="V567" s="38"/>
      <c r="W567" s="38"/>
      <c r="X567" s="38"/>
      <c r="Y567" s="38"/>
      <c r="Z567" s="38"/>
      <c r="AA567" s="38"/>
      <c r="AB567" s="38"/>
      <c r="AC567" s="38"/>
      <c r="AD567" s="38"/>
      <c r="AE567" s="38"/>
      <c r="AR567" s="223" t="s">
        <v>217</v>
      </c>
      <c r="AT567" s="223" t="s">
        <v>153</v>
      </c>
      <c r="AU567" s="223" t="s">
        <v>83</v>
      </c>
      <c r="AY567" s="17" t="s">
        <v>150</v>
      </c>
      <c r="BE567" s="224">
        <f>IF(N567="základní",J567,0)</f>
        <v>0</v>
      </c>
      <c r="BF567" s="224">
        <f>IF(N567="snížená",J567,0)</f>
        <v>0</v>
      </c>
      <c r="BG567" s="224">
        <f>IF(N567="zákl. přenesená",J567,0)</f>
        <v>0</v>
      </c>
      <c r="BH567" s="224">
        <f>IF(N567="sníž. přenesená",J567,0)</f>
        <v>0</v>
      </c>
      <c r="BI567" s="224">
        <f>IF(N567="nulová",J567,0)</f>
        <v>0</v>
      </c>
      <c r="BJ567" s="17" t="s">
        <v>81</v>
      </c>
      <c r="BK567" s="224">
        <f>ROUND(I567*H567,2)</f>
        <v>0</v>
      </c>
      <c r="BL567" s="17" t="s">
        <v>217</v>
      </c>
      <c r="BM567" s="223" t="s">
        <v>3721</v>
      </c>
    </row>
    <row r="568" s="2" customFormat="1">
      <c r="A568" s="38"/>
      <c r="B568" s="39"/>
      <c r="C568" s="40"/>
      <c r="D568" s="225" t="s">
        <v>159</v>
      </c>
      <c r="E568" s="40"/>
      <c r="F568" s="226" t="s">
        <v>3722</v>
      </c>
      <c r="G568" s="40"/>
      <c r="H568" s="40"/>
      <c r="I568" s="227"/>
      <c r="J568" s="40"/>
      <c r="K568" s="40"/>
      <c r="L568" s="44"/>
      <c r="M568" s="228"/>
      <c r="N568" s="229"/>
      <c r="O568" s="84"/>
      <c r="P568" s="84"/>
      <c r="Q568" s="84"/>
      <c r="R568" s="84"/>
      <c r="S568" s="84"/>
      <c r="T568" s="85"/>
      <c r="U568" s="38"/>
      <c r="V568" s="38"/>
      <c r="W568" s="38"/>
      <c r="X568" s="38"/>
      <c r="Y568" s="38"/>
      <c r="Z568" s="38"/>
      <c r="AA568" s="38"/>
      <c r="AB568" s="38"/>
      <c r="AC568" s="38"/>
      <c r="AD568" s="38"/>
      <c r="AE568" s="38"/>
      <c r="AT568" s="17" t="s">
        <v>159</v>
      </c>
      <c r="AU568" s="17" t="s">
        <v>83</v>
      </c>
    </row>
    <row r="569" s="2" customFormat="1">
      <c r="A569" s="38"/>
      <c r="B569" s="39"/>
      <c r="C569" s="40"/>
      <c r="D569" s="230" t="s">
        <v>161</v>
      </c>
      <c r="E569" s="40"/>
      <c r="F569" s="231" t="s">
        <v>3723</v>
      </c>
      <c r="G569" s="40"/>
      <c r="H569" s="40"/>
      <c r="I569" s="227"/>
      <c r="J569" s="40"/>
      <c r="K569" s="40"/>
      <c r="L569" s="44"/>
      <c r="M569" s="228"/>
      <c r="N569" s="229"/>
      <c r="O569" s="84"/>
      <c r="P569" s="84"/>
      <c r="Q569" s="84"/>
      <c r="R569" s="84"/>
      <c r="S569" s="84"/>
      <c r="T569" s="85"/>
      <c r="U569" s="38"/>
      <c r="V569" s="38"/>
      <c r="W569" s="38"/>
      <c r="X569" s="38"/>
      <c r="Y569" s="38"/>
      <c r="Z569" s="38"/>
      <c r="AA569" s="38"/>
      <c r="AB569" s="38"/>
      <c r="AC569" s="38"/>
      <c r="AD569" s="38"/>
      <c r="AE569" s="38"/>
      <c r="AT569" s="17" t="s">
        <v>161</v>
      </c>
      <c r="AU569" s="17" t="s">
        <v>83</v>
      </c>
    </row>
    <row r="570" s="2" customFormat="1" ht="16.5" customHeight="1">
      <c r="A570" s="38"/>
      <c r="B570" s="39"/>
      <c r="C570" s="212" t="s">
        <v>986</v>
      </c>
      <c r="D570" s="212" t="s">
        <v>153</v>
      </c>
      <c r="E570" s="213" t="s">
        <v>3724</v>
      </c>
      <c r="F570" s="214" t="s">
        <v>3725</v>
      </c>
      <c r="G570" s="215" t="s">
        <v>156</v>
      </c>
      <c r="H570" s="216">
        <v>171.39400000000001</v>
      </c>
      <c r="I570" s="217"/>
      <c r="J570" s="218">
        <f>ROUND(I570*H570,2)</f>
        <v>0</v>
      </c>
      <c r="K570" s="214" t="s">
        <v>157</v>
      </c>
      <c r="L570" s="44"/>
      <c r="M570" s="219" t="s">
        <v>19</v>
      </c>
      <c r="N570" s="220" t="s">
        <v>44</v>
      </c>
      <c r="O570" s="84"/>
      <c r="P570" s="221">
        <f>O570*H570</f>
        <v>0</v>
      </c>
      <c r="Q570" s="221">
        <v>0</v>
      </c>
      <c r="R570" s="221">
        <f>Q570*H570</f>
        <v>0</v>
      </c>
      <c r="S570" s="221">
        <v>0</v>
      </c>
      <c r="T570" s="222">
        <f>S570*H570</f>
        <v>0</v>
      </c>
      <c r="U570" s="38"/>
      <c r="V570" s="38"/>
      <c r="W570" s="38"/>
      <c r="X570" s="38"/>
      <c r="Y570" s="38"/>
      <c r="Z570" s="38"/>
      <c r="AA570" s="38"/>
      <c r="AB570" s="38"/>
      <c r="AC570" s="38"/>
      <c r="AD570" s="38"/>
      <c r="AE570" s="38"/>
      <c r="AR570" s="223" t="s">
        <v>217</v>
      </c>
      <c r="AT570" s="223" t="s">
        <v>153</v>
      </c>
      <c r="AU570" s="223" t="s">
        <v>83</v>
      </c>
      <c r="AY570" s="17" t="s">
        <v>150</v>
      </c>
      <c r="BE570" s="224">
        <f>IF(N570="základní",J570,0)</f>
        <v>0</v>
      </c>
      <c r="BF570" s="224">
        <f>IF(N570="snížená",J570,0)</f>
        <v>0</v>
      </c>
      <c r="BG570" s="224">
        <f>IF(N570="zákl. přenesená",J570,0)</f>
        <v>0</v>
      </c>
      <c r="BH570" s="224">
        <f>IF(N570="sníž. přenesená",J570,0)</f>
        <v>0</v>
      </c>
      <c r="BI570" s="224">
        <f>IF(N570="nulová",J570,0)</f>
        <v>0</v>
      </c>
      <c r="BJ570" s="17" t="s">
        <v>81</v>
      </c>
      <c r="BK570" s="224">
        <f>ROUND(I570*H570,2)</f>
        <v>0</v>
      </c>
      <c r="BL570" s="17" t="s">
        <v>217</v>
      </c>
      <c r="BM570" s="223" t="s">
        <v>3726</v>
      </c>
    </row>
    <row r="571" s="2" customFormat="1">
      <c r="A571" s="38"/>
      <c r="B571" s="39"/>
      <c r="C571" s="40"/>
      <c r="D571" s="225" t="s">
        <v>159</v>
      </c>
      <c r="E571" s="40"/>
      <c r="F571" s="226" t="s">
        <v>3727</v>
      </c>
      <c r="G571" s="40"/>
      <c r="H571" s="40"/>
      <c r="I571" s="227"/>
      <c r="J571" s="40"/>
      <c r="K571" s="40"/>
      <c r="L571" s="44"/>
      <c r="M571" s="228"/>
      <c r="N571" s="229"/>
      <c r="O571" s="84"/>
      <c r="P571" s="84"/>
      <c r="Q571" s="84"/>
      <c r="R571" s="84"/>
      <c r="S571" s="84"/>
      <c r="T571" s="85"/>
      <c r="U571" s="38"/>
      <c r="V571" s="38"/>
      <c r="W571" s="38"/>
      <c r="X571" s="38"/>
      <c r="Y571" s="38"/>
      <c r="Z571" s="38"/>
      <c r="AA571" s="38"/>
      <c r="AB571" s="38"/>
      <c r="AC571" s="38"/>
      <c r="AD571" s="38"/>
      <c r="AE571" s="38"/>
      <c r="AT571" s="17" t="s">
        <v>159</v>
      </c>
      <c r="AU571" s="17" t="s">
        <v>83</v>
      </c>
    </row>
    <row r="572" s="2" customFormat="1">
      <c r="A572" s="38"/>
      <c r="B572" s="39"/>
      <c r="C572" s="40"/>
      <c r="D572" s="230" t="s">
        <v>161</v>
      </c>
      <c r="E572" s="40"/>
      <c r="F572" s="231" t="s">
        <v>3728</v>
      </c>
      <c r="G572" s="40"/>
      <c r="H572" s="40"/>
      <c r="I572" s="227"/>
      <c r="J572" s="40"/>
      <c r="K572" s="40"/>
      <c r="L572" s="44"/>
      <c r="M572" s="228"/>
      <c r="N572" s="229"/>
      <c r="O572" s="84"/>
      <c r="P572" s="84"/>
      <c r="Q572" s="84"/>
      <c r="R572" s="84"/>
      <c r="S572" s="84"/>
      <c r="T572" s="85"/>
      <c r="U572" s="38"/>
      <c r="V572" s="38"/>
      <c r="W572" s="38"/>
      <c r="X572" s="38"/>
      <c r="Y572" s="38"/>
      <c r="Z572" s="38"/>
      <c r="AA572" s="38"/>
      <c r="AB572" s="38"/>
      <c r="AC572" s="38"/>
      <c r="AD572" s="38"/>
      <c r="AE572" s="38"/>
      <c r="AT572" s="17" t="s">
        <v>161</v>
      </c>
      <c r="AU572" s="17" t="s">
        <v>83</v>
      </c>
    </row>
    <row r="573" s="13" customFormat="1">
      <c r="A573" s="13"/>
      <c r="B573" s="232"/>
      <c r="C573" s="233"/>
      <c r="D573" s="225" t="s">
        <v>163</v>
      </c>
      <c r="E573" s="234" t="s">
        <v>19</v>
      </c>
      <c r="F573" s="235" t="s">
        <v>3729</v>
      </c>
      <c r="G573" s="233"/>
      <c r="H573" s="236">
        <v>171.39400000000001</v>
      </c>
      <c r="I573" s="237"/>
      <c r="J573" s="233"/>
      <c r="K573" s="233"/>
      <c r="L573" s="238"/>
      <c r="M573" s="239"/>
      <c r="N573" s="240"/>
      <c r="O573" s="240"/>
      <c r="P573" s="240"/>
      <c r="Q573" s="240"/>
      <c r="R573" s="240"/>
      <c r="S573" s="240"/>
      <c r="T573" s="241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42" t="s">
        <v>163</v>
      </c>
      <c r="AU573" s="242" t="s">
        <v>83</v>
      </c>
      <c r="AV573" s="13" t="s">
        <v>83</v>
      </c>
      <c r="AW573" s="13" t="s">
        <v>35</v>
      </c>
      <c r="AX573" s="13" t="s">
        <v>81</v>
      </c>
      <c r="AY573" s="242" t="s">
        <v>150</v>
      </c>
    </row>
    <row r="574" s="2" customFormat="1" ht="16.5" customHeight="1">
      <c r="A574" s="38"/>
      <c r="B574" s="39"/>
      <c r="C574" s="243" t="s">
        <v>990</v>
      </c>
      <c r="D574" s="243" t="s">
        <v>229</v>
      </c>
      <c r="E574" s="244" t="s">
        <v>3730</v>
      </c>
      <c r="F574" s="245" t="s">
        <v>3731</v>
      </c>
      <c r="G574" s="246" t="s">
        <v>156</v>
      </c>
      <c r="H574" s="247">
        <v>199.75999999999999</v>
      </c>
      <c r="I574" s="248"/>
      <c r="J574" s="249">
        <f>ROUND(I574*H574,2)</f>
        <v>0</v>
      </c>
      <c r="K574" s="245" t="s">
        <v>157</v>
      </c>
      <c r="L574" s="250"/>
      <c r="M574" s="251" t="s">
        <v>19</v>
      </c>
      <c r="N574" s="252" t="s">
        <v>44</v>
      </c>
      <c r="O574" s="84"/>
      <c r="P574" s="221">
        <f>O574*H574</f>
        <v>0</v>
      </c>
      <c r="Q574" s="221">
        <v>0.0010499999999999999</v>
      </c>
      <c r="R574" s="221">
        <f>Q574*H574</f>
        <v>0.20974799999999999</v>
      </c>
      <c r="S574" s="221">
        <v>0</v>
      </c>
      <c r="T574" s="222">
        <f>S574*H574</f>
        <v>0</v>
      </c>
      <c r="U574" s="38"/>
      <c r="V574" s="38"/>
      <c r="W574" s="38"/>
      <c r="X574" s="38"/>
      <c r="Y574" s="38"/>
      <c r="Z574" s="38"/>
      <c r="AA574" s="38"/>
      <c r="AB574" s="38"/>
      <c r="AC574" s="38"/>
      <c r="AD574" s="38"/>
      <c r="AE574" s="38"/>
      <c r="AR574" s="223" t="s">
        <v>232</v>
      </c>
      <c r="AT574" s="223" t="s">
        <v>229</v>
      </c>
      <c r="AU574" s="223" t="s">
        <v>83</v>
      </c>
      <c r="AY574" s="17" t="s">
        <v>150</v>
      </c>
      <c r="BE574" s="224">
        <f>IF(N574="základní",J574,0)</f>
        <v>0</v>
      </c>
      <c r="BF574" s="224">
        <f>IF(N574="snížená",J574,0)</f>
        <v>0</v>
      </c>
      <c r="BG574" s="224">
        <f>IF(N574="zákl. přenesená",J574,0)</f>
        <v>0</v>
      </c>
      <c r="BH574" s="224">
        <f>IF(N574="sníž. přenesená",J574,0)</f>
        <v>0</v>
      </c>
      <c r="BI574" s="224">
        <f>IF(N574="nulová",J574,0)</f>
        <v>0</v>
      </c>
      <c r="BJ574" s="17" t="s">
        <v>81</v>
      </c>
      <c r="BK574" s="224">
        <f>ROUND(I574*H574,2)</f>
        <v>0</v>
      </c>
      <c r="BL574" s="17" t="s">
        <v>217</v>
      </c>
      <c r="BM574" s="223" t="s">
        <v>3732</v>
      </c>
    </row>
    <row r="575" s="2" customFormat="1">
      <c r="A575" s="38"/>
      <c r="B575" s="39"/>
      <c r="C575" s="40"/>
      <c r="D575" s="225" t="s">
        <v>159</v>
      </c>
      <c r="E575" s="40"/>
      <c r="F575" s="226" t="s">
        <v>3731</v>
      </c>
      <c r="G575" s="40"/>
      <c r="H575" s="40"/>
      <c r="I575" s="227"/>
      <c r="J575" s="40"/>
      <c r="K575" s="40"/>
      <c r="L575" s="44"/>
      <c r="M575" s="228"/>
      <c r="N575" s="229"/>
      <c r="O575" s="84"/>
      <c r="P575" s="84"/>
      <c r="Q575" s="84"/>
      <c r="R575" s="84"/>
      <c r="S575" s="84"/>
      <c r="T575" s="85"/>
      <c r="U575" s="38"/>
      <c r="V575" s="38"/>
      <c r="W575" s="38"/>
      <c r="X575" s="38"/>
      <c r="Y575" s="38"/>
      <c r="Z575" s="38"/>
      <c r="AA575" s="38"/>
      <c r="AB575" s="38"/>
      <c r="AC575" s="38"/>
      <c r="AD575" s="38"/>
      <c r="AE575" s="38"/>
      <c r="AT575" s="17" t="s">
        <v>159</v>
      </c>
      <c r="AU575" s="17" t="s">
        <v>83</v>
      </c>
    </row>
    <row r="576" s="13" customFormat="1">
      <c r="A576" s="13"/>
      <c r="B576" s="232"/>
      <c r="C576" s="233"/>
      <c r="D576" s="225" t="s">
        <v>163</v>
      </c>
      <c r="E576" s="233"/>
      <c r="F576" s="235" t="s">
        <v>3665</v>
      </c>
      <c r="G576" s="233"/>
      <c r="H576" s="236">
        <v>199.75999999999999</v>
      </c>
      <c r="I576" s="237"/>
      <c r="J576" s="233"/>
      <c r="K576" s="233"/>
      <c r="L576" s="238"/>
      <c r="M576" s="239"/>
      <c r="N576" s="240"/>
      <c r="O576" s="240"/>
      <c r="P576" s="240"/>
      <c r="Q576" s="240"/>
      <c r="R576" s="240"/>
      <c r="S576" s="240"/>
      <c r="T576" s="241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42" t="s">
        <v>163</v>
      </c>
      <c r="AU576" s="242" t="s">
        <v>83</v>
      </c>
      <c r="AV576" s="13" t="s">
        <v>83</v>
      </c>
      <c r="AW576" s="13" t="s">
        <v>4</v>
      </c>
      <c r="AX576" s="13" t="s">
        <v>81</v>
      </c>
      <c r="AY576" s="242" t="s">
        <v>150</v>
      </c>
    </row>
    <row r="577" s="2" customFormat="1" ht="16.5" customHeight="1">
      <c r="A577" s="38"/>
      <c r="B577" s="39"/>
      <c r="C577" s="212" t="s">
        <v>996</v>
      </c>
      <c r="D577" s="212" t="s">
        <v>153</v>
      </c>
      <c r="E577" s="213" t="s">
        <v>3733</v>
      </c>
      <c r="F577" s="214" t="s">
        <v>3734</v>
      </c>
      <c r="G577" s="215" t="s">
        <v>182</v>
      </c>
      <c r="H577" s="216">
        <v>7.444</v>
      </c>
      <c r="I577" s="217"/>
      <c r="J577" s="218">
        <f>ROUND(I577*H577,2)</f>
        <v>0</v>
      </c>
      <c r="K577" s="214" t="s">
        <v>157</v>
      </c>
      <c r="L577" s="44"/>
      <c r="M577" s="219" t="s">
        <v>19</v>
      </c>
      <c r="N577" s="220" t="s">
        <v>44</v>
      </c>
      <c r="O577" s="84"/>
      <c r="P577" s="221">
        <f>O577*H577</f>
        <v>0</v>
      </c>
      <c r="Q577" s="221">
        <v>0</v>
      </c>
      <c r="R577" s="221">
        <f>Q577*H577</f>
        <v>0</v>
      </c>
      <c r="S577" s="221">
        <v>0</v>
      </c>
      <c r="T577" s="222">
        <f>S577*H577</f>
        <v>0</v>
      </c>
      <c r="U577" s="38"/>
      <c r="V577" s="38"/>
      <c r="W577" s="38"/>
      <c r="X577" s="38"/>
      <c r="Y577" s="38"/>
      <c r="Z577" s="38"/>
      <c r="AA577" s="38"/>
      <c r="AB577" s="38"/>
      <c r="AC577" s="38"/>
      <c r="AD577" s="38"/>
      <c r="AE577" s="38"/>
      <c r="AR577" s="223" t="s">
        <v>217</v>
      </c>
      <c r="AT577" s="223" t="s">
        <v>153</v>
      </c>
      <c r="AU577" s="223" t="s">
        <v>83</v>
      </c>
      <c r="AY577" s="17" t="s">
        <v>150</v>
      </c>
      <c r="BE577" s="224">
        <f>IF(N577="základní",J577,0)</f>
        <v>0</v>
      </c>
      <c r="BF577" s="224">
        <f>IF(N577="snížená",J577,0)</f>
        <v>0</v>
      </c>
      <c r="BG577" s="224">
        <f>IF(N577="zákl. přenesená",J577,0)</f>
        <v>0</v>
      </c>
      <c r="BH577" s="224">
        <f>IF(N577="sníž. přenesená",J577,0)</f>
        <v>0</v>
      </c>
      <c r="BI577" s="224">
        <f>IF(N577="nulová",J577,0)</f>
        <v>0</v>
      </c>
      <c r="BJ577" s="17" t="s">
        <v>81</v>
      </c>
      <c r="BK577" s="224">
        <f>ROUND(I577*H577,2)</f>
        <v>0</v>
      </c>
      <c r="BL577" s="17" t="s">
        <v>217</v>
      </c>
      <c r="BM577" s="223" t="s">
        <v>3735</v>
      </c>
    </row>
    <row r="578" s="2" customFormat="1">
      <c r="A578" s="38"/>
      <c r="B578" s="39"/>
      <c r="C578" s="40"/>
      <c r="D578" s="225" t="s">
        <v>159</v>
      </c>
      <c r="E578" s="40"/>
      <c r="F578" s="226" t="s">
        <v>3736</v>
      </c>
      <c r="G578" s="40"/>
      <c r="H578" s="40"/>
      <c r="I578" s="227"/>
      <c r="J578" s="40"/>
      <c r="K578" s="40"/>
      <c r="L578" s="44"/>
      <c r="M578" s="228"/>
      <c r="N578" s="229"/>
      <c r="O578" s="84"/>
      <c r="P578" s="84"/>
      <c r="Q578" s="84"/>
      <c r="R578" s="84"/>
      <c r="S578" s="84"/>
      <c r="T578" s="85"/>
      <c r="U578" s="38"/>
      <c r="V578" s="38"/>
      <c r="W578" s="38"/>
      <c r="X578" s="38"/>
      <c r="Y578" s="38"/>
      <c r="Z578" s="38"/>
      <c r="AA578" s="38"/>
      <c r="AB578" s="38"/>
      <c r="AC578" s="38"/>
      <c r="AD578" s="38"/>
      <c r="AE578" s="38"/>
      <c r="AT578" s="17" t="s">
        <v>159</v>
      </c>
      <c r="AU578" s="17" t="s">
        <v>83</v>
      </c>
    </row>
    <row r="579" s="2" customFormat="1">
      <c r="A579" s="38"/>
      <c r="B579" s="39"/>
      <c r="C579" s="40"/>
      <c r="D579" s="230" t="s">
        <v>161</v>
      </c>
      <c r="E579" s="40"/>
      <c r="F579" s="231" t="s">
        <v>3737</v>
      </c>
      <c r="G579" s="40"/>
      <c r="H579" s="40"/>
      <c r="I579" s="227"/>
      <c r="J579" s="40"/>
      <c r="K579" s="40"/>
      <c r="L579" s="44"/>
      <c r="M579" s="228"/>
      <c r="N579" s="229"/>
      <c r="O579" s="84"/>
      <c r="P579" s="84"/>
      <c r="Q579" s="84"/>
      <c r="R579" s="84"/>
      <c r="S579" s="84"/>
      <c r="T579" s="85"/>
      <c r="U579" s="38"/>
      <c r="V579" s="38"/>
      <c r="W579" s="38"/>
      <c r="X579" s="38"/>
      <c r="Y579" s="38"/>
      <c r="Z579" s="38"/>
      <c r="AA579" s="38"/>
      <c r="AB579" s="38"/>
      <c r="AC579" s="38"/>
      <c r="AD579" s="38"/>
      <c r="AE579" s="38"/>
      <c r="AT579" s="17" t="s">
        <v>161</v>
      </c>
      <c r="AU579" s="17" t="s">
        <v>83</v>
      </c>
    </row>
    <row r="580" s="12" customFormat="1" ht="22.8" customHeight="1">
      <c r="A580" s="12"/>
      <c r="B580" s="196"/>
      <c r="C580" s="197"/>
      <c r="D580" s="198" t="s">
        <v>72</v>
      </c>
      <c r="E580" s="210" t="s">
        <v>3738</v>
      </c>
      <c r="F580" s="210" t="s">
        <v>3739</v>
      </c>
      <c r="G580" s="197"/>
      <c r="H580" s="197"/>
      <c r="I580" s="200"/>
      <c r="J580" s="211">
        <f>BK580</f>
        <v>0</v>
      </c>
      <c r="K580" s="197"/>
      <c r="L580" s="202"/>
      <c r="M580" s="203"/>
      <c r="N580" s="204"/>
      <c r="O580" s="204"/>
      <c r="P580" s="205">
        <f>SUM(P581:P599)</f>
        <v>0</v>
      </c>
      <c r="Q580" s="204"/>
      <c r="R580" s="205">
        <f>SUM(R581:R599)</f>
        <v>0.32618400000000003</v>
      </c>
      <c r="S580" s="204"/>
      <c r="T580" s="206">
        <f>SUM(T581:T599)</f>
        <v>0.83988680000000004</v>
      </c>
      <c r="U580" s="12"/>
      <c r="V580" s="12"/>
      <c r="W580" s="12"/>
      <c r="X580" s="12"/>
      <c r="Y580" s="12"/>
      <c r="Z580" s="12"/>
      <c r="AA580" s="12"/>
      <c r="AB580" s="12"/>
      <c r="AC580" s="12"/>
      <c r="AD580" s="12"/>
      <c r="AE580" s="12"/>
      <c r="AR580" s="207" t="s">
        <v>83</v>
      </c>
      <c r="AT580" s="208" t="s">
        <v>72</v>
      </c>
      <c r="AU580" s="208" t="s">
        <v>81</v>
      </c>
      <c r="AY580" s="207" t="s">
        <v>150</v>
      </c>
      <c r="BK580" s="209">
        <f>SUM(BK581:BK599)</f>
        <v>0</v>
      </c>
    </row>
    <row r="581" s="2" customFormat="1" ht="16.5" customHeight="1">
      <c r="A581" s="38"/>
      <c r="B581" s="39"/>
      <c r="C581" s="212" t="s">
        <v>1000</v>
      </c>
      <c r="D581" s="212" t="s">
        <v>153</v>
      </c>
      <c r="E581" s="213" t="s">
        <v>3740</v>
      </c>
      <c r="F581" s="214" t="s">
        <v>3741</v>
      </c>
      <c r="G581" s="215" t="s">
        <v>216</v>
      </c>
      <c r="H581" s="216">
        <v>81.420000000000002</v>
      </c>
      <c r="I581" s="217"/>
      <c r="J581" s="218">
        <f>ROUND(I581*H581,2)</f>
        <v>0</v>
      </c>
      <c r="K581" s="214" t="s">
        <v>157</v>
      </c>
      <c r="L581" s="44"/>
      <c r="M581" s="219" t="s">
        <v>19</v>
      </c>
      <c r="N581" s="220" t="s">
        <v>44</v>
      </c>
      <c r="O581" s="84"/>
      <c r="P581" s="221">
        <f>O581*H581</f>
        <v>0</v>
      </c>
      <c r="Q581" s="221">
        <v>0</v>
      </c>
      <c r="R581" s="221">
        <f>Q581*H581</f>
        <v>0</v>
      </c>
      <c r="S581" s="221">
        <v>0.00191</v>
      </c>
      <c r="T581" s="222">
        <f>S581*H581</f>
        <v>0.15551220000000002</v>
      </c>
      <c r="U581" s="38"/>
      <c r="V581" s="38"/>
      <c r="W581" s="38"/>
      <c r="X581" s="38"/>
      <c r="Y581" s="38"/>
      <c r="Z581" s="38"/>
      <c r="AA581" s="38"/>
      <c r="AB581" s="38"/>
      <c r="AC581" s="38"/>
      <c r="AD581" s="38"/>
      <c r="AE581" s="38"/>
      <c r="AR581" s="223" t="s">
        <v>217</v>
      </c>
      <c r="AT581" s="223" t="s">
        <v>153</v>
      </c>
      <c r="AU581" s="223" t="s">
        <v>83</v>
      </c>
      <c r="AY581" s="17" t="s">
        <v>150</v>
      </c>
      <c r="BE581" s="224">
        <f>IF(N581="základní",J581,0)</f>
        <v>0</v>
      </c>
      <c r="BF581" s="224">
        <f>IF(N581="snížená",J581,0)</f>
        <v>0</v>
      </c>
      <c r="BG581" s="224">
        <f>IF(N581="zákl. přenesená",J581,0)</f>
        <v>0</v>
      </c>
      <c r="BH581" s="224">
        <f>IF(N581="sníž. přenesená",J581,0)</f>
        <v>0</v>
      </c>
      <c r="BI581" s="224">
        <f>IF(N581="nulová",J581,0)</f>
        <v>0</v>
      </c>
      <c r="BJ581" s="17" t="s">
        <v>81</v>
      </c>
      <c r="BK581" s="224">
        <f>ROUND(I581*H581,2)</f>
        <v>0</v>
      </c>
      <c r="BL581" s="17" t="s">
        <v>217</v>
      </c>
      <c r="BM581" s="223" t="s">
        <v>3742</v>
      </c>
    </row>
    <row r="582" s="2" customFormat="1">
      <c r="A582" s="38"/>
      <c r="B582" s="39"/>
      <c r="C582" s="40"/>
      <c r="D582" s="225" t="s">
        <v>159</v>
      </c>
      <c r="E582" s="40"/>
      <c r="F582" s="226" t="s">
        <v>3743</v>
      </c>
      <c r="G582" s="40"/>
      <c r="H582" s="40"/>
      <c r="I582" s="227"/>
      <c r="J582" s="40"/>
      <c r="K582" s="40"/>
      <c r="L582" s="44"/>
      <c r="M582" s="228"/>
      <c r="N582" s="229"/>
      <c r="O582" s="84"/>
      <c r="P582" s="84"/>
      <c r="Q582" s="84"/>
      <c r="R582" s="84"/>
      <c r="S582" s="84"/>
      <c r="T582" s="85"/>
      <c r="U582" s="38"/>
      <c r="V582" s="38"/>
      <c r="W582" s="38"/>
      <c r="X582" s="38"/>
      <c r="Y582" s="38"/>
      <c r="Z582" s="38"/>
      <c r="AA582" s="38"/>
      <c r="AB582" s="38"/>
      <c r="AC582" s="38"/>
      <c r="AD582" s="38"/>
      <c r="AE582" s="38"/>
      <c r="AT582" s="17" t="s">
        <v>159</v>
      </c>
      <c r="AU582" s="17" t="s">
        <v>83</v>
      </c>
    </row>
    <row r="583" s="2" customFormat="1">
      <c r="A583" s="38"/>
      <c r="B583" s="39"/>
      <c r="C583" s="40"/>
      <c r="D583" s="230" t="s">
        <v>161</v>
      </c>
      <c r="E583" s="40"/>
      <c r="F583" s="231" t="s">
        <v>3744</v>
      </c>
      <c r="G583" s="40"/>
      <c r="H583" s="40"/>
      <c r="I583" s="227"/>
      <c r="J583" s="40"/>
      <c r="K583" s="40"/>
      <c r="L583" s="44"/>
      <c r="M583" s="228"/>
      <c r="N583" s="229"/>
      <c r="O583" s="84"/>
      <c r="P583" s="84"/>
      <c r="Q583" s="84"/>
      <c r="R583" s="84"/>
      <c r="S583" s="84"/>
      <c r="T583" s="85"/>
      <c r="U583" s="38"/>
      <c r="V583" s="38"/>
      <c r="W583" s="38"/>
      <c r="X583" s="38"/>
      <c r="Y583" s="38"/>
      <c r="Z583" s="38"/>
      <c r="AA583" s="38"/>
      <c r="AB583" s="38"/>
      <c r="AC583" s="38"/>
      <c r="AD583" s="38"/>
      <c r="AE583" s="38"/>
      <c r="AT583" s="17" t="s">
        <v>161</v>
      </c>
      <c r="AU583" s="17" t="s">
        <v>83</v>
      </c>
    </row>
    <row r="584" s="13" customFormat="1">
      <c r="A584" s="13"/>
      <c r="B584" s="232"/>
      <c r="C584" s="233"/>
      <c r="D584" s="225" t="s">
        <v>163</v>
      </c>
      <c r="E584" s="234" t="s">
        <v>19</v>
      </c>
      <c r="F584" s="235" t="s">
        <v>3745</v>
      </c>
      <c r="G584" s="233"/>
      <c r="H584" s="236">
        <v>36.32</v>
      </c>
      <c r="I584" s="237"/>
      <c r="J584" s="233"/>
      <c r="K584" s="233"/>
      <c r="L584" s="238"/>
      <c r="M584" s="239"/>
      <c r="N584" s="240"/>
      <c r="O584" s="240"/>
      <c r="P584" s="240"/>
      <c r="Q584" s="240"/>
      <c r="R584" s="240"/>
      <c r="S584" s="240"/>
      <c r="T584" s="241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42" t="s">
        <v>163</v>
      </c>
      <c r="AU584" s="242" t="s">
        <v>83</v>
      </c>
      <c r="AV584" s="13" t="s">
        <v>83</v>
      </c>
      <c r="AW584" s="13" t="s">
        <v>35</v>
      </c>
      <c r="AX584" s="13" t="s">
        <v>73</v>
      </c>
      <c r="AY584" s="242" t="s">
        <v>150</v>
      </c>
    </row>
    <row r="585" s="13" customFormat="1">
      <c r="A585" s="13"/>
      <c r="B585" s="232"/>
      <c r="C585" s="233"/>
      <c r="D585" s="225" t="s">
        <v>163</v>
      </c>
      <c r="E585" s="234" t="s">
        <v>19</v>
      </c>
      <c r="F585" s="235" t="s">
        <v>3746</v>
      </c>
      <c r="G585" s="233"/>
      <c r="H585" s="236">
        <v>45.100000000000001</v>
      </c>
      <c r="I585" s="237"/>
      <c r="J585" s="233"/>
      <c r="K585" s="233"/>
      <c r="L585" s="238"/>
      <c r="M585" s="239"/>
      <c r="N585" s="240"/>
      <c r="O585" s="240"/>
      <c r="P585" s="240"/>
      <c r="Q585" s="240"/>
      <c r="R585" s="240"/>
      <c r="S585" s="240"/>
      <c r="T585" s="241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42" t="s">
        <v>163</v>
      </c>
      <c r="AU585" s="242" t="s">
        <v>83</v>
      </c>
      <c r="AV585" s="13" t="s">
        <v>83</v>
      </c>
      <c r="AW585" s="13" t="s">
        <v>35</v>
      </c>
      <c r="AX585" s="13" t="s">
        <v>73</v>
      </c>
      <c r="AY585" s="242" t="s">
        <v>150</v>
      </c>
    </row>
    <row r="586" s="2" customFormat="1" ht="16.5" customHeight="1">
      <c r="A586" s="38"/>
      <c r="B586" s="39"/>
      <c r="C586" s="212" t="s">
        <v>1006</v>
      </c>
      <c r="D586" s="212" t="s">
        <v>153</v>
      </c>
      <c r="E586" s="213" t="s">
        <v>3747</v>
      </c>
      <c r="F586" s="214" t="s">
        <v>3748</v>
      </c>
      <c r="G586" s="215" t="s">
        <v>216</v>
      </c>
      <c r="H586" s="216">
        <v>56.420000000000002</v>
      </c>
      <c r="I586" s="217"/>
      <c r="J586" s="218">
        <f>ROUND(I586*H586,2)</f>
        <v>0</v>
      </c>
      <c r="K586" s="214" t="s">
        <v>157</v>
      </c>
      <c r="L586" s="44"/>
      <c r="M586" s="219" t="s">
        <v>19</v>
      </c>
      <c r="N586" s="220" t="s">
        <v>44</v>
      </c>
      <c r="O586" s="84"/>
      <c r="P586" s="221">
        <f>O586*H586</f>
        <v>0</v>
      </c>
      <c r="Q586" s="221">
        <v>0</v>
      </c>
      <c r="R586" s="221">
        <f>Q586*H586</f>
        <v>0</v>
      </c>
      <c r="S586" s="221">
        <v>0.01213</v>
      </c>
      <c r="T586" s="222">
        <f>S586*H586</f>
        <v>0.68437460000000006</v>
      </c>
      <c r="U586" s="38"/>
      <c r="V586" s="38"/>
      <c r="W586" s="38"/>
      <c r="X586" s="38"/>
      <c r="Y586" s="38"/>
      <c r="Z586" s="38"/>
      <c r="AA586" s="38"/>
      <c r="AB586" s="38"/>
      <c r="AC586" s="38"/>
      <c r="AD586" s="38"/>
      <c r="AE586" s="38"/>
      <c r="AR586" s="223" t="s">
        <v>217</v>
      </c>
      <c r="AT586" s="223" t="s">
        <v>153</v>
      </c>
      <c r="AU586" s="223" t="s">
        <v>83</v>
      </c>
      <c r="AY586" s="17" t="s">
        <v>150</v>
      </c>
      <c r="BE586" s="224">
        <f>IF(N586="základní",J586,0)</f>
        <v>0</v>
      </c>
      <c r="BF586" s="224">
        <f>IF(N586="snížená",J586,0)</f>
        <v>0</v>
      </c>
      <c r="BG586" s="224">
        <f>IF(N586="zákl. přenesená",J586,0)</f>
        <v>0</v>
      </c>
      <c r="BH586" s="224">
        <f>IF(N586="sníž. přenesená",J586,0)</f>
        <v>0</v>
      </c>
      <c r="BI586" s="224">
        <f>IF(N586="nulová",J586,0)</f>
        <v>0</v>
      </c>
      <c r="BJ586" s="17" t="s">
        <v>81</v>
      </c>
      <c r="BK586" s="224">
        <f>ROUND(I586*H586,2)</f>
        <v>0</v>
      </c>
      <c r="BL586" s="17" t="s">
        <v>217</v>
      </c>
      <c r="BM586" s="223" t="s">
        <v>3749</v>
      </c>
    </row>
    <row r="587" s="2" customFormat="1">
      <c r="A587" s="38"/>
      <c r="B587" s="39"/>
      <c r="C587" s="40"/>
      <c r="D587" s="225" t="s">
        <v>159</v>
      </c>
      <c r="E587" s="40"/>
      <c r="F587" s="226" t="s">
        <v>3750</v>
      </c>
      <c r="G587" s="40"/>
      <c r="H587" s="40"/>
      <c r="I587" s="227"/>
      <c r="J587" s="40"/>
      <c r="K587" s="40"/>
      <c r="L587" s="44"/>
      <c r="M587" s="228"/>
      <c r="N587" s="229"/>
      <c r="O587" s="84"/>
      <c r="P587" s="84"/>
      <c r="Q587" s="84"/>
      <c r="R587" s="84"/>
      <c r="S587" s="84"/>
      <c r="T587" s="85"/>
      <c r="U587" s="38"/>
      <c r="V587" s="38"/>
      <c r="W587" s="38"/>
      <c r="X587" s="38"/>
      <c r="Y587" s="38"/>
      <c r="Z587" s="38"/>
      <c r="AA587" s="38"/>
      <c r="AB587" s="38"/>
      <c r="AC587" s="38"/>
      <c r="AD587" s="38"/>
      <c r="AE587" s="38"/>
      <c r="AT587" s="17" t="s">
        <v>159</v>
      </c>
      <c r="AU587" s="17" t="s">
        <v>83</v>
      </c>
    </row>
    <row r="588" s="2" customFormat="1">
      <c r="A588" s="38"/>
      <c r="B588" s="39"/>
      <c r="C588" s="40"/>
      <c r="D588" s="230" t="s">
        <v>161</v>
      </c>
      <c r="E588" s="40"/>
      <c r="F588" s="231" t="s">
        <v>3751</v>
      </c>
      <c r="G588" s="40"/>
      <c r="H588" s="40"/>
      <c r="I588" s="227"/>
      <c r="J588" s="40"/>
      <c r="K588" s="40"/>
      <c r="L588" s="44"/>
      <c r="M588" s="228"/>
      <c r="N588" s="229"/>
      <c r="O588" s="84"/>
      <c r="P588" s="84"/>
      <c r="Q588" s="84"/>
      <c r="R588" s="84"/>
      <c r="S588" s="84"/>
      <c r="T588" s="85"/>
      <c r="U588" s="38"/>
      <c r="V588" s="38"/>
      <c r="W588" s="38"/>
      <c r="X588" s="38"/>
      <c r="Y588" s="38"/>
      <c r="Z588" s="38"/>
      <c r="AA588" s="38"/>
      <c r="AB588" s="38"/>
      <c r="AC588" s="38"/>
      <c r="AD588" s="38"/>
      <c r="AE588" s="38"/>
      <c r="AT588" s="17" t="s">
        <v>161</v>
      </c>
      <c r="AU588" s="17" t="s">
        <v>83</v>
      </c>
    </row>
    <row r="589" s="13" customFormat="1">
      <c r="A589" s="13"/>
      <c r="B589" s="232"/>
      <c r="C589" s="233"/>
      <c r="D589" s="225" t="s">
        <v>163</v>
      </c>
      <c r="E589" s="234" t="s">
        <v>19</v>
      </c>
      <c r="F589" s="235" t="s">
        <v>3752</v>
      </c>
      <c r="G589" s="233"/>
      <c r="H589" s="236">
        <v>56.420000000000002</v>
      </c>
      <c r="I589" s="237"/>
      <c r="J589" s="233"/>
      <c r="K589" s="233"/>
      <c r="L589" s="238"/>
      <c r="M589" s="239"/>
      <c r="N589" s="240"/>
      <c r="O589" s="240"/>
      <c r="P589" s="240"/>
      <c r="Q589" s="240"/>
      <c r="R589" s="240"/>
      <c r="S589" s="240"/>
      <c r="T589" s="241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42" t="s">
        <v>163</v>
      </c>
      <c r="AU589" s="242" t="s">
        <v>83</v>
      </c>
      <c r="AV589" s="13" t="s">
        <v>83</v>
      </c>
      <c r="AW589" s="13" t="s">
        <v>35</v>
      </c>
      <c r="AX589" s="13" t="s">
        <v>81</v>
      </c>
      <c r="AY589" s="242" t="s">
        <v>150</v>
      </c>
    </row>
    <row r="590" s="2" customFormat="1" ht="21.75" customHeight="1">
      <c r="A590" s="38"/>
      <c r="B590" s="39"/>
      <c r="C590" s="212" t="s">
        <v>1012</v>
      </c>
      <c r="D590" s="212" t="s">
        <v>153</v>
      </c>
      <c r="E590" s="213" t="s">
        <v>3753</v>
      </c>
      <c r="F590" s="214" t="s">
        <v>3754</v>
      </c>
      <c r="G590" s="215" t="s">
        <v>216</v>
      </c>
      <c r="H590" s="216">
        <v>44.25</v>
      </c>
      <c r="I590" s="217"/>
      <c r="J590" s="218">
        <f>ROUND(I590*H590,2)</f>
        <v>0</v>
      </c>
      <c r="K590" s="214" t="s">
        <v>157</v>
      </c>
      <c r="L590" s="44"/>
      <c r="M590" s="219" t="s">
        <v>19</v>
      </c>
      <c r="N590" s="220" t="s">
        <v>44</v>
      </c>
      <c r="O590" s="84"/>
      <c r="P590" s="221">
        <f>O590*H590</f>
        <v>0</v>
      </c>
      <c r="Q590" s="221">
        <v>0.00077999999999999999</v>
      </c>
      <c r="R590" s="221">
        <f>Q590*H590</f>
        <v>0.034514999999999997</v>
      </c>
      <c r="S590" s="221">
        <v>0</v>
      </c>
      <c r="T590" s="222">
        <f>S590*H590</f>
        <v>0</v>
      </c>
      <c r="U590" s="38"/>
      <c r="V590" s="38"/>
      <c r="W590" s="38"/>
      <c r="X590" s="38"/>
      <c r="Y590" s="38"/>
      <c r="Z590" s="38"/>
      <c r="AA590" s="38"/>
      <c r="AB590" s="38"/>
      <c r="AC590" s="38"/>
      <c r="AD590" s="38"/>
      <c r="AE590" s="38"/>
      <c r="AR590" s="223" t="s">
        <v>217</v>
      </c>
      <c r="AT590" s="223" t="s">
        <v>153</v>
      </c>
      <c r="AU590" s="223" t="s">
        <v>83</v>
      </c>
      <c r="AY590" s="17" t="s">
        <v>150</v>
      </c>
      <c r="BE590" s="224">
        <f>IF(N590="základní",J590,0)</f>
        <v>0</v>
      </c>
      <c r="BF590" s="224">
        <f>IF(N590="snížená",J590,0)</f>
        <v>0</v>
      </c>
      <c r="BG590" s="224">
        <f>IF(N590="zákl. přenesená",J590,0)</f>
        <v>0</v>
      </c>
      <c r="BH590" s="224">
        <f>IF(N590="sníž. přenesená",J590,0)</f>
        <v>0</v>
      </c>
      <c r="BI590" s="224">
        <f>IF(N590="nulová",J590,0)</f>
        <v>0</v>
      </c>
      <c r="BJ590" s="17" t="s">
        <v>81</v>
      </c>
      <c r="BK590" s="224">
        <f>ROUND(I590*H590,2)</f>
        <v>0</v>
      </c>
      <c r="BL590" s="17" t="s">
        <v>217</v>
      </c>
      <c r="BM590" s="223" t="s">
        <v>3755</v>
      </c>
    </row>
    <row r="591" s="2" customFormat="1">
      <c r="A591" s="38"/>
      <c r="B591" s="39"/>
      <c r="C591" s="40"/>
      <c r="D591" s="225" t="s">
        <v>159</v>
      </c>
      <c r="E591" s="40"/>
      <c r="F591" s="226" t="s">
        <v>3756</v>
      </c>
      <c r="G591" s="40"/>
      <c r="H591" s="40"/>
      <c r="I591" s="227"/>
      <c r="J591" s="40"/>
      <c r="K591" s="40"/>
      <c r="L591" s="44"/>
      <c r="M591" s="228"/>
      <c r="N591" s="229"/>
      <c r="O591" s="84"/>
      <c r="P591" s="84"/>
      <c r="Q591" s="84"/>
      <c r="R591" s="84"/>
      <c r="S591" s="84"/>
      <c r="T591" s="85"/>
      <c r="U591" s="38"/>
      <c r="V591" s="38"/>
      <c r="W591" s="38"/>
      <c r="X591" s="38"/>
      <c r="Y591" s="38"/>
      <c r="Z591" s="38"/>
      <c r="AA591" s="38"/>
      <c r="AB591" s="38"/>
      <c r="AC591" s="38"/>
      <c r="AD591" s="38"/>
      <c r="AE591" s="38"/>
      <c r="AT591" s="17" t="s">
        <v>159</v>
      </c>
      <c r="AU591" s="17" t="s">
        <v>83</v>
      </c>
    </row>
    <row r="592" s="2" customFormat="1">
      <c r="A592" s="38"/>
      <c r="B592" s="39"/>
      <c r="C592" s="40"/>
      <c r="D592" s="230" t="s">
        <v>161</v>
      </c>
      <c r="E592" s="40"/>
      <c r="F592" s="231" t="s">
        <v>3757</v>
      </c>
      <c r="G592" s="40"/>
      <c r="H592" s="40"/>
      <c r="I592" s="227"/>
      <c r="J592" s="40"/>
      <c r="K592" s="40"/>
      <c r="L592" s="44"/>
      <c r="M592" s="228"/>
      <c r="N592" s="229"/>
      <c r="O592" s="84"/>
      <c r="P592" s="84"/>
      <c r="Q592" s="84"/>
      <c r="R592" s="84"/>
      <c r="S592" s="84"/>
      <c r="T592" s="85"/>
      <c r="U592" s="38"/>
      <c r="V592" s="38"/>
      <c r="W592" s="38"/>
      <c r="X592" s="38"/>
      <c r="Y592" s="38"/>
      <c r="Z592" s="38"/>
      <c r="AA592" s="38"/>
      <c r="AB592" s="38"/>
      <c r="AC592" s="38"/>
      <c r="AD592" s="38"/>
      <c r="AE592" s="38"/>
      <c r="AT592" s="17" t="s">
        <v>161</v>
      </c>
      <c r="AU592" s="17" t="s">
        <v>83</v>
      </c>
    </row>
    <row r="593" s="13" customFormat="1">
      <c r="A593" s="13"/>
      <c r="B593" s="232"/>
      <c r="C593" s="233"/>
      <c r="D593" s="225" t="s">
        <v>163</v>
      </c>
      <c r="E593" s="234" t="s">
        <v>19</v>
      </c>
      <c r="F593" s="235" t="s">
        <v>3758</v>
      </c>
      <c r="G593" s="233"/>
      <c r="H593" s="236">
        <v>44.25</v>
      </c>
      <c r="I593" s="237"/>
      <c r="J593" s="233"/>
      <c r="K593" s="233"/>
      <c r="L593" s="238"/>
      <c r="M593" s="239"/>
      <c r="N593" s="240"/>
      <c r="O593" s="240"/>
      <c r="P593" s="240"/>
      <c r="Q593" s="240"/>
      <c r="R593" s="240"/>
      <c r="S593" s="240"/>
      <c r="T593" s="241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42" t="s">
        <v>163</v>
      </c>
      <c r="AU593" s="242" t="s">
        <v>83</v>
      </c>
      <c r="AV593" s="13" t="s">
        <v>83</v>
      </c>
      <c r="AW593" s="13" t="s">
        <v>35</v>
      </c>
      <c r="AX593" s="13" t="s">
        <v>81</v>
      </c>
      <c r="AY593" s="242" t="s">
        <v>150</v>
      </c>
    </row>
    <row r="594" s="2" customFormat="1" ht="16.5" customHeight="1">
      <c r="A594" s="38"/>
      <c r="B594" s="39"/>
      <c r="C594" s="212" t="s">
        <v>1018</v>
      </c>
      <c r="D594" s="212" t="s">
        <v>153</v>
      </c>
      <c r="E594" s="213" t="s">
        <v>3759</v>
      </c>
      <c r="F594" s="214" t="s">
        <v>3760</v>
      </c>
      <c r="G594" s="215" t="s">
        <v>216</v>
      </c>
      <c r="H594" s="216">
        <v>30.100000000000001</v>
      </c>
      <c r="I594" s="217"/>
      <c r="J594" s="218">
        <f>ROUND(I594*H594,2)</f>
        <v>0</v>
      </c>
      <c r="K594" s="214" t="s">
        <v>157</v>
      </c>
      <c r="L594" s="44"/>
      <c r="M594" s="219" t="s">
        <v>19</v>
      </c>
      <c r="N594" s="220" t="s">
        <v>44</v>
      </c>
      <c r="O594" s="84"/>
      <c r="P594" s="221">
        <f>O594*H594</f>
        <v>0</v>
      </c>
      <c r="Q594" s="221">
        <v>0.0096900000000000007</v>
      </c>
      <c r="R594" s="221">
        <f>Q594*H594</f>
        <v>0.29166900000000001</v>
      </c>
      <c r="S594" s="221">
        <v>0</v>
      </c>
      <c r="T594" s="222">
        <f>S594*H594</f>
        <v>0</v>
      </c>
      <c r="U594" s="38"/>
      <c r="V594" s="38"/>
      <c r="W594" s="38"/>
      <c r="X594" s="38"/>
      <c r="Y594" s="38"/>
      <c r="Z594" s="38"/>
      <c r="AA594" s="38"/>
      <c r="AB594" s="38"/>
      <c r="AC594" s="38"/>
      <c r="AD594" s="38"/>
      <c r="AE594" s="38"/>
      <c r="AR594" s="223" t="s">
        <v>217</v>
      </c>
      <c r="AT594" s="223" t="s">
        <v>153</v>
      </c>
      <c r="AU594" s="223" t="s">
        <v>83</v>
      </c>
      <c r="AY594" s="17" t="s">
        <v>150</v>
      </c>
      <c r="BE594" s="224">
        <f>IF(N594="základní",J594,0)</f>
        <v>0</v>
      </c>
      <c r="BF594" s="224">
        <f>IF(N594="snížená",J594,0)</f>
        <v>0</v>
      </c>
      <c r="BG594" s="224">
        <f>IF(N594="zákl. přenesená",J594,0)</f>
        <v>0</v>
      </c>
      <c r="BH594" s="224">
        <f>IF(N594="sníž. přenesená",J594,0)</f>
        <v>0</v>
      </c>
      <c r="BI594" s="224">
        <f>IF(N594="nulová",J594,0)</f>
        <v>0</v>
      </c>
      <c r="BJ594" s="17" t="s">
        <v>81</v>
      </c>
      <c r="BK594" s="224">
        <f>ROUND(I594*H594,2)</f>
        <v>0</v>
      </c>
      <c r="BL594" s="17" t="s">
        <v>217</v>
      </c>
      <c r="BM594" s="223" t="s">
        <v>3761</v>
      </c>
    </row>
    <row r="595" s="2" customFormat="1">
      <c r="A595" s="38"/>
      <c r="B595" s="39"/>
      <c r="C595" s="40"/>
      <c r="D595" s="225" t="s">
        <v>159</v>
      </c>
      <c r="E595" s="40"/>
      <c r="F595" s="226" t="s">
        <v>3762</v>
      </c>
      <c r="G595" s="40"/>
      <c r="H595" s="40"/>
      <c r="I595" s="227"/>
      <c r="J595" s="40"/>
      <c r="K595" s="40"/>
      <c r="L595" s="44"/>
      <c r="M595" s="228"/>
      <c r="N595" s="229"/>
      <c r="O595" s="84"/>
      <c r="P595" s="84"/>
      <c r="Q595" s="84"/>
      <c r="R595" s="84"/>
      <c r="S595" s="84"/>
      <c r="T595" s="85"/>
      <c r="U595" s="38"/>
      <c r="V595" s="38"/>
      <c r="W595" s="38"/>
      <c r="X595" s="38"/>
      <c r="Y595" s="38"/>
      <c r="Z595" s="38"/>
      <c r="AA595" s="38"/>
      <c r="AB595" s="38"/>
      <c r="AC595" s="38"/>
      <c r="AD595" s="38"/>
      <c r="AE595" s="38"/>
      <c r="AT595" s="17" t="s">
        <v>159</v>
      </c>
      <c r="AU595" s="17" t="s">
        <v>83</v>
      </c>
    </row>
    <row r="596" s="2" customFormat="1">
      <c r="A596" s="38"/>
      <c r="B596" s="39"/>
      <c r="C596" s="40"/>
      <c r="D596" s="230" t="s">
        <v>161</v>
      </c>
      <c r="E596" s="40"/>
      <c r="F596" s="231" t="s">
        <v>3763</v>
      </c>
      <c r="G596" s="40"/>
      <c r="H596" s="40"/>
      <c r="I596" s="227"/>
      <c r="J596" s="40"/>
      <c r="K596" s="40"/>
      <c r="L596" s="44"/>
      <c r="M596" s="228"/>
      <c r="N596" s="229"/>
      <c r="O596" s="84"/>
      <c r="P596" s="84"/>
      <c r="Q596" s="84"/>
      <c r="R596" s="84"/>
      <c r="S596" s="84"/>
      <c r="T596" s="85"/>
      <c r="U596" s="38"/>
      <c r="V596" s="38"/>
      <c r="W596" s="38"/>
      <c r="X596" s="38"/>
      <c r="Y596" s="38"/>
      <c r="Z596" s="38"/>
      <c r="AA596" s="38"/>
      <c r="AB596" s="38"/>
      <c r="AC596" s="38"/>
      <c r="AD596" s="38"/>
      <c r="AE596" s="38"/>
      <c r="AT596" s="17" t="s">
        <v>161</v>
      </c>
      <c r="AU596" s="17" t="s">
        <v>83</v>
      </c>
    </row>
    <row r="597" s="2" customFormat="1" ht="16.5" customHeight="1">
      <c r="A597" s="38"/>
      <c r="B597" s="39"/>
      <c r="C597" s="212" t="s">
        <v>1024</v>
      </c>
      <c r="D597" s="212" t="s">
        <v>153</v>
      </c>
      <c r="E597" s="213" t="s">
        <v>3764</v>
      </c>
      <c r="F597" s="214" t="s">
        <v>3765</v>
      </c>
      <c r="G597" s="215" t="s">
        <v>182</v>
      </c>
      <c r="H597" s="216">
        <v>0.32600000000000001</v>
      </c>
      <c r="I597" s="217"/>
      <c r="J597" s="218">
        <f>ROUND(I597*H597,2)</f>
        <v>0</v>
      </c>
      <c r="K597" s="214" t="s">
        <v>157</v>
      </c>
      <c r="L597" s="44"/>
      <c r="M597" s="219" t="s">
        <v>19</v>
      </c>
      <c r="N597" s="220" t="s">
        <v>44</v>
      </c>
      <c r="O597" s="84"/>
      <c r="P597" s="221">
        <f>O597*H597</f>
        <v>0</v>
      </c>
      <c r="Q597" s="221">
        <v>0</v>
      </c>
      <c r="R597" s="221">
        <f>Q597*H597</f>
        <v>0</v>
      </c>
      <c r="S597" s="221">
        <v>0</v>
      </c>
      <c r="T597" s="222">
        <f>S597*H597</f>
        <v>0</v>
      </c>
      <c r="U597" s="38"/>
      <c r="V597" s="38"/>
      <c r="W597" s="38"/>
      <c r="X597" s="38"/>
      <c r="Y597" s="38"/>
      <c r="Z597" s="38"/>
      <c r="AA597" s="38"/>
      <c r="AB597" s="38"/>
      <c r="AC597" s="38"/>
      <c r="AD597" s="38"/>
      <c r="AE597" s="38"/>
      <c r="AR597" s="223" t="s">
        <v>217</v>
      </c>
      <c r="AT597" s="223" t="s">
        <v>153</v>
      </c>
      <c r="AU597" s="223" t="s">
        <v>83</v>
      </c>
      <c r="AY597" s="17" t="s">
        <v>150</v>
      </c>
      <c r="BE597" s="224">
        <f>IF(N597="základní",J597,0)</f>
        <v>0</v>
      </c>
      <c r="BF597" s="224">
        <f>IF(N597="snížená",J597,0)</f>
        <v>0</v>
      </c>
      <c r="BG597" s="224">
        <f>IF(N597="zákl. přenesená",J597,0)</f>
        <v>0</v>
      </c>
      <c r="BH597" s="224">
        <f>IF(N597="sníž. přenesená",J597,0)</f>
        <v>0</v>
      </c>
      <c r="BI597" s="224">
        <f>IF(N597="nulová",J597,0)</f>
        <v>0</v>
      </c>
      <c r="BJ597" s="17" t="s">
        <v>81</v>
      </c>
      <c r="BK597" s="224">
        <f>ROUND(I597*H597,2)</f>
        <v>0</v>
      </c>
      <c r="BL597" s="17" t="s">
        <v>217</v>
      </c>
      <c r="BM597" s="223" t="s">
        <v>3766</v>
      </c>
    </row>
    <row r="598" s="2" customFormat="1">
      <c r="A598" s="38"/>
      <c r="B598" s="39"/>
      <c r="C598" s="40"/>
      <c r="D598" s="225" t="s">
        <v>159</v>
      </c>
      <c r="E598" s="40"/>
      <c r="F598" s="226" t="s">
        <v>3767</v>
      </c>
      <c r="G598" s="40"/>
      <c r="H598" s="40"/>
      <c r="I598" s="227"/>
      <c r="J598" s="40"/>
      <c r="K598" s="40"/>
      <c r="L598" s="44"/>
      <c r="M598" s="228"/>
      <c r="N598" s="229"/>
      <c r="O598" s="84"/>
      <c r="P598" s="84"/>
      <c r="Q598" s="84"/>
      <c r="R598" s="84"/>
      <c r="S598" s="84"/>
      <c r="T598" s="85"/>
      <c r="U598" s="38"/>
      <c r="V598" s="38"/>
      <c r="W598" s="38"/>
      <c r="X598" s="38"/>
      <c r="Y598" s="38"/>
      <c r="Z598" s="38"/>
      <c r="AA598" s="38"/>
      <c r="AB598" s="38"/>
      <c r="AC598" s="38"/>
      <c r="AD598" s="38"/>
      <c r="AE598" s="38"/>
      <c r="AT598" s="17" t="s">
        <v>159</v>
      </c>
      <c r="AU598" s="17" t="s">
        <v>83</v>
      </c>
    </row>
    <row r="599" s="2" customFormat="1">
      <c r="A599" s="38"/>
      <c r="B599" s="39"/>
      <c r="C599" s="40"/>
      <c r="D599" s="230" t="s">
        <v>161</v>
      </c>
      <c r="E599" s="40"/>
      <c r="F599" s="231" t="s">
        <v>3768</v>
      </c>
      <c r="G599" s="40"/>
      <c r="H599" s="40"/>
      <c r="I599" s="227"/>
      <c r="J599" s="40"/>
      <c r="K599" s="40"/>
      <c r="L599" s="44"/>
      <c r="M599" s="228"/>
      <c r="N599" s="229"/>
      <c r="O599" s="84"/>
      <c r="P599" s="84"/>
      <c r="Q599" s="84"/>
      <c r="R599" s="84"/>
      <c r="S599" s="84"/>
      <c r="T599" s="85"/>
      <c r="U599" s="38"/>
      <c r="V599" s="38"/>
      <c r="W599" s="38"/>
      <c r="X599" s="38"/>
      <c r="Y599" s="38"/>
      <c r="Z599" s="38"/>
      <c r="AA599" s="38"/>
      <c r="AB599" s="38"/>
      <c r="AC599" s="38"/>
      <c r="AD599" s="38"/>
      <c r="AE599" s="38"/>
      <c r="AT599" s="17" t="s">
        <v>161</v>
      </c>
      <c r="AU599" s="17" t="s">
        <v>83</v>
      </c>
    </row>
    <row r="600" s="12" customFormat="1" ht="22.8" customHeight="1">
      <c r="A600" s="12"/>
      <c r="B600" s="196"/>
      <c r="C600" s="197"/>
      <c r="D600" s="198" t="s">
        <v>72</v>
      </c>
      <c r="E600" s="210" t="s">
        <v>355</v>
      </c>
      <c r="F600" s="210" t="s">
        <v>356</v>
      </c>
      <c r="G600" s="197"/>
      <c r="H600" s="197"/>
      <c r="I600" s="200"/>
      <c r="J600" s="211">
        <f>BK600</f>
        <v>0</v>
      </c>
      <c r="K600" s="197"/>
      <c r="L600" s="202"/>
      <c r="M600" s="203"/>
      <c r="N600" s="204"/>
      <c r="O600" s="204"/>
      <c r="P600" s="205">
        <f>SUM(P601:P643)</f>
        <v>0</v>
      </c>
      <c r="Q600" s="204"/>
      <c r="R600" s="205">
        <f>SUM(R601:R643)</f>
        <v>0.17730570000000001</v>
      </c>
      <c r="S600" s="204"/>
      <c r="T600" s="206">
        <f>SUM(T601:T643)</f>
        <v>4.0690200000000001</v>
      </c>
      <c r="U600" s="12"/>
      <c r="V600" s="12"/>
      <c r="W600" s="12"/>
      <c r="X600" s="12"/>
      <c r="Y600" s="12"/>
      <c r="Z600" s="12"/>
      <c r="AA600" s="12"/>
      <c r="AB600" s="12"/>
      <c r="AC600" s="12"/>
      <c r="AD600" s="12"/>
      <c r="AE600" s="12"/>
      <c r="AR600" s="207" t="s">
        <v>83</v>
      </c>
      <c r="AT600" s="208" t="s">
        <v>72</v>
      </c>
      <c r="AU600" s="208" t="s">
        <v>81</v>
      </c>
      <c r="AY600" s="207" t="s">
        <v>150</v>
      </c>
      <c r="BK600" s="209">
        <f>SUM(BK601:BK643)</f>
        <v>0</v>
      </c>
    </row>
    <row r="601" s="2" customFormat="1" ht="16.5" customHeight="1">
      <c r="A601" s="38"/>
      <c r="B601" s="39"/>
      <c r="C601" s="212" t="s">
        <v>1031</v>
      </c>
      <c r="D601" s="212" t="s">
        <v>153</v>
      </c>
      <c r="E601" s="213" t="s">
        <v>3769</v>
      </c>
      <c r="F601" s="214" t="s">
        <v>3770</v>
      </c>
      <c r="G601" s="215" t="s">
        <v>216</v>
      </c>
      <c r="H601" s="216">
        <v>13.050000000000001</v>
      </c>
      <c r="I601" s="217"/>
      <c r="J601" s="218">
        <f>ROUND(I601*H601,2)</f>
        <v>0</v>
      </c>
      <c r="K601" s="214" t="s">
        <v>157</v>
      </c>
      <c r="L601" s="44"/>
      <c r="M601" s="219" t="s">
        <v>19</v>
      </c>
      <c r="N601" s="220" t="s">
        <v>44</v>
      </c>
      <c r="O601" s="84"/>
      <c r="P601" s="221">
        <f>O601*H601</f>
        <v>0</v>
      </c>
      <c r="Q601" s="221">
        <v>6.0000000000000002E-05</v>
      </c>
      <c r="R601" s="221">
        <f>Q601*H601</f>
        <v>0.00078300000000000006</v>
      </c>
      <c r="S601" s="221">
        <v>0</v>
      </c>
      <c r="T601" s="222">
        <f>S601*H601</f>
        <v>0</v>
      </c>
      <c r="U601" s="38"/>
      <c r="V601" s="38"/>
      <c r="W601" s="38"/>
      <c r="X601" s="38"/>
      <c r="Y601" s="38"/>
      <c r="Z601" s="38"/>
      <c r="AA601" s="38"/>
      <c r="AB601" s="38"/>
      <c r="AC601" s="38"/>
      <c r="AD601" s="38"/>
      <c r="AE601" s="38"/>
      <c r="AR601" s="223" t="s">
        <v>217</v>
      </c>
      <c r="AT601" s="223" t="s">
        <v>153</v>
      </c>
      <c r="AU601" s="223" t="s">
        <v>83</v>
      </c>
      <c r="AY601" s="17" t="s">
        <v>150</v>
      </c>
      <c r="BE601" s="224">
        <f>IF(N601="základní",J601,0)</f>
        <v>0</v>
      </c>
      <c r="BF601" s="224">
        <f>IF(N601="snížená",J601,0)</f>
        <v>0</v>
      </c>
      <c r="BG601" s="224">
        <f>IF(N601="zákl. přenesená",J601,0)</f>
        <v>0</v>
      </c>
      <c r="BH601" s="224">
        <f>IF(N601="sníž. přenesená",J601,0)</f>
        <v>0</v>
      </c>
      <c r="BI601" s="224">
        <f>IF(N601="nulová",J601,0)</f>
        <v>0</v>
      </c>
      <c r="BJ601" s="17" t="s">
        <v>81</v>
      </c>
      <c r="BK601" s="224">
        <f>ROUND(I601*H601,2)</f>
        <v>0</v>
      </c>
      <c r="BL601" s="17" t="s">
        <v>217</v>
      </c>
      <c r="BM601" s="223" t="s">
        <v>3771</v>
      </c>
    </row>
    <row r="602" s="2" customFormat="1">
      <c r="A602" s="38"/>
      <c r="B602" s="39"/>
      <c r="C602" s="40"/>
      <c r="D602" s="225" t="s">
        <v>159</v>
      </c>
      <c r="E602" s="40"/>
      <c r="F602" s="226" t="s">
        <v>3772</v>
      </c>
      <c r="G602" s="40"/>
      <c r="H602" s="40"/>
      <c r="I602" s="227"/>
      <c r="J602" s="40"/>
      <c r="K602" s="40"/>
      <c r="L602" s="44"/>
      <c r="M602" s="228"/>
      <c r="N602" s="229"/>
      <c r="O602" s="84"/>
      <c r="P602" s="84"/>
      <c r="Q602" s="84"/>
      <c r="R602" s="84"/>
      <c r="S602" s="84"/>
      <c r="T602" s="85"/>
      <c r="U602" s="38"/>
      <c r="V602" s="38"/>
      <c r="W602" s="38"/>
      <c r="X602" s="38"/>
      <c r="Y602" s="38"/>
      <c r="Z602" s="38"/>
      <c r="AA602" s="38"/>
      <c r="AB602" s="38"/>
      <c r="AC602" s="38"/>
      <c r="AD602" s="38"/>
      <c r="AE602" s="38"/>
      <c r="AT602" s="17" t="s">
        <v>159</v>
      </c>
      <c r="AU602" s="17" t="s">
        <v>83</v>
      </c>
    </row>
    <row r="603" s="2" customFormat="1">
      <c r="A603" s="38"/>
      <c r="B603" s="39"/>
      <c r="C603" s="40"/>
      <c r="D603" s="230" t="s">
        <v>161</v>
      </c>
      <c r="E603" s="40"/>
      <c r="F603" s="231" t="s">
        <v>3773</v>
      </c>
      <c r="G603" s="40"/>
      <c r="H603" s="40"/>
      <c r="I603" s="227"/>
      <c r="J603" s="40"/>
      <c r="K603" s="40"/>
      <c r="L603" s="44"/>
      <c r="M603" s="228"/>
      <c r="N603" s="229"/>
      <c r="O603" s="84"/>
      <c r="P603" s="84"/>
      <c r="Q603" s="84"/>
      <c r="R603" s="84"/>
      <c r="S603" s="84"/>
      <c r="T603" s="85"/>
      <c r="U603" s="38"/>
      <c r="V603" s="38"/>
      <c r="W603" s="38"/>
      <c r="X603" s="38"/>
      <c r="Y603" s="38"/>
      <c r="Z603" s="38"/>
      <c r="AA603" s="38"/>
      <c r="AB603" s="38"/>
      <c r="AC603" s="38"/>
      <c r="AD603" s="38"/>
      <c r="AE603" s="38"/>
      <c r="AT603" s="17" t="s">
        <v>161</v>
      </c>
      <c r="AU603" s="17" t="s">
        <v>83</v>
      </c>
    </row>
    <row r="604" s="13" customFormat="1">
      <c r="A604" s="13"/>
      <c r="B604" s="232"/>
      <c r="C604" s="233"/>
      <c r="D604" s="225" t="s">
        <v>163</v>
      </c>
      <c r="E604" s="234" t="s">
        <v>19</v>
      </c>
      <c r="F604" s="235" t="s">
        <v>192</v>
      </c>
      <c r="G604" s="233"/>
      <c r="H604" s="236">
        <v>6</v>
      </c>
      <c r="I604" s="237"/>
      <c r="J604" s="233"/>
      <c r="K604" s="233"/>
      <c r="L604" s="238"/>
      <c r="M604" s="239"/>
      <c r="N604" s="240"/>
      <c r="O604" s="240"/>
      <c r="P604" s="240"/>
      <c r="Q604" s="240"/>
      <c r="R604" s="240"/>
      <c r="S604" s="240"/>
      <c r="T604" s="241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42" t="s">
        <v>163</v>
      </c>
      <c r="AU604" s="242" t="s">
        <v>83</v>
      </c>
      <c r="AV604" s="13" t="s">
        <v>83</v>
      </c>
      <c r="AW604" s="13" t="s">
        <v>35</v>
      </c>
      <c r="AX604" s="13" t="s">
        <v>73</v>
      </c>
      <c r="AY604" s="242" t="s">
        <v>150</v>
      </c>
    </row>
    <row r="605" s="13" customFormat="1">
      <c r="A605" s="13"/>
      <c r="B605" s="232"/>
      <c r="C605" s="233"/>
      <c r="D605" s="225" t="s">
        <v>163</v>
      </c>
      <c r="E605" s="234" t="s">
        <v>19</v>
      </c>
      <c r="F605" s="235" t="s">
        <v>3774</v>
      </c>
      <c r="G605" s="233"/>
      <c r="H605" s="236">
        <v>7.0499999999999998</v>
      </c>
      <c r="I605" s="237"/>
      <c r="J605" s="233"/>
      <c r="K605" s="233"/>
      <c r="L605" s="238"/>
      <c r="M605" s="239"/>
      <c r="N605" s="240"/>
      <c r="O605" s="240"/>
      <c r="P605" s="240"/>
      <c r="Q605" s="240"/>
      <c r="R605" s="240"/>
      <c r="S605" s="240"/>
      <c r="T605" s="241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42" t="s">
        <v>163</v>
      </c>
      <c r="AU605" s="242" t="s">
        <v>83</v>
      </c>
      <c r="AV605" s="13" t="s">
        <v>83</v>
      </c>
      <c r="AW605" s="13" t="s">
        <v>35</v>
      </c>
      <c r="AX605" s="13" t="s">
        <v>73</v>
      </c>
      <c r="AY605" s="242" t="s">
        <v>150</v>
      </c>
    </row>
    <row r="606" s="2" customFormat="1" ht="16.5" customHeight="1">
      <c r="A606" s="38"/>
      <c r="B606" s="39"/>
      <c r="C606" s="243" t="s">
        <v>1037</v>
      </c>
      <c r="D606" s="243" t="s">
        <v>229</v>
      </c>
      <c r="E606" s="244" t="s">
        <v>3775</v>
      </c>
      <c r="F606" s="245" t="s">
        <v>3776</v>
      </c>
      <c r="G606" s="246" t="s">
        <v>216</v>
      </c>
      <c r="H606" s="247">
        <v>40.454999999999998</v>
      </c>
      <c r="I606" s="248"/>
      <c r="J606" s="249">
        <f>ROUND(I606*H606,2)</f>
        <v>0</v>
      </c>
      <c r="K606" s="245" t="s">
        <v>157</v>
      </c>
      <c r="L606" s="250"/>
      <c r="M606" s="251" t="s">
        <v>19</v>
      </c>
      <c r="N606" s="252" t="s">
        <v>44</v>
      </c>
      <c r="O606" s="84"/>
      <c r="P606" s="221">
        <f>O606*H606</f>
        <v>0</v>
      </c>
      <c r="Q606" s="221">
        <v>0.0024599999999999999</v>
      </c>
      <c r="R606" s="221">
        <f>Q606*H606</f>
        <v>0.099519299999999991</v>
      </c>
      <c r="S606" s="221">
        <v>0</v>
      </c>
      <c r="T606" s="222">
        <f>S606*H606</f>
        <v>0</v>
      </c>
      <c r="U606" s="38"/>
      <c r="V606" s="38"/>
      <c r="W606" s="38"/>
      <c r="X606" s="38"/>
      <c r="Y606" s="38"/>
      <c r="Z606" s="38"/>
      <c r="AA606" s="38"/>
      <c r="AB606" s="38"/>
      <c r="AC606" s="38"/>
      <c r="AD606" s="38"/>
      <c r="AE606" s="38"/>
      <c r="AR606" s="223" t="s">
        <v>232</v>
      </c>
      <c r="AT606" s="223" t="s">
        <v>229</v>
      </c>
      <c r="AU606" s="223" t="s">
        <v>83</v>
      </c>
      <c r="AY606" s="17" t="s">
        <v>150</v>
      </c>
      <c r="BE606" s="224">
        <f>IF(N606="základní",J606,0)</f>
        <v>0</v>
      </c>
      <c r="BF606" s="224">
        <f>IF(N606="snížená",J606,0)</f>
        <v>0</v>
      </c>
      <c r="BG606" s="224">
        <f>IF(N606="zákl. přenesená",J606,0)</f>
        <v>0</v>
      </c>
      <c r="BH606" s="224">
        <f>IF(N606="sníž. přenesená",J606,0)</f>
        <v>0</v>
      </c>
      <c r="BI606" s="224">
        <f>IF(N606="nulová",J606,0)</f>
        <v>0</v>
      </c>
      <c r="BJ606" s="17" t="s">
        <v>81</v>
      </c>
      <c r="BK606" s="224">
        <f>ROUND(I606*H606,2)</f>
        <v>0</v>
      </c>
      <c r="BL606" s="17" t="s">
        <v>217</v>
      </c>
      <c r="BM606" s="223" t="s">
        <v>3777</v>
      </c>
    </row>
    <row r="607" s="2" customFormat="1">
      <c r="A607" s="38"/>
      <c r="B607" s="39"/>
      <c r="C607" s="40"/>
      <c r="D607" s="225" t="s">
        <v>159</v>
      </c>
      <c r="E607" s="40"/>
      <c r="F607" s="226" t="s">
        <v>3776</v>
      </c>
      <c r="G607" s="40"/>
      <c r="H607" s="40"/>
      <c r="I607" s="227"/>
      <c r="J607" s="40"/>
      <c r="K607" s="40"/>
      <c r="L607" s="44"/>
      <c r="M607" s="228"/>
      <c r="N607" s="229"/>
      <c r="O607" s="84"/>
      <c r="P607" s="84"/>
      <c r="Q607" s="84"/>
      <c r="R607" s="84"/>
      <c r="S607" s="84"/>
      <c r="T607" s="85"/>
      <c r="U607" s="38"/>
      <c r="V607" s="38"/>
      <c r="W607" s="38"/>
      <c r="X607" s="38"/>
      <c r="Y607" s="38"/>
      <c r="Z607" s="38"/>
      <c r="AA607" s="38"/>
      <c r="AB607" s="38"/>
      <c r="AC607" s="38"/>
      <c r="AD607" s="38"/>
      <c r="AE607" s="38"/>
      <c r="AT607" s="17" t="s">
        <v>159</v>
      </c>
      <c r="AU607" s="17" t="s">
        <v>83</v>
      </c>
    </row>
    <row r="608" s="13" customFormat="1">
      <c r="A608" s="13"/>
      <c r="B608" s="232"/>
      <c r="C608" s="233"/>
      <c r="D608" s="225" t="s">
        <v>163</v>
      </c>
      <c r="E608" s="234" t="s">
        <v>19</v>
      </c>
      <c r="F608" s="235" t="s">
        <v>3778</v>
      </c>
      <c r="G608" s="233"/>
      <c r="H608" s="236">
        <v>18.600000000000001</v>
      </c>
      <c r="I608" s="237"/>
      <c r="J608" s="233"/>
      <c r="K608" s="233"/>
      <c r="L608" s="238"/>
      <c r="M608" s="239"/>
      <c r="N608" s="240"/>
      <c r="O608" s="240"/>
      <c r="P608" s="240"/>
      <c r="Q608" s="240"/>
      <c r="R608" s="240"/>
      <c r="S608" s="240"/>
      <c r="T608" s="241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42" t="s">
        <v>163</v>
      </c>
      <c r="AU608" s="242" t="s">
        <v>83</v>
      </c>
      <c r="AV608" s="13" t="s">
        <v>83</v>
      </c>
      <c r="AW608" s="13" t="s">
        <v>35</v>
      </c>
      <c r="AX608" s="13" t="s">
        <v>73</v>
      </c>
      <c r="AY608" s="242" t="s">
        <v>150</v>
      </c>
    </row>
    <row r="609" s="13" customFormat="1">
      <c r="A609" s="13"/>
      <c r="B609" s="232"/>
      <c r="C609" s="233"/>
      <c r="D609" s="225" t="s">
        <v>163</v>
      </c>
      <c r="E609" s="234" t="s">
        <v>19</v>
      </c>
      <c r="F609" s="235" t="s">
        <v>3779</v>
      </c>
      <c r="G609" s="233"/>
      <c r="H609" s="236">
        <v>21.855</v>
      </c>
      <c r="I609" s="237"/>
      <c r="J609" s="233"/>
      <c r="K609" s="233"/>
      <c r="L609" s="238"/>
      <c r="M609" s="239"/>
      <c r="N609" s="240"/>
      <c r="O609" s="240"/>
      <c r="P609" s="240"/>
      <c r="Q609" s="240"/>
      <c r="R609" s="240"/>
      <c r="S609" s="240"/>
      <c r="T609" s="241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42" t="s">
        <v>163</v>
      </c>
      <c r="AU609" s="242" t="s">
        <v>83</v>
      </c>
      <c r="AV609" s="13" t="s">
        <v>83</v>
      </c>
      <c r="AW609" s="13" t="s">
        <v>35</v>
      </c>
      <c r="AX609" s="13" t="s">
        <v>73</v>
      </c>
      <c r="AY609" s="242" t="s">
        <v>150</v>
      </c>
    </row>
    <row r="610" s="2" customFormat="1" ht="21.75" customHeight="1">
      <c r="A610" s="38"/>
      <c r="B610" s="39"/>
      <c r="C610" s="212" t="s">
        <v>1043</v>
      </c>
      <c r="D610" s="212" t="s">
        <v>153</v>
      </c>
      <c r="E610" s="213" t="s">
        <v>3780</v>
      </c>
      <c r="F610" s="214" t="s">
        <v>3781</v>
      </c>
      <c r="G610" s="215" t="s">
        <v>156</v>
      </c>
      <c r="H610" s="216">
        <v>291.42000000000002</v>
      </c>
      <c r="I610" s="217"/>
      <c r="J610" s="218">
        <f>ROUND(I610*H610,2)</f>
        <v>0</v>
      </c>
      <c r="K610" s="214" t="s">
        <v>157</v>
      </c>
      <c r="L610" s="44"/>
      <c r="M610" s="219" t="s">
        <v>19</v>
      </c>
      <c r="N610" s="220" t="s">
        <v>44</v>
      </c>
      <c r="O610" s="84"/>
      <c r="P610" s="221">
        <f>O610*H610</f>
        <v>0</v>
      </c>
      <c r="Q610" s="221">
        <v>0</v>
      </c>
      <c r="R610" s="221">
        <f>Q610*H610</f>
        <v>0</v>
      </c>
      <c r="S610" s="221">
        <v>0.010999999999999999</v>
      </c>
      <c r="T610" s="222">
        <f>S610*H610</f>
        <v>3.2056200000000001</v>
      </c>
      <c r="U610" s="38"/>
      <c r="V610" s="38"/>
      <c r="W610" s="38"/>
      <c r="X610" s="38"/>
      <c r="Y610" s="38"/>
      <c r="Z610" s="38"/>
      <c r="AA610" s="38"/>
      <c r="AB610" s="38"/>
      <c r="AC610" s="38"/>
      <c r="AD610" s="38"/>
      <c r="AE610" s="38"/>
      <c r="AR610" s="223" t="s">
        <v>217</v>
      </c>
      <c r="AT610" s="223" t="s">
        <v>153</v>
      </c>
      <c r="AU610" s="223" t="s">
        <v>83</v>
      </c>
      <c r="AY610" s="17" t="s">
        <v>150</v>
      </c>
      <c r="BE610" s="224">
        <f>IF(N610="základní",J610,0)</f>
        <v>0</v>
      </c>
      <c r="BF610" s="224">
        <f>IF(N610="snížená",J610,0)</f>
        <v>0</v>
      </c>
      <c r="BG610" s="224">
        <f>IF(N610="zákl. přenesená",J610,0)</f>
        <v>0</v>
      </c>
      <c r="BH610" s="224">
        <f>IF(N610="sníž. přenesená",J610,0)</f>
        <v>0</v>
      </c>
      <c r="BI610" s="224">
        <f>IF(N610="nulová",J610,0)</f>
        <v>0</v>
      </c>
      <c r="BJ610" s="17" t="s">
        <v>81</v>
      </c>
      <c r="BK610" s="224">
        <f>ROUND(I610*H610,2)</f>
        <v>0</v>
      </c>
      <c r="BL610" s="17" t="s">
        <v>217</v>
      </c>
      <c r="BM610" s="223" t="s">
        <v>3782</v>
      </c>
    </row>
    <row r="611" s="2" customFormat="1">
      <c r="A611" s="38"/>
      <c r="B611" s="39"/>
      <c r="C611" s="40"/>
      <c r="D611" s="225" t="s">
        <v>159</v>
      </c>
      <c r="E611" s="40"/>
      <c r="F611" s="226" t="s">
        <v>3783</v>
      </c>
      <c r="G611" s="40"/>
      <c r="H611" s="40"/>
      <c r="I611" s="227"/>
      <c r="J611" s="40"/>
      <c r="K611" s="40"/>
      <c r="L611" s="44"/>
      <c r="M611" s="228"/>
      <c r="N611" s="229"/>
      <c r="O611" s="84"/>
      <c r="P611" s="84"/>
      <c r="Q611" s="84"/>
      <c r="R611" s="84"/>
      <c r="S611" s="84"/>
      <c r="T611" s="85"/>
      <c r="U611" s="38"/>
      <c r="V611" s="38"/>
      <c r="W611" s="38"/>
      <c r="X611" s="38"/>
      <c r="Y611" s="38"/>
      <c r="Z611" s="38"/>
      <c r="AA611" s="38"/>
      <c r="AB611" s="38"/>
      <c r="AC611" s="38"/>
      <c r="AD611" s="38"/>
      <c r="AE611" s="38"/>
      <c r="AT611" s="17" t="s">
        <v>159</v>
      </c>
      <c r="AU611" s="17" t="s">
        <v>83</v>
      </c>
    </row>
    <row r="612" s="2" customFormat="1">
      <c r="A612" s="38"/>
      <c r="B612" s="39"/>
      <c r="C612" s="40"/>
      <c r="D612" s="230" t="s">
        <v>161</v>
      </c>
      <c r="E612" s="40"/>
      <c r="F612" s="231" t="s">
        <v>3784</v>
      </c>
      <c r="G612" s="40"/>
      <c r="H612" s="40"/>
      <c r="I612" s="227"/>
      <c r="J612" s="40"/>
      <c r="K612" s="40"/>
      <c r="L612" s="44"/>
      <c r="M612" s="228"/>
      <c r="N612" s="229"/>
      <c r="O612" s="84"/>
      <c r="P612" s="84"/>
      <c r="Q612" s="84"/>
      <c r="R612" s="84"/>
      <c r="S612" s="84"/>
      <c r="T612" s="85"/>
      <c r="U612" s="38"/>
      <c r="V612" s="38"/>
      <c r="W612" s="38"/>
      <c r="X612" s="38"/>
      <c r="Y612" s="38"/>
      <c r="Z612" s="38"/>
      <c r="AA612" s="38"/>
      <c r="AB612" s="38"/>
      <c r="AC612" s="38"/>
      <c r="AD612" s="38"/>
      <c r="AE612" s="38"/>
      <c r="AT612" s="17" t="s">
        <v>161</v>
      </c>
      <c r="AU612" s="17" t="s">
        <v>83</v>
      </c>
    </row>
    <row r="613" s="13" customFormat="1">
      <c r="A613" s="13"/>
      <c r="B613" s="232"/>
      <c r="C613" s="233"/>
      <c r="D613" s="225" t="s">
        <v>163</v>
      </c>
      <c r="E613" s="234" t="s">
        <v>19</v>
      </c>
      <c r="F613" s="235" t="s">
        <v>3785</v>
      </c>
      <c r="G613" s="233"/>
      <c r="H613" s="236">
        <v>291.42000000000002</v>
      </c>
      <c r="I613" s="237"/>
      <c r="J613" s="233"/>
      <c r="K613" s="233"/>
      <c r="L613" s="238"/>
      <c r="M613" s="239"/>
      <c r="N613" s="240"/>
      <c r="O613" s="240"/>
      <c r="P613" s="240"/>
      <c r="Q613" s="240"/>
      <c r="R613" s="240"/>
      <c r="S613" s="240"/>
      <c r="T613" s="241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42" t="s">
        <v>163</v>
      </c>
      <c r="AU613" s="242" t="s">
        <v>83</v>
      </c>
      <c r="AV613" s="13" t="s">
        <v>83</v>
      </c>
      <c r="AW613" s="13" t="s">
        <v>35</v>
      </c>
      <c r="AX613" s="13" t="s">
        <v>81</v>
      </c>
      <c r="AY613" s="242" t="s">
        <v>150</v>
      </c>
    </row>
    <row r="614" s="2" customFormat="1" ht="16.5" customHeight="1">
      <c r="A614" s="38"/>
      <c r="B614" s="39"/>
      <c r="C614" s="212" t="s">
        <v>1048</v>
      </c>
      <c r="D614" s="212" t="s">
        <v>153</v>
      </c>
      <c r="E614" s="213" t="s">
        <v>3786</v>
      </c>
      <c r="F614" s="214" t="s">
        <v>3787</v>
      </c>
      <c r="G614" s="215" t="s">
        <v>156</v>
      </c>
      <c r="H614" s="216">
        <v>86.340000000000003</v>
      </c>
      <c r="I614" s="217"/>
      <c r="J614" s="218">
        <f>ROUND(I614*H614,2)</f>
        <v>0</v>
      </c>
      <c r="K614" s="214" t="s">
        <v>157</v>
      </c>
      <c r="L614" s="44"/>
      <c r="M614" s="219" t="s">
        <v>19</v>
      </c>
      <c r="N614" s="220" t="s">
        <v>44</v>
      </c>
      <c r="O614" s="84"/>
      <c r="P614" s="221">
        <f>O614*H614</f>
        <v>0</v>
      </c>
      <c r="Q614" s="221">
        <v>0</v>
      </c>
      <c r="R614" s="221">
        <f>Q614*H614</f>
        <v>0</v>
      </c>
      <c r="S614" s="221">
        <v>0.01</v>
      </c>
      <c r="T614" s="222">
        <f>S614*H614</f>
        <v>0.86340000000000006</v>
      </c>
      <c r="U614" s="38"/>
      <c r="V614" s="38"/>
      <c r="W614" s="38"/>
      <c r="X614" s="38"/>
      <c r="Y614" s="38"/>
      <c r="Z614" s="38"/>
      <c r="AA614" s="38"/>
      <c r="AB614" s="38"/>
      <c r="AC614" s="38"/>
      <c r="AD614" s="38"/>
      <c r="AE614" s="38"/>
      <c r="AR614" s="223" t="s">
        <v>217</v>
      </c>
      <c r="AT614" s="223" t="s">
        <v>153</v>
      </c>
      <c r="AU614" s="223" t="s">
        <v>83</v>
      </c>
      <c r="AY614" s="17" t="s">
        <v>150</v>
      </c>
      <c r="BE614" s="224">
        <f>IF(N614="základní",J614,0)</f>
        <v>0</v>
      </c>
      <c r="BF614" s="224">
        <f>IF(N614="snížená",J614,0)</f>
        <v>0</v>
      </c>
      <c r="BG614" s="224">
        <f>IF(N614="zákl. přenesená",J614,0)</f>
        <v>0</v>
      </c>
      <c r="BH614" s="224">
        <f>IF(N614="sníž. přenesená",J614,0)</f>
        <v>0</v>
      </c>
      <c r="BI614" s="224">
        <f>IF(N614="nulová",J614,0)</f>
        <v>0</v>
      </c>
      <c r="BJ614" s="17" t="s">
        <v>81</v>
      </c>
      <c r="BK614" s="224">
        <f>ROUND(I614*H614,2)</f>
        <v>0</v>
      </c>
      <c r="BL614" s="17" t="s">
        <v>217</v>
      </c>
      <c r="BM614" s="223" t="s">
        <v>3788</v>
      </c>
    </row>
    <row r="615" s="2" customFormat="1">
      <c r="A615" s="38"/>
      <c r="B615" s="39"/>
      <c r="C615" s="40"/>
      <c r="D615" s="225" t="s">
        <v>159</v>
      </c>
      <c r="E615" s="40"/>
      <c r="F615" s="226" t="s">
        <v>3789</v>
      </c>
      <c r="G615" s="40"/>
      <c r="H615" s="40"/>
      <c r="I615" s="227"/>
      <c r="J615" s="40"/>
      <c r="K615" s="40"/>
      <c r="L615" s="44"/>
      <c r="M615" s="228"/>
      <c r="N615" s="229"/>
      <c r="O615" s="84"/>
      <c r="P615" s="84"/>
      <c r="Q615" s="84"/>
      <c r="R615" s="84"/>
      <c r="S615" s="84"/>
      <c r="T615" s="85"/>
      <c r="U615" s="38"/>
      <c r="V615" s="38"/>
      <c r="W615" s="38"/>
      <c r="X615" s="38"/>
      <c r="Y615" s="38"/>
      <c r="Z615" s="38"/>
      <c r="AA615" s="38"/>
      <c r="AB615" s="38"/>
      <c r="AC615" s="38"/>
      <c r="AD615" s="38"/>
      <c r="AE615" s="38"/>
      <c r="AT615" s="17" t="s">
        <v>159</v>
      </c>
      <c r="AU615" s="17" t="s">
        <v>83</v>
      </c>
    </row>
    <row r="616" s="2" customFormat="1">
      <c r="A616" s="38"/>
      <c r="B616" s="39"/>
      <c r="C616" s="40"/>
      <c r="D616" s="230" t="s">
        <v>161</v>
      </c>
      <c r="E616" s="40"/>
      <c r="F616" s="231" t="s">
        <v>3790</v>
      </c>
      <c r="G616" s="40"/>
      <c r="H616" s="40"/>
      <c r="I616" s="227"/>
      <c r="J616" s="40"/>
      <c r="K616" s="40"/>
      <c r="L616" s="44"/>
      <c r="M616" s="228"/>
      <c r="N616" s="229"/>
      <c r="O616" s="84"/>
      <c r="P616" s="84"/>
      <c r="Q616" s="84"/>
      <c r="R616" s="84"/>
      <c r="S616" s="84"/>
      <c r="T616" s="85"/>
      <c r="U616" s="38"/>
      <c r="V616" s="38"/>
      <c r="W616" s="38"/>
      <c r="X616" s="38"/>
      <c r="Y616" s="38"/>
      <c r="Z616" s="38"/>
      <c r="AA616" s="38"/>
      <c r="AB616" s="38"/>
      <c r="AC616" s="38"/>
      <c r="AD616" s="38"/>
      <c r="AE616" s="38"/>
      <c r="AT616" s="17" t="s">
        <v>161</v>
      </c>
      <c r="AU616" s="17" t="s">
        <v>83</v>
      </c>
    </row>
    <row r="617" s="13" customFormat="1">
      <c r="A617" s="13"/>
      <c r="B617" s="232"/>
      <c r="C617" s="233"/>
      <c r="D617" s="225" t="s">
        <v>163</v>
      </c>
      <c r="E617" s="234" t="s">
        <v>19</v>
      </c>
      <c r="F617" s="235" t="s">
        <v>3791</v>
      </c>
      <c r="G617" s="233"/>
      <c r="H617" s="236">
        <v>62.340000000000003</v>
      </c>
      <c r="I617" s="237"/>
      <c r="J617" s="233"/>
      <c r="K617" s="233"/>
      <c r="L617" s="238"/>
      <c r="M617" s="239"/>
      <c r="N617" s="240"/>
      <c r="O617" s="240"/>
      <c r="P617" s="240"/>
      <c r="Q617" s="240"/>
      <c r="R617" s="240"/>
      <c r="S617" s="240"/>
      <c r="T617" s="241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42" t="s">
        <v>163</v>
      </c>
      <c r="AU617" s="242" t="s">
        <v>83</v>
      </c>
      <c r="AV617" s="13" t="s">
        <v>83</v>
      </c>
      <c r="AW617" s="13" t="s">
        <v>35</v>
      </c>
      <c r="AX617" s="13" t="s">
        <v>73</v>
      </c>
      <c r="AY617" s="242" t="s">
        <v>150</v>
      </c>
    </row>
    <row r="618" s="13" customFormat="1">
      <c r="A618" s="13"/>
      <c r="B618" s="232"/>
      <c r="C618" s="233"/>
      <c r="D618" s="225" t="s">
        <v>163</v>
      </c>
      <c r="E618" s="234" t="s">
        <v>19</v>
      </c>
      <c r="F618" s="235" t="s">
        <v>3792</v>
      </c>
      <c r="G618" s="233"/>
      <c r="H618" s="236">
        <v>24</v>
      </c>
      <c r="I618" s="237"/>
      <c r="J618" s="233"/>
      <c r="K618" s="233"/>
      <c r="L618" s="238"/>
      <c r="M618" s="239"/>
      <c r="N618" s="240"/>
      <c r="O618" s="240"/>
      <c r="P618" s="240"/>
      <c r="Q618" s="240"/>
      <c r="R618" s="240"/>
      <c r="S618" s="240"/>
      <c r="T618" s="241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42" t="s">
        <v>163</v>
      </c>
      <c r="AU618" s="242" t="s">
        <v>83</v>
      </c>
      <c r="AV618" s="13" t="s">
        <v>83</v>
      </c>
      <c r="AW618" s="13" t="s">
        <v>35</v>
      </c>
      <c r="AX618" s="13" t="s">
        <v>73</v>
      </c>
      <c r="AY618" s="242" t="s">
        <v>150</v>
      </c>
    </row>
    <row r="619" s="2" customFormat="1" ht="16.5" customHeight="1">
      <c r="A619" s="38"/>
      <c r="B619" s="39"/>
      <c r="C619" s="212" t="s">
        <v>1054</v>
      </c>
      <c r="D619" s="212" t="s">
        <v>153</v>
      </c>
      <c r="E619" s="213" t="s">
        <v>3793</v>
      </c>
      <c r="F619" s="214" t="s">
        <v>3794</v>
      </c>
      <c r="G619" s="215" t="s">
        <v>281</v>
      </c>
      <c r="H619" s="216">
        <v>3</v>
      </c>
      <c r="I619" s="217"/>
      <c r="J619" s="218">
        <f>ROUND(I619*H619,2)</f>
        <v>0</v>
      </c>
      <c r="K619" s="214" t="s">
        <v>157</v>
      </c>
      <c r="L619" s="44"/>
      <c r="M619" s="219" t="s">
        <v>19</v>
      </c>
      <c r="N619" s="220" t="s">
        <v>44</v>
      </c>
      <c r="O619" s="84"/>
      <c r="P619" s="221">
        <f>O619*H619</f>
        <v>0</v>
      </c>
      <c r="Q619" s="221">
        <v>0</v>
      </c>
      <c r="R619" s="221">
        <f>Q619*H619</f>
        <v>0</v>
      </c>
      <c r="S619" s="221">
        <v>0</v>
      </c>
      <c r="T619" s="222">
        <f>S619*H619</f>
        <v>0</v>
      </c>
      <c r="U619" s="38"/>
      <c r="V619" s="38"/>
      <c r="W619" s="38"/>
      <c r="X619" s="38"/>
      <c r="Y619" s="38"/>
      <c r="Z619" s="38"/>
      <c r="AA619" s="38"/>
      <c r="AB619" s="38"/>
      <c r="AC619" s="38"/>
      <c r="AD619" s="38"/>
      <c r="AE619" s="38"/>
      <c r="AR619" s="223" t="s">
        <v>217</v>
      </c>
      <c r="AT619" s="223" t="s">
        <v>153</v>
      </c>
      <c r="AU619" s="223" t="s">
        <v>83</v>
      </c>
      <c r="AY619" s="17" t="s">
        <v>150</v>
      </c>
      <c r="BE619" s="224">
        <f>IF(N619="základní",J619,0)</f>
        <v>0</v>
      </c>
      <c r="BF619" s="224">
        <f>IF(N619="snížená",J619,0)</f>
        <v>0</v>
      </c>
      <c r="BG619" s="224">
        <f>IF(N619="zákl. přenesená",J619,0)</f>
        <v>0</v>
      </c>
      <c r="BH619" s="224">
        <f>IF(N619="sníž. přenesená",J619,0)</f>
        <v>0</v>
      </c>
      <c r="BI619" s="224">
        <f>IF(N619="nulová",J619,0)</f>
        <v>0</v>
      </c>
      <c r="BJ619" s="17" t="s">
        <v>81</v>
      </c>
      <c r="BK619" s="224">
        <f>ROUND(I619*H619,2)</f>
        <v>0</v>
      </c>
      <c r="BL619" s="17" t="s">
        <v>217</v>
      </c>
      <c r="BM619" s="223" t="s">
        <v>3795</v>
      </c>
    </row>
    <row r="620" s="2" customFormat="1">
      <c r="A620" s="38"/>
      <c r="B620" s="39"/>
      <c r="C620" s="40"/>
      <c r="D620" s="225" t="s">
        <v>159</v>
      </c>
      <c r="E620" s="40"/>
      <c r="F620" s="226" t="s">
        <v>3796</v>
      </c>
      <c r="G620" s="40"/>
      <c r="H620" s="40"/>
      <c r="I620" s="227"/>
      <c r="J620" s="40"/>
      <c r="K620" s="40"/>
      <c r="L620" s="44"/>
      <c r="M620" s="228"/>
      <c r="N620" s="229"/>
      <c r="O620" s="84"/>
      <c r="P620" s="84"/>
      <c r="Q620" s="84"/>
      <c r="R620" s="84"/>
      <c r="S620" s="84"/>
      <c r="T620" s="85"/>
      <c r="U620" s="38"/>
      <c r="V620" s="38"/>
      <c r="W620" s="38"/>
      <c r="X620" s="38"/>
      <c r="Y620" s="38"/>
      <c r="Z620" s="38"/>
      <c r="AA620" s="38"/>
      <c r="AB620" s="38"/>
      <c r="AC620" s="38"/>
      <c r="AD620" s="38"/>
      <c r="AE620" s="38"/>
      <c r="AT620" s="17" t="s">
        <v>159</v>
      </c>
      <c r="AU620" s="17" t="s">
        <v>83</v>
      </c>
    </row>
    <row r="621" s="2" customFormat="1">
      <c r="A621" s="38"/>
      <c r="B621" s="39"/>
      <c r="C621" s="40"/>
      <c r="D621" s="230" t="s">
        <v>161</v>
      </c>
      <c r="E621" s="40"/>
      <c r="F621" s="231" t="s">
        <v>3797</v>
      </c>
      <c r="G621" s="40"/>
      <c r="H621" s="40"/>
      <c r="I621" s="227"/>
      <c r="J621" s="40"/>
      <c r="K621" s="40"/>
      <c r="L621" s="44"/>
      <c r="M621" s="228"/>
      <c r="N621" s="229"/>
      <c r="O621" s="84"/>
      <c r="P621" s="84"/>
      <c r="Q621" s="84"/>
      <c r="R621" s="84"/>
      <c r="S621" s="84"/>
      <c r="T621" s="85"/>
      <c r="U621" s="38"/>
      <c r="V621" s="38"/>
      <c r="W621" s="38"/>
      <c r="X621" s="38"/>
      <c r="Y621" s="38"/>
      <c r="Z621" s="38"/>
      <c r="AA621" s="38"/>
      <c r="AB621" s="38"/>
      <c r="AC621" s="38"/>
      <c r="AD621" s="38"/>
      <c r="AE621" s="38"/>
      <c r="AT621" s="17" t="s">
        <v>161</v>
      </c>
      <c r="AU621" s="17" t="s">
        <v>83</v>
      </c>
    </row>
    <row r="622" s="2" customFormat="1" ht="16.5" customHeight="1">
      <c r="A622" s="38"/>
      <c r="B622" s="39"/>
      <c r="C622" s="212" t="s">
        <v>1056</v>
      </c>
      <c r="D622" s="212" t="s">
        <v>153</v>
      </c>
      <c r="E622" s="213" t="s">
        <v>3798</v>
      </c>
      <c r="F622" s="214" t="s">
        <v>3799</v>
      </c>
      <c r="G622" s="215" t="s">
        <v>281</v>
      </c>
      <c r="H622" s="216">
        <v>1</v>
      </c>
      <c r="I622" s="217"/>
      <c r="J622" s="218">
        <f>ROUND(I622*H622,2)</f>
        <v>0</v>
      </c>
      <c r="K622" s="214" t="s">
        <v>157</v>
      </c>
      <c r="L622" s="44"/>
      <c r="M622" s="219" t="s">
        <v>19</v>
      </c>
      <c r="N622" s="220" t="s">
        <v>44</v>
      </c>
      <c r="O622" s="84"/>
      <c r="P622" s="221">
        <f>O622*H622</f>
        <v>0</v>
      </c>
      <c r="Q622" s="221">
        <v>0</v>
      </c>
      <c r="R622" s="221">
        <f>Q622*H622</f>
        <v>0</v>
      </c>
      <c r="S622" s="221">
        <v>0</v>
      </c>
      <c r="T622" s="222">
        <f>S622*H622</f>
        <v>0</v>
      </c>
      <c r="U622" s="38"/>
      <c r="V622" s="38"/>
      <c r="W622" s="38"/>
      <c r="X622" s="38"/>
      <c r="Y622" s="38"/>
      <c r="Z622" s="38"/>
      <c r="AA622" s="38"/>
      <c r="AB622" s="38"/>
      <c r="AC622" s="38"/>
      <c r="AD622" s="38"/>
      <c r="AE622" s="38"/>
      <c r="AR622" s="223" t="s">
        <v>217</v>
      </c>
      <c r="AT622" s="223" t="s">
        <v>153</v>
      </c>
      <c r="AU622" s="223" t="s">
        <v>83</v>
      </c>
      <c r="AY622" s="17" t="s">
        <v>150</v>
      </c>
      <c r="BE622" s="224">
        <f>IF(N622="základní",J622,0)</f>
        <v>0</v>
      </c>
      <c r="BF622" s="224">
        <f>IF(N622="snížená",J622,0)</f>
        <v>0</v>
      </c>
      <c r="BG622" s="224">
        <f>IF(N622="zákl. přenesená",J622,0)</f>
        <v>0</v>
      </c>
      <c r="BH622" s="224">
        <f>IF(N622="sníž. přenesená",J622,0)</f>
        <v>0</v>
      </c>
      <c r="BI622" s="224">
        <f>IF(N622="nulová",J622,0)</f>
        <v>0</v>
      </c>
      <c r="BJ622" s="17" t="s">
        <v>81</v>
      </c>
      <c r="BK622" s="224">
        <f>ROUND(I622*H622,2)</f>
        <v>0</v>
      </c>
      <c r="BL622" s="17" t="s">
        <v>217</v>
      </c>
      <c r="BM622" s="223" t="s">
        <v>3800</v>
      </c>
    </row>
    <row r="623" s="2" customFormat="1">
      <c r="A623" s="38"/>
      <c r="B623" s="39"/>
      <c r="C623" s="40"/>
      <c r="D623" s="225" t="s">
        <v>159</v>
      </c>
      <c r="E623" s="40"/>
      <c r="F623" s="226" t="s">
        <v>3801</v>
      </c>
      <c r="G623" s="40"/>
      <c r="H623" s="40"/>
      <c r="I623" s="227"/>
      <c r="J623" s="40"/>
      <c r="K623" s="40"/>
      <c r="L623" s="44"/>
      <c r="M623" s="228"/>
      <c r="N623" s="229"/>
      <c r="O623" s="84"/>
      <c r="P623" s="84"/>
      <c r="Q623" s="84"/>
      <c r="R623" s="84"/>
      <c r="S623" s="84"/>
      <c r="T623" s="85"/>
      <c r="U623" s="38"/>
      <c r="V623" s="38"/>
      <c r="W623" s="38"/>
      <c r="X623" s="38"/>
      <c r="Y623" s="38"/>
      <c r="Z623" s="38"/>
      <c r="AA623" s="38"/>
      <c r="AB623" s="38"/>
      <c r="AC623" s="38"/>
      <c r="AD623" s="38"/>
      <c r="AE623" s="38"/>
      <c r="AT623" s="17" t="s">
        <v>159</v>
      </c>
      <c r="AU623" s="17" t="s">
        <v>83</v>
      </c>
    </row>
    <row r="624" s="2" customFormat="1">
      <c r="A624" s="38"/>
      <c r="B624" s="39"/>
      <c r="C624" s="40"/>
      <c r="D624" s="230" t="s">
        <v>161</v>
      </c>
      <c r="E624" s="40"/>
      <c r="F624" s="231" t="s">
        <v>3802</v>
      </c>
      <c r="G624" s="40"/>
      <c r="H624" s="40"/>
      <c r="I624" s="227"/>
      <c r="J624" s="40"/>
      <c r="K624" s="40"/>
      <c r="L624" s="44"/>
      <c r="M624" s="228"/>
      <c r="N624" s="229"/>
      <c r="O624" s="84"/>
      <c r="P624" s="84"/>
      <c r="Q624" s="84"/>
      <c r="R624" s="84"/>
      <c r="S624" s="84"/>
      <c r="T624" s="85"/>
      <c r="U624" s="38"/>
      <c r="V624" s="38"/>
      <c r="W624" s="38"/>
      <c r="X624" s="38"/>
      <c r="Y624" s="38"/>
      <c r="Z624" s="38"/>
      <c r="AA624" s="38"/>
      <c r="AB624" s="38"/>
      <c r="AC624" s="38"/>
      <c r="AD624" s="38"/>
      <c r="AE624" s="38"/>
      <c r="AT624" s="17" t="s">
        <v>161</v>
      </c>
      <c r="AU624" s="17" t="s">
        <v>83</v>
      </c>
    </row>
    <row r="625" s="2" customFormat="1" ht="16.5" customHeight="1">
      <c r="A625" s="38"/>
      <c r="B625" s="39"/>
      <c r="C625" s="212" t="s">
        <v>1062</v>
      </c>
      <c r="D625" s="212" t="s">
        <v>153</v>
      </c>
      <c r="E625" s="213" t="s">
        <v>3803</v>
      </c>
      <c r="F625" s="214" t="s">
        <v>3804</v>
      </c>
      <c r="G625" s="215" t="s">
        <v>216</v>
      </c>
      <c r="H625" s="216">
        <v>15</v>
      </c>
      <c r="I625" s="217"/>
      <c r="J625" s="218">
        <f>ROUND(I625*H625,2)</f>
        <v>0</v>
      </c>
      <c r="K625" s="214" t="s">
        <v>157</v>
      </c>
      <c r="L625" s="44"/>
      <c r="M625" s="219" t="s">
        <v>19</v>
      </c>
      <c r="N625" s="220" t="s">
        <v>44</v>
      </c>
      <c r="O625" s="84"/>
      <c r="P625" s="221">
        <f>O625*H625</f>
        <v>0</v>
      </c>
      <c r="Q625" s="221">
        <v>0</v>
      </c>
      <c r="R625" s="221">
        <f>Q625*H625</f>
        <v>0</v>
      </c>
      <c r="S625" s="221">
        <v>0</v>
      </c>
      <c r="T625" s="222">
        <f>S625*H625</f>
        <v>0</v>
      </c>
      <c r="U625" s="38"/>
      <c r="V625" s="38"/>
      <c r="W625" s="38"/>
      <c r="X625" s="38"/>
      <c r="Y625" s="38"/>
      <c r="Z625" s="38"/>
      <c r="AA625" s="38"/>
      <c r="AB625" s="38"/>
      <c r="AC625" s="38"/>
      <c r="AD625" s="38"/>
      <c r="AE625" s="38"/>
      <c r="AR625" s="223" t="s">
        <v>217</v>
      </c>
      <c r="AT625" s="223" t="s">
        <v>153</v>
      </c>
      <c r="AU625" s="223" t="s">
        <v>83</v>
      </c>
      <c r="AY625" s="17" t="s">
        <v>150</v>
      </c>
      <c r="BE625" s="224">
        <f>IF(N625="základní",J625,0)</f>
        <v>0</v>
      </c>
      <c r="BF625" s="224">
        <f>IF(N625="snížená",J625,0)</f>
        <v>0</v>
      </c>
      <c r="BG625" s="224">
        <f>IF(N625="zákl. přenesená",J625,0)</f>
        <v>0</v>
      </c>
      <c r="BH625" s="224">
        <f>IF(N625="sníž. přenesená",J625,0)</f>
        <v>0</v>
      </c>
      <c r="BI625" s="224">
        <f>IF(N625="nulová",J625,0)</f>
        <v>0</v>
      </c>
      <c r="BJ625" s="17" t="s">
        <v>81</v>
      </c>
      <c r="BK625" s="224">
        <f>ROUND(I625*H625,2)</f>
        <v>0</v>
      </c>
      <c r="BL625" s="17" t="s">
        <v>217</v>
      </c>
      <c r="BM625" s="223" t="s">
        <v>3805</v>
      </c>
    </row>
    <row r="626" s="2" customFormat="1">
      <c r="A626" s="38"/>
      <c r="B626" s="39"/>
      <c r="C626" s="40"/>
      <c r="D626" s="225" t="s">
        <v>159</v>
      </c>
      <c r="E626" s="40"/>
      <c r="F626" s="226" t="s">
        <v>3806</v>
      </c>
      <c r="G626" s="40"/>
      <c r="H626" s="40"/>
      <c r="I626" s="227"/>
      <c r="J626" s="40"/>
      <c r="K626" s="40"/>
      <c r="L626" s="44"/>
      <c r="M626" s="228"/>
      <c r="N626" s="229"/>
      <c r="O626" s="84"/>
      <c r="P626" s="84"/>
      <c r="Q626" s="84"/>
      <c r="R626" s="84"/>
      <c r="S626" s="84"/>
      <c r="T626" s="85"/>
      <c r="U626" s="38"/>
      <c r="V626" s="38"/>
      <c r="W626" s="38"/>
      <c r="X626" s="38"/>
      <c r="Y626" s="38"/>
      <c r="Z626" s="38"/>
      <c r="AA626" s="38"/>
      <c r="AB626" s="38"/>
      <c r="AC626" s="38"/>
      <c r="AD626" s="38"/>
      <c r="AE626" s="38"/>
      <c r="AT626" s="17" t="s">
        <v>159</v>
      </c>
      <c r="AU626" s="17" t="s">
        <v>83</v>
      </c>
    </row>
    <row r="627" s="2" customFormat="1">
      <c r="A627" s="38"/>
      <c r="B627" s="39"/>
      <c r="C627" s="40"/>
      <c r="D627" s="230" t="s">
        <v>161</v>
      </c>
      <c r="E627" s="40"/>
      <c r="F627" s="231" t="s">
        <v>3807</v>
      </c>
      <c r="G627" s="40"/>
      <c r="H627" s="40"/>
      <c r="I627" s="227"/>
      <c r="J627" s="40"/>
      <c r="K627" s="40"/>
      <c r="L627" s="44"/>
      <c r="M627" s="228"/>
      <c r="N627" s="229"/>
      <c r="O627" s="84"/>
      <c r="P627" s="84"/>
      <c r="Q627" s="84"/>
      <c r="R627" s="84"/>
      <c r="S627" s="84"/>
      <c r="T627" s="85"/>
      <c r="U627" s="38"/>
      <c r="V627" s="38"/>
      <c r="W627" s="38"/>
      <c r="X627" s="38"/>
      <c r="Y627" s="38"/>
      <c r="Z627" s="38"/>
      <c r="AA627" s="38"/>
      <c r="AB627" s="38"/>
      <c r="AC627" s="38"/>
      <c r="AD627" s="38"/>
      <c r="AE627" s="38"/>
      <c r="AT627" s="17" t="s">
        <v>161</v>
      </c>
      <c r="AU627" s="17" t="s">
        <v>83</v>
      </c>
    </row>
    <row r="628" s="13" customFormat="1">
      <c r="A628" s="13"/>
      <c r="B628" s="232"/>
      <c r="C628" s="233"/>
      <c r="D628" s="225" t="s">
        <v>163</v>
      </c>
      <c r="E628" s="234" t="s">
        <v>19</v>
      </c>
      <c r="F628" s="235" t="s">
        <v>3808</v>
      </c>
      <c r="G628" s="233"/>
      <c r="H628" s="236">
        <v>15</v>
      </c>
      <c r="I628" s="237"/>
      <c r="J628" s="233"/>
      <c r="K628" s="233"/>
      <c r="L628" s="238"/>
      <c r="M628" s="239"/>
      <c r="N628" s="240"/>
      <c r="O628" s="240"/>
      <c r="P628" s="240"/>
      <c r="Q628" s="240"/>
      <c r="R628" s="240"/>
      <c r="S628" s="240"/>
      <c r="T628" s="241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42" t="s">
        <v>163</v>
      </c>
      <c r="AU628" s="242" t="s">
        <v>83</v>
      </c>
      <c r="AV628" s="13" t="s">
        <v>83</v>
      </c>
      <c r="AW628" s="13" t="s">
        <v>35</v>
      </c>
      <c r="AX628" s="13" t="s">
        <v>81</v>
      </c>
      <c r="AY628" s="242" t="s">
        <v>150</v>
      </c>
    </row>
    <row r="629" s="2" customFormat="1" ht="16.5" customHeight="1">
      <c r="A629" s="38"/>
      <c r="B629" s="39"/>
      <c r="C629" s="243" t="s">
        <v>1069</v>
      </c>
      <c r="D629" s="243" t="s">
        <v>229</v>
      </c>
      <c r="E629" s="244" t="s">
        <v>3809</v>
      </c>
      <c r="F629" s="245" t="s">
        <v>3810</v>
      </c>
      <c r="G629" s="246" t="s">
        <v>281</v>
      </c>
      <c r="H629" s="247">
        <v>15</v>
      </c>
      <c r="I629" s="248"/>
      <c r="J629" s="249">
        <f>ROUND(I629*H629,2)</f>
        <v>0</v>
      </c>
      <c r="K629" s="245" t="s">
        <v>157</v>
      </c>
      <c r="L629" s="250"/>
      <c r="M629" s="251" t="s">
        <v>19</v>
      </c>
      <c r="N629" s="252" t="s">
        <v>44</v>
      </c>
      <c r="O629" s="84"/>
      <c r="P629" s="221">
        <f>O629*H629</f>
        <v>0</v>
      </c>
      <c r="Q629" s="221">
        <v>0.00059999999999999995</v>
      </c>
      <c r="R629" s="221">
        <f>Q629*H629</f>
        <v>0.0089999999999999993</v>
      </c>
      <c r="S629" s="221">
        <v>0</v>
      </c>
      <c r="T629" s="222">
        <f>S629*H629</f>
        <v>0</v>
      </c>
      <c r="U629" s="38"/>
      <c r="V629" s="38"/>
      <c r="W629" s="38"/>
      <c r="X629" s="38"/>
      <c r="Y629" s="38"/>
      <c r="Z629" s="38"/>
      <c r="AA629" s="38"/>
      <c r="AB629" s="38"/>
      <c r="AC629" s="38"/>
      <c r="AD629" s="38"/>
      <c r="AE629" s="38"/>
      <c r="AR629" s="223" t="s">
        <v>232</v>
      </c>
      <c r="AT629" s="223" t="s">
        <v>229</v>
      </c>
      <c r="AU629" s="223" t="s">
        <v>83</v>
      </c>
      <c r="AY629" s="17" t="s">
        <v>150</v>
      </c>
      <c r="BE629" s="224">
        <f>IF(N629="základní",J629,0)</f>
        <v>0</v>
      </c>
      <c r="BF629" s="224">
        <f>IF(N629="snížená",J629,0)</f>
        <v>0</v>
      </c>
      <c r="BG629" s="224">
        <f>IF(N629="zákl. přenesená",J629,0)</f>
        <v>0</v>
      </c>
      <c r="BH629" s="224">
        <f>IF(N629="sníž. přenesená",J629,0)</f>
        <v>0</v>
      </c>
      <c r="BI629" s="224">
        <f>IF(N629="nulová",J629,0)</f>
        <v>0</v>
      </c>
      <c r="BJ629" s="17" t="s">
        <v>81</v>
      </c>
      <c r="BK629" s="224">
        <f>ROUND(I629*H629,2)</f>
        <v>0</v>
      </c>
      <c r="BL629" s="17" t="s">
        <v>217</v>
      </c>
      <c r="BM629" s="223" t="s">
        <v>3811</v>
      </c>
    </row>
    <row r="630" s="2" customFormat="1">
      <c r="A630" s="38"/>
      <c r="B630" s="39"/>
      <c r="C630" s="40"/>
      <c r="D630" s="225" t="s">
        <v>159</v>
      </c>
      <c r="E630" s="40"/>
      <c r="F630" s="226" t="s">
        <v>3810</v>
      </c>
      <c r="G630" s="40"/>
      <c r="H630" s="40"/>
      <c r="I630" s="227"/>
      <c r="J630" s="40"/>
      <c r="K630" s="40"/>
      <c r="L630" s="44"/>
      <c r="M630" s="228"/>
      <c r="N630" s="229"/>
      <c r="O630" s="84"/>
      <c r="P630" s="84"/>
      <c r="Q630" s="84"/>
      <c r="R630" s="84"/>
      <c r="S630" s="84"/>
      <c r="T630" s="85"/>
      <c r="U630" s="38"/>
      <c r="V630" s="38"/>
      <c r="W630" s="38"/>
      <c r="X630" s="38"/>
      <c r="Y630" s="38"/>
      <c r="Z630" s="38"/>
      <c r="AA630" s="38"/>
      <c r="AB630" s="38"/>
      <c r="AC630" s="38"/>
      <c r="AD630" s="38"/>
      <c r="AE630" s="38"/>
      <c r="AT630" s="17" t="s">
        <v>159</v>
      </c>
      <c r="AU630" s="17" t="s">
        <v>83</v>
      </c>
    </row>
    <row r="631" s="2" customFormat="1" ht="16.5" customHeight="1">
      <c r="A631" s="38"/>
      <c r="B631" s="39"/>
      <c r="C631" s="212" t="s">
        <v>1076</v>
      </c>
      <c r="D631" s="212" t="s">
        <v>153</v>
      </c>
      <c r="E631" s="213" t="s">
        <v>3812</v>
      </c>
      <c r="F631" s="214" t="s">
        <v>3813</v>
      </c>
      <c r="G631" s="215" t="s">
        <v>360</v>
      </c>
      <c r="H631" s="216">
        <v>0.068000000000000005</v>
      </c>
      <c r="I631" s="217"/>
      <c r="J631" s="218">
        <f>ROUND(I631*H631,2)</f>
        <v>0</v>
      </c>
      <c r="K631" s="214" t="s">
        <v>157</v>
      </c>
      <c r="L631" s="44"/>
      <c r="M631" s="219" t="s">
        <v>19</v>
      </c>
      <c r="N631" s="220" t="s">
        <v>44</v>
      </c>
      <c r="O631" s="84"/>
      <c r="P631" s="221">
        <f>O631*H631</f>
        <v>0</v>
      </c>
      <c r="Q631" s="221">
        <v>5.0000000000000002E-05</v>
      </c>
      <c r="R631" s="221">
        <f>Q631*H631</f>
        <v>3.4000000000000005E-06</v>
      </c>
      <c r="S631" s="221">
        <v>0</v>
      </c>
      <c r="T631" s="222">
        <f>S631*H631</f>
        <v>0</v>
      </c>
      <c r="U631" s="38"/>
      <c r="V631" s="38"/>
      <c r="W631" s="38"/>
      <c r="X631" s="38"/>
      <c r="Y631" s="38"/>
      <c r="Z631" s="38"/>
      <c r="AA631" s="38"/>
      <c r="AB631" s="38"/>
      <c r="AC631" s="38"/>
      <c r="AD631" s="38"/>
      <c r="AE631" s="38"/>
      <c r="AR631" s="223" t="s">
        <v>179</v>
      </c>
      <c r="AT631" s="223" t="s">
        <v>153</v>
      </c>
      <c r="AU631" s="223" t="s">
        <v>83</v>
      </c>
      <c r="AY631" s="17" t="s">
        <v>150</v>
      </c>
      <c r="BE631" s="224">
        <f>IF(N631="základní",J631,0)</f>
        <v>0</v>
      </c>
      <c r="BF631" s="224">
        <f>IF(N631="snížená",J631,0)</f>
        <v>0</v>
      </c>
      <c r="BG631" s="224">
        <f>IF(N631="zákl. přenesená",J631,0)</f>
        <v>0</v>
      </c>
      <c r="BH631" s="224">
        <f>IF(N631="sníž. přenesená",J631,0)</f>
        <v>0</v>
      </c>
      <c r="BI631" s="224">
        <f>IF(N631="nulová",J631,0)</f>
        <v>0</v>
      </c>
      <c r="BJ631" s="17" t="s">
        <v>81</v>
      </c>
      <c r="BK631" s="224">
        <f>ROUND(I631*H631,2)</f>
        <v>0</v>
      </c>
      <c r="BL631" s="17" t="s">
        <v>179</v>
      </c>
      <c r="BM631" s="223" t="s">
        <v>3814</v>
      </c>
    </row>
    <row r="632" s="2" customFormat="1">
      <c r="A632" s="38"/>
      <c r="B632" s="39"/>
      <c r="C632" s="40"/>
      <c r="D632" s="225" t="s">
        <v>159</v>
      </c>
      <c r="E632" s="40"/>
      <c r="F632" s="226" t="s">
        <v>3815</v>
      </c>
      <c r="G632" s="40"/>
      <c r="H632" s="40"/>
      <c r="I632" s="227"/>
      <c r="J632" s="40"/>
      <c r="K632" s="40"/>
      <c r="L632" s="44"/>
      <c r="M632" s="228"/>
      <c r="N632" s="229"/>
      <c r="O632" s="84"/>
      <c r="P632" s="84"/>
      <c r="Q632" s="84"/>
      <c r="R632" s="84"/>
      <c r="S632" s="84"/>
      <c r="T632" s="85"/>
      <c r="U632" s="38"/>
      <c r="V632" s="38"/>
      <c r="W632" s="38"/>
      <c r="X632" s="38"/>
      <c r="Y632" s="38"/>
      <c r="Z632" s="38"/>
      <c r="AA632" s="38"/>
      <c r="AB632" s="38"/>
      <c r="AC632" s="38"/>
      <c r="AD632" s="38"/>
      <c r="AE632" s="38"/>
      <c r="AT632" s="17" t="s">
        <v>159</v>
      </c>
      <c r="AU632" s="17" t="s">
        <v>83</v>
      </c>
    </row>
    <row r="633" s="2" customFormat="1">
      <c r="A633" s="38"/>
      <c r="B633" s="39"/>
      <c r="C633" s="40"/>
      <c r="D633" s="230" t="s">
        <v>161</v>
      </c>
      <c r="E633" s="40"/>
      <c r="F633" s="231" t="s">
        <v>3816</v>
      </c>
      <c r="G633" s="40"/>
      <c r="H633" s="40"/>
      <c r="I633" s="227"/>
      <c r="J633" s="40"/>
      <c r="K633" s="40"/>
      <c r="L633" s="44"/>
      <c r="M633" s="228"/>
      <c r="N633" s="229"/>
      <c r="O633" s="84"/>
      <c r="P633" s="84"/>
      <c r="Q633" s="84"/>
      <c r="R633" s="84"/>
      <c r="S633" s="84"/>
      <c r="T633" s="85"/>
      <c r="U633" s="38"/>
      <c r="V633" s="38"/>
      <c r="W633" s="38"/>
      <c r="X633" s="38"/>
      <c r="Y633" s="38"/>
      <c r="Z633" s="38"/>
      <c r="AA633" s="38"/>
      <c r="AB633" s="38"/>
      <c r="AC633" s="38"/>
      <c r="AD633" s="38"/>
      <c r="AE633" s="38"/>
      <c r="AT633" s="17" t="s">
        <v>161</v>
      </c>
      <c r="AU633" s="17" t="s">
        <v>83</v>
      </c>
    </row>
    <row r="634" s="2" customFormat="1" ht="16.5" customHeight="1">
      <c r="A634" s="38"/>
      <c r="B634" s="39"/>
      <c r="C634" s="243" t="s">
        <v>390</v>
      </c>
      <c r="D634" s="243" t="s">
        <v>229</v>
      </c>
      <c r="E634" s="244" t="s">
        <v>3817</v>
      </c>
      <c r="F634" s="245" t="s">
        <v>3818</v>
      </c>
      <c r="G634" s="246" t="s">
        <v>182</v>
      </c>
      <c r="H634" s="247">
        <v>0.001</v>
      </c>
      <c r="I634" s="248"/>
      <c r="J634" s="249">
        <f>ROUND(I634*H634,2)</f>
        <v>0</v>
      </c>
      <c r="K634" s="245" t="s">
        <v>157</v>
      </c>
      <c r="L634" s="250"/>
      <c r="M634" s="251" t="s">
        <v>19</v>
      </c>
      <c r="N634" s="252" t="s">
        <v>44</v>
      </c>
      <c r="O634" s="84"/>
      <c r="P634" s="221">
        <f>O634*H634</f>
        <v>0</v>
      </c>
      <c r="Q634" s="221">
        <v>1</v>
      </c>
      <c r="R634" s="221">
        <f>Q634*H634</f>
        <v>0.001</v>
      </c>
      <c r="S634" s="221">
        <v>0</v>
      </c>
      <c r="T634" s="222">
        <f>S634*H634</f>
        <v>0</v>
      </c>
      <c r="U634" s="38"/>
      <c r="V634" s="38"/>
      <c r="W634" s="38"/>
      <c r="X634" s="38"/>
      <c r="Y634" s="38"/>
      <c r="Z634" s="38"/>
      <c r="AA634" s="38"/>
      <c r="AB634" s="38"/>
      <c r="AC634" s="38"/>
      <c r="AD634" s="38"/>
      <c r="AE634" s="38"/>
      <c r="AR634" s="223" t="s">
        <v>204</v>
      </c>
      <c r="AT634" s="223" t="s">
        <v>229</v>
      </c>
      <c r="AU634" s="223" t="s">
        <v>83</v>
      </c>
      <c r="AY634" s="17" t="s">
        <v>150</v>
      </c>
      <c r="BE634" s="224">
        <f>IF(N634="základní",J634,0)</f>
        <v>0</v>
      </c>
      <c r="BF634" s="224">
        <f>IF(N634="snížená",J634,0)</f>
        <v>0</v>
      </c>
      <c r="BG634" s="224">
        <f>IF(N634="zákl. přenesená",J634,0)</f>
        <v>0</v>
      </c>
      <c r="BH634" s="224">
        <f>IF(N634="sníž. přenesená",J634,0)</f>
        <v>0</v>
      </c>
      <c r="BI634" s="224">
        <f>IF(N634="nulová",J634,0)</f>
        <v>0</v>
      </c>
      <c r="BJ634" s="17" t="s">
        <v>81</v>
      </c>
      <c r="BK634" s="224">
        <f>ROUND(I634*H634,2)</f>
        <v>0</v>
      </c>
      <c r="BL634" s="17" t="s">
        <v>179</v>
      </c>
      <c r="BM634" s="223" t="s">
        <v>3819</v>
      </c>
    </row>
    <row r="635" s="2" customFormat="1">
      <c r="A635" s="38"/>
      <c r="B635" s="39"/>
      <c r="C635" s="40"/>
      <c r="D635" s="225" t="s">
        <v>159</v>
      </c>
      <c r="E635" s="40"/>
      <c r="F635" s="226" t="s">
        <v>3818</v>
      </c>
      <c r="G635" s="40"/>
      <c r="H635" s="40"/>
      <c r="I635" s="227"/>
      <c r="J635" s="40"/>
      <c r="K635" s="40"/>
      <c r="L635" s="44"/>
      <c r="M635" s="228"/>
      <c r="N635" s="229"/>
      <c r="O635" s="84"/>
      <c r="P635" s="84"/>
      <c r="Q635" s="84"/>
      <c r="R635" s="84"/>
      <c r="S635" s="84"/>
      <c r="T635" s="85"/>
      <c r="U635" s="38"/>
      <c r="V635" s="38"/>
      <c r="W635" s="38"/>
      <c r="X635" s="38"/>
      <c r="Y635" s="38"/>
      <c r="Z635" s="38"/>
      <c r="AA635" s="38"/>
      <c r="AB635" s="38"/>
      <c r="AC635" s="38"/>
      <c r="AD635" s="38"/>
      <c r="AE635" s="38"/>
      <c r="AT635" s="17" t="s">
        <v>159</v>
      </c>
      <c r="AU635" s="17" t="s">
        <v>83</v>
      </c>
    </row>
    <row r="636" s="13" customFormat="1">
      <c r="A636" s="13"/>
      <c r="B636" s="232"/>
      <c r="C636" s="233"/>
      <c r="D636" s="225" t="s">
        <v>163</v>
      </c>
      <c r="E636" s="234" t="s">
        <v>19</v>
      </c>
      <c r="F636" s="235" t="s">
        <v>12</v>
      </c>
      <c r="G636" s="233"/>
      <c r="H636" s="236">
        <v>0.001</v>
      </c>
      <c r="I636" s="237"/>
      <c r="J636" s="233"/>
      <c r="K636" s="233"/>
      <c r="L636" s="238"/>
      <c r="M636" s="239"/>
      <c r="N636" s="240"/>
      <c r="O636" s="240"/>
      <c r="P636" s="240"/>
      <c r="Q636" s="240"/>
      <c r="R636" s="240"/>
      <c r="S636" s="240"/>
      <c r="T636" s="241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42" t="s">
        <v>163</v>
      </c>
      <c r="AU636" s="242" t="s">
        <v>83</v>
      </c>
      <c r="AV636" s="13" t="s">
        <v>83</v>
      </c>
      <c r="AW636" s="13" t="s">
        <v>35</v>
      </c>
      <c r="AX636" s="13" t="s">
        <v>81</v>
      </c>
      <c r="AY636" s="242" t="s">
        <v>150</v>
      </c>
    </row>
    <row r="637" s="13" customFormat="1">
      <c r="A637" s="13"/>
      <c r="B637" s="232"/>
      <c r="C637" s="233"/>
      <c r="D637" s="225" t="s">
        <v>163</v>
      </c>
      <c r="E637" s="233"/>
      <c r="F637" s="235" t="s">
        <v>3820</v>
      </c>
      <c r="G637" s="233"/>
      <c r="H637" s="236">
        <v>0.001</v>
      </c>
      <c r="I637" s="237"/>
      <c r="J637" s="233"/>
      <c r="K637" s="233"/>
      <c r="L637" s="238"/>
      <c r="M637" s="239"/>
      <c r="N637" s="240"/>
      <c r="O637" s="240"/>
      <c r="P637" s="240"/>
      <c r="Q637" s="240"/>
      <c r="R637" s="240"/>
      <c r="S637" s="240"/>
      <c r="T637" s="241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42" t="s">
        <v>163</v>
      </c>
      <c r="AU637" s="242" t="s">
        <v>83</v>
      </c>
      <c r="AV637" s="13" t="s">
        <v>83</v>
      </c>
      <c r="AW637" s="13" t="s">
        <v>4</v>
      </c>
      <c r="AX637" s="13" t="s">
        <v>81</v>
      </c>
      <c r="AY637" s="242" t="s">
        <v>150</v>
      </c>
    </row>
    <row r="638" s="2" customFormat="1" ht="16.5" customHeight="1">
      <c r="A638" s="38"/>
      <c r="B638" s="39"/>
      <c r="C638" s="243" t="s">
        <v>1088</v>
      </c>
      <c r="D638" s="243" t="s">
        <v>229</v>
      </c>
      <c r="E638" s="244" t="s">
        <v>3821</v>
      </c>
      <c r="F638" s="245" t="s">
        <v>3822</v>
      </c>
      <c r="G638" s="246" t="s">
        <v>182</v>
      </c>
      <c r="H638" s="247">
        <v>0.067000000000000004</v>
      </c>
      <c r="I638" s="248"/>
      <c r="J638" s="249">
        <f>ROUND(I638*H638,2)</f>
        <v>0</v>
      </c>
      <c r="K638" s="245" t="s">
        <v>157</v>
      </c>
      <c r="L638" s="250"/>
      <c r="M638" s="251" t="s">
        <v>19</v>
      </c>
      <c r="N638" s="252" t="s">
        <v>44</v>
      </c>
      <c r="O638" s="84"/>
      <c r="P638" s="221">
        <f>O638*H638</f>
        <v>0</v>
      </c>
      <c r="Q638" s="221">
        <v>1</v>
      </c>
      <c r="R638" s="221">
        <f>Q638*H638</f>
        <v>0.067000000000000004</v>
      </c>
      <c r="S638" s="221">
        <v>0</v>
      </c>
      <c r="T638" s="222">
        <f>S638*H638</f>
        <v>0</v>
      </c>
      <c r="U638" s="38"/>
      <c r="V638" s="38"/>
      <c r="W638" s="38"/>
      <c r="X638" s="38"/>
      <c r="Y638" s="38"/>
      <c r="Z638" s="38"/>
      <c r="AA638" s="38"/>
      <c r="AB638" s="38"/>
      <c r="AC638" s="38"/>
      <c r="AD638" s="38"/>
      <c r="AE638" s="38"/>
      <c r="AR638" s="223" t="s">
        <v>204</v>
      </c>
      <c r="AT638" s="223" t="s">
        <v>229</v>
      </c>
      <c r="AU638" s="223" t="s">
        <v>83</v>
      </c>
      <c r="AY638" s="17" t="s">
        <v>150</v>
      </c>
      <c r="BE638" s="224">
        <f>IF(N638="základní",J638,0)</f>
        <v>0</v>
      </c>
      <c r="BF638" s="224">
        <f>IF(N638="snížená",J638,0)</f>
        <v>0</v>
      </c>
      <c r="BG638" s="224">
        <f>IF(N638="zákl. přenesená",J638,0)</f>
        <v>0</v>
      </c>
      <c r="BH638" s="224">
        <f>IF(N638="sníž. přenesená",J638,0)</f>
        <v>0</v>
      </c>
      <c r="BI638" s="224">
        <f>IF(N638="nulová",J638,0)</f>
        <v>0</v>
      </c>
      <c r="BJ638" s="17" t="s">
        <v>81</v>
      </c>
      <c r="BK638" s="224">
        <f>ROUND(I638*H638,2)</f>
        <v>0</v>
      </c>
      <c r="BL638" s="17" t="s">
        <v>179</v>
      </c>
      <c r="BM638" s="223" t="s">
        <v>3823</v>
      </c>
    </row>
    <row r="639" s="2" customFormat="1">
      <c r="A639" s="38"/>
      <c r="B639" s="39"/>
      <c r="C639" s="40"/>
      <c r="D639" s="225" t="s">
        <v>159</v>
      </c>
      <c r="E639" s="40"/>
      <c r="F639" s="226" t="s">
        <v>3822</v>
      </c>
      <c r="G639" s="40"/>
      <c r="H639" s="40"/>
      <c r="I639" s="227"/>
      <c r="J639" s="40"/>
      <c r="K639" s="40"/>
      <c r="L639" s="44"/>
      <c r="M639" s="228"/>
      <c r="N639" s="229"/>
      <c r="O639" s="84"/>
      <c r="P639" s="84"/>
      <c r="Q639" s="84"/>
      <c r="R639" s="84"/>
      <c r="S639" s="84"/>
      <c r="T639" s="85"/>
      <c r="U639" s="38"/>
      <c r="V639" s="38"/>
      <c r="W639" s="38"/>
      <c r="X639" s="38"/>
      <c r="Y639" s="38"/>
      <c r="Z639" s="38"/>
      <c r="AA639" s="38"/>
      <c r="AB639" s="38"/>
      <c r="AC639" s="38"/>
      <c r="AD639" s="38"/>
      <c r="AE639" s="38"/>
      <c r="AT639" s="17" t="s">
        <v>159</v>
      </c>
      <c r="AU639" s="17" t="s">
        <v>83</v>
      </c>
    </row>
    <row r="640" s="13" customFormat="1">
      <c r="A640" s="13"/>
      <c r="B640" s="232"/>
      <c r="C640" s="233"/>
      <c r="D640" s="225" t="s">
        <v>163</v>
      </c>
      <c r="E640" s="234" t="s">
        <v>19</v>
      </c>
      <c r="F640" s="235" t="s">
        <v>3824</v>
      </c>
      <c r="G640" s="233"/>
      <c r="H640" s="236">
        <v>0.067000000000000004</v>
      </c>
      <c r="I640" s="237"/>
      <c r="J640" s="233"/>
      <c r="K640" s="233"/>
      <c r="L640" s="238"/>
      <c r="M640" s="239"/>
      <c r="N640" s="240"/>
      <c r="O640" s="240"/>
      <c r="P640" s="240"/>
      <c r="Q640" s="240"/>
      <c r="R640" s="240"/>
      <c r="S640" s="240"/>
      <c r="T640" s="241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42" t="s">
        <v>163</v>
      </c>
      <c r="AU640" s="242" t="s">
        <v>83</v>
      </c>
      <c r="AV640" s="13" t="s">
        <v>83</v>
      </c>
      <c r="AW640" s="13" t="s">
        <v>35</v>
      </c>
      <c r="AX640" s="13" t="s">
        <v>81</v>
      </c>
      <c r="AY640" s="242" t="s">
        <v>150</v>
      </c>
    </row>
    <row r="641" s="2" customFormat="1" ht="16.5" customHeight="1">
      <c r="A641" s="38"/>
      <c r="B641" s="39"/>
      <c r="C641" s="212" t="s">
        <v>1094</v>
      </c>
      <c r="D641" s="212" t="s">
        <v>153</v>
      </c>
      <c r="E641" s="213" t="s">
        <v>3825</v>
      </c>
      <c r="F641" s="214" t="s">
        <v>3826</v>
      </c>
      <c r="G641" s="215" t="s">
        <v>182</v>
      </c>
      <c r="H641" s="216">
        <v>0.109</v>
      </c>
      <c r="I641" s="217"/>
      <c r="J641" s="218">
        <f>ROUND(I641*H641,2)</f>
        <v>0</v>
      </c>
      <c r="K641" s="214" t="s">
        <v>157</v>
      </c>
      <c r="L641" s="44"/>
      <c r="M641" s="219" t="s">
        <v>19</v>
      </c>
      <c r="N641" s="220" t="s">
        <v>44</v>
      </c>
      <c r="O641" s="84"/>
      <c r="P641" s="221">
        <f>O641*H641</f>
        <v>0</v>
      </c>
      <c r="Q641" s="221">
        <v>0</v>
      </c>
      <c r="R641" s="221">
        <f>Q641*H641</f>
        <v>0</v>
      </c>
      <c r="S641" s="221">
        <v>0</v>
      </c>
      <c r="T641" s="222">
        <f>S641*H641</f>
        <v>0</v>
      </c>
      <c r="U641" s="38"/>
      <c r="V641" s="38"/>
      <c r="W641" s="38"/>
      <c r="X641" s="38"/>
      <c r="Y641" s="38"/>
      <c r="Z641" s="38"/>
      <c r="AA641" s="38"/>
      <c r="AB641" s="38"/>
      <c r="AC641" s="38"/>
      <c r="AD641" s="38"/>
      <c r="AE641" s="38"/>
      <c r="AR641" s="223" t="s">
        <v>217</v>
      </c>
      <c r="AT641" s="223" t="s">
        <v>153</v>
      </c>
      <c r="AU641" s="223" t="s">
        <v>83</v>
      </c>
      <c r="AY641" s="17" t="s">
        <v>150</v>
      </c>
      <c r="BE641" s="224">
        <f>IF(N641="základní",J641,0)</f>
        <v>0</v>
      </c>
      <c r="BF641" s="224">
        <f>IF(N641="snížená",J641,0)</f>
        <v>0</v>
      </c>
      <c r="BG641" s="224">
        <f>IF(N641="zákl. přenesená",J641,0)</f>
        <v>0</v>
      </c>
      <c r="BH641" s="224">
        <f>IF(N641="sníž. přenesená",J641,0)</f>
        <v>0</v>
      </c>
      <c r="BI641" s="224">
        <f>IF(N641="nulová",J641,0)</f>
        <v>0</v>
      </c>
      <c r="BJ641" s="17" t="s">
        <v>81</v>
      </c>
      <c r="BK641" s="224">
        <f>ROUND(I641*H641,2)</f>
        <v>0</v>
      </c>
      <c r="BL641" s="17" t="s">
        <v>217</v>
      </c>
      <c r="BM641" s="223" t="s">
        <v>3827</v>
      </c>
    </row>
    <row r="642" s="2" customFormat="1">
      <c r="A642" s="38"/>
      <c r="B642" s="39"/>
      <c r="C642" s="40"/>
      <c r="D642" s="225" t="s">
        <v>159</v>
      </c>
      <c r="E642" s="40"/>
      <c r="F642" s="226" t="s">
        <v>3828</v>
      </c>
      <c r="G642" s="40"/>
      <c r="H642" s="40"/>
      <c r="I642" s="227"/>
      <c r="J642" s="40"/>
      <c r="K642" s="40"/>
      <c r="L642" s="44"/>
      <c r="M642" s="228"/>
      <c r="N642" s="229"/>
      <c r="O642" s="84"/>
      <c r="P642" s="84"/>
      <c r="Q642" s="84"/>
      <c r="R642" s="84"/>
      <c r="S642" s="84"/>
      <c r="T642" s="85"/>
      <c r="U642" s="38"/>
      <c r="V642" s="38"/>
      <c r="W642" s="38"/>
      <c r="X642" s="38"/>
      <c r="Y642" s="38"/>
      <c r="Z642" s="38"/>
      <c r="AA642" s="38"/>
      <c r="AB642" s="38"/>
      <c r="AC642" s="38"/>
      <c r="AD642" s="38"/>
      <c r="AE642" s="38"/>
      <c r="AT642" s="17" t="s">
        <v>159</v>
      </c>
      <c r="AU642" s="17" t="s">
        <v>83</v>
      </c>
    </row>
    <row r="643" s="2" customFormat="1">
      <c r="A643" s="38"/>
      <c r="B643" s="39"/>
      <c r="C643" s="40"/>
      <c r="D643" s="230" t="s">
        <v>161</v>
      </c>
      <c r="E643" s="40"/>
      <c r="F643" s="231" t="s">
        <v>3829</v>
      </c>
      <c r="G643" s="40"/>
      <c r="H643" s="40"/>
      <c r="I643" s="227"/>
      <c r="J643" s="40"/>
      <c r="K643" s="40"/>
      <c r="L643" s="44"/>
      <c r="M643" s="228"/>
      <c r="N643" s="229"/>
      <c r="O643" s="84"/>
      <c r="P643" s="84"/>
      <c r="Q643" s="84"/>
      <c r="R643" s="84"/>
      <c r="S643" s="84"/>
      <c r="T643" s="85"/>
      <c r="U643" s="38"/>
      <c r="V643" s="38"/>
      <c r="W643" s="38"/>
      <c r="X643" s="38"/>
      <c r="Y643" s="38"/>
      <c r="Z643" s="38"/>
      <c r="AA643" s="38"/>
      <c r="AB643" s="38"/>
      <c r="AC643" s="38"/>
      <c r="AD643" s="38"/>
      <c r="AE643" s="38"/>
      <c r="AT643" s="17" t="s">
        <v>161</v>
      </c>
      <c r="AU643" s="17" t="s">
        <v>83</v>
      </c>
    </row>
    <row r="644" s="12" customFormat="1" ht="22.8" customHeight="1">
      <c r="A644" s="12"/>
      <c r="B644" s="196"/>
      <c r="C644" s="197"/>
      <c r="D644" s="198" t="s">
        <v>72</v>
      </c>
      <c r="E644" s="210" t="s">
        <v>364</v>
      </c>
      <c r="F644" s="210" t="s">
        <v>365</v>
      </c>
      <c r="G644" s="197"/>
      <c r="H644" s="197"/>
      <c r="I644" s="200"/>
      <c r="J644" s="211">
        <f>BK644</f>
        <v>0</v>
      </c>
      <c r="K644" s="197"/>
      <c r="L644" s="202"/>
      <c r="M644" s="203"/>
      <c r="N644" s="204"/>
      <c r="O644" s="204"/>
      <c r="P644" s="205">
        <f>SUM(P645:P661)</f>
        <v>0</v>
      </c>
      <c r="Q644" s="204"/>
      <c r="R644" s="205">
        <f>SUM(R645:R661)</f>
        <v>0.44263059999999999</v>
      </c>
      <c r="S644" s="204"/>
      <c r="T644" s="206">
        <f>SUM(T645:T661)</f>
        <v>0</v>
      </c>
      <c r="U644" s="12"/>
      <c r="V644" s="12"/>
      <c r="W644" s="12"/>
      <c r="X644" s="12"/>
      <c r="Y644" s="12"/>
      <c r="Z644" s="12"/>
      <c r="AA644" s="12"/>
      <c r="AB644" s="12"/>
      <c r="AC644" s="12"/>
      <c r="AD644" s="12"/>
      <c r="AE644" s="12"/>
      <c r="AR644" s="207" t="s">
        <v>83</v>
      </c>
      <c r="AT644" s="208" t="s">
        <v>72</v>
      </c>
      <c r="AU644" s="208" t="s">
        <v>81</v>
      </c>
      <c r="AY644" s="207" t="s">
        <v>150</v>
      </c>
      <c r="BK644" s="209">
        <f>SUM(BK645:BK661)</f>
        <v>0</v>
      </c>
    </row>
    <row r="645" s="2" customFormat="1" ht="24.15" customHeight="1">
      <c r="A645" s="38"/>
      <c r="B645" s="39"/>
      <c r="C645" s="212" t="s">
        <v>1099</v>
      </c>
      <c r="D645" s="212" t="s">
        <v>153</v>
      </c>
      <c r="E645" s="213" t="s">
        <v>3830</v>
      </c>
      <c r="F645" s="214" t="s">
        <v>3831</v>
      </c>
      <c r="G645" s="215" t="s">
        <v>156</v>
      </c>
      <c r="H645" s="216">
        <v>6.125</v>
      </c>
      <c r="I645" s="217"/>
      <c r="J645" s="218">
        <f>ROUND(I645*H645,2)</f>
        <v>0</v>
      </c>
      <c r="K645" s="214" t="s">
        <v>157</v>
      </c>
      <c r="L645" s="44"/>
      <c r="M645" s="219" t="s">
        <v>19</v>
      </c>
      <c r="N645" s="220" t="s">
        <v>44</v>
      </c>
      <c r="O645" s="84"/>
      <c r="P645" s="221">
        <f>O645*H645</f>
        <v>0</v>
      </c>
      <c r="Q645" s="221">
        <v>0</v>
      </c>
      <c r="R645" s="221">
        <f>Q645*H645</f>
        <v>0</v>
      </c>
      <c r="S645" s="221">
        <v>0</v>
      </c>
      <c r="T645" s="222">
        <f>S645*H645</f>
        <v>0</v>
      </c>
      <c r="U645" s="38"/>
      <c r="V645" s="38"/>
      <c r="W645" s="38"/>
      <c r="X645" s="38"/>
      <c r="Y645" s="38"/>
      <c r="Z645" s="38"/>
      <c r="AA645" s="38"/>
      <c r="AB645" s="38"/>
      <c r="AC645" s="38"/>
      <c r="AD645" s="38"/>
      <c r="AE645" s="38"/>
      <c r="AR645" s="223" t="s">
        <v>217</v>
      </c>
      <c r="AT645" s="223" t="s">
        <v>153</v>
      </c>
      <c r="AU645" s="223" t="s">
        <v>83</v>
      </c>
      <c r="AY645" s="17" t="s">
        <v>150</v>
      </c>
      <c r="BE645" s="224">
        <f>IF(N645="základní",J645,0)</f>
        <v>0</v>
      </c>
      <c r="BF645" s="224">
        <f>IF(N645="snížená",J645,0)</f>
        <v>0</v>
      </c>
      <c r="BG645" s="224">
        <f>IF(N645="zákl. přenesená",J645,0)</f>
        <v>0</v>
      </c>
      <c r="BH645" s="224">
        <f>IF(N645="sníž. přenesená",J645,0)</f>
        <v>0</v>
      </c>
      <c r="BI645" s="224">
        <f>IF(N645="nulová",J645,0)</f>
        <v>0</v>
      </c>
      <c r="BJ645" s="17" t="s">
        <v>81</v>
      </c>
      <c r="BK645" s="224">
        <f>ROUND(I645*H645,2)</f>
        <v>0</v>
      </c>
      <c r="BL645" s="17" t="s">
        <v>217</v>
      </c>
      <c r="BM645" s="223" t="s">
        <v>3832</v>
      </c>
    </row>
    <row r="646" s="2" customFormat="1">
      <c r="A646" s="38"/>
      <c r="B646" s="39"/>
      <c r="C646" s="40"/>
      <c r="D646" s="225" t="s">
        <v>159</v>
      </c>
      <c r="E646" s="40"/>
      <c r="F646" s="226" t="s">
        <v>3833</v>
      </c>
      <c r="G646" s="40"/>
      <c r="H646" s="40"/>
      <c r="I646" s="227"/>
      <c r="J646" s="40"/>
      <c r="K646" s="40"/>
      <c r="L646" s="44"/>
      <c r="M646" s="228"/>
      <c r="N646" s="229"/>
      <c r="O646" s="84"/>
      <c r="P646" s="84"/>
      <c r="Q646" s="84"/>
      <c r="R646" s="84"/>
      <c r="S646" s="84"/>
      <c r="T646" s="85"/>
      <c r="U646" s="38"/>
      <c r="V646" s="38"/>
      <c r="W646" s="38"/>
      <c r="X646" s="38"/>
      <c r="Y646" s="38"/>
      <c r="Z646" s="38"/>
      <c r="AA646" s="38"/>
      <c r="AB646" s="38"/>
      <c r="AC646" s="38"/>
      <c r="AD646" s="38"/>
      <c r="AE646" s="38"/>
      <c r="AT646" s="17" t="s">
        <v>159</v>
      </c>
      <c r="AU646" s="17" t="s">
        <v>83</v>
      </c>
    </row>
    <row r="647" s="2" customFormat="1">
      <c r="A647" s="38"/>
      <c r="B647" s="39"/>
      <c r="C647" s="40"/>
      <c r="D647" s="230" t="s">
        <v>161</v>
      </c>
      <c r="E647" s="40"/>
      <c r="F647" s="231" t="s">
        <v>3834</v>
      </c>
      <c r="G647" s="40"/>
      <c r="H647" s="40"/>
      <c r="I647" s="227"/>
      <c r="J647" s="40"/>
      <c r="K647" s="40"/>
      <c r="L647" s="44"/>
      <c r="M647" s="228"/>
      <c r="N647" s="229"/>
      <c r="O647" s="84"/>
      <c r="P647" s="84"/>
      <c r="Q647" s="84"/>
      <c r="R647" s="84"/>
      <c r="S647" s="84"/>
      <c r="T647" s="85"/>
      <c r="U647" s="38"/>
      <c r="V647" s="38"/>
      <c r="W647" s="38"/>
      <c r="X647" s="38"/>
      <c r="Y647" s="38"/>
      <c r="Z647" s="38"/>
      <c r="AA647" s="38"/>
      <c r="AB647" s="38"/>
      <c r="AC647" s="38"/>
      <c r="AD647" s="38"/>
      <c r="AE647" s="38"/>
      <c r="AT647" s="17" t="s">
        <v>161</v>
      </c>
      <c r="AU647" s="17" t="s">
        <v>83</v>
      </c>
    </row>
    <row r="648" s="13" customFormat="1">
      <c r="A648" s="13"/>
      <c r="B648" s="232"/>
      <c r="C648" s="233"/>
      <c r="D648" s="225" t="s">
        <v>163</v>
      </c>
      <c r="E648" s="234" t="s">
        <v>19</v>
      </c>
      <c r="F648" s="235" t="s">
        <v>3199</v>
      </c>
      <c r="G648" s="233"/>
      <c r="H648" s="236">
        <v>6.125</v>
      </c>
      <c r="I648" s="237"/>
      <c r="J648" s="233"/>
      <c r="K648" s="233"/>
      <c r="L648" s="238"/>
      <c r="M648" s="239"/>
      <c r="N648" s="240"/>
      <c r="O648" s="240"/>
      <c r="P648" s="240"/>
      <c r="Q648" s="240"/>
      <c r="R648" s="240"/>
      <c r="S648" s="240"/>
      <c r="T648" s="241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42" t="s">
        <v>163</v>
      </c>
      <c r="AU648" s="242" t="s">
        <v>83</v>
      </c>
      <c r="AV648" s="13" t="s">
        <v>83</v>
      </c>
      <c r="AW648" s="13" t="s">
        <v>35</v>
      </c>
      <c r="AX648" s="13" t="s">
        <v>81</v>
      </c>
      <c r="AY648" s="242" t="s">
        <v>150</v>
      </c>
    </row>
    <row r="649" s="2" customFormat="1" ht="16.5" customHeight="1">
      <c r="A649" s="38"/>
      <c r="B649" s="39"/>
      <c r="C649" s="243" t="s">
        <v>1105</v>
      </c>
      <c r="D649" s="243" t="s">
        <v>229</v>
      </c>
      <c r="E649" s="244" t="s">
        <v>3835</v>
      </c>
      <c r="F649" s="245" t="s">
        <v>3836</v>
      </c>
      <c r="G649" s="246" t="s">
        <v>3837</v>
      </c>
      <c r="H649" s="247">
        <v>1.2250000000000001</v>
      </c>
      <c r="I649" s="248"/>
      <c r="J649" s="249">
        <f>ROUND(I649*H649,2)</f>
        <v>0</v>
      </c>
      <c r="K649" s="245" t="s">
        <v>157</v>
      </c>
      <c r="L649" s="250"/>
      <c r="M649" s="251" t="s">
        <v>19</v>
      </c>
      <c r="N649" s="252" t="s">
        <v>44</v>
      </c>
      <c r="O649" s="84"/>
      <c r="P649" s="221">
        <f>O649*H649</f>
        <v>0</v>
      </c>
      <c r="Q649" s="221">
        <v>0.0016000000000000001</v>
      </c>
      <c r="R649" s="221">
        <f>Q649*H649</f>
        <v>0.0019600000000000004</v>
      </c>
      <c r="S649" s="221">
        <v>0</v>
      </c>
      <c r="T649" s="222">
        <f>S649*H649</f>
        <v>0</v>
      </c>
      <c r="U649" s="38"/>
      <c r="V649" s="38"/>
      <c r="W649" s="38"/>
      <c r="X649" s="38"/>
      <c r="Y649" s="38"/>
      <c r="Z649" s="38"/>
      <c r="AA649" s="38"/>
      <c r="AB649" s="38"/>
      <c r="AC649" s="38"/>
      <c r="AD649" s="38"/>
      <c r="AE649" s="38"/>
      <c r="AR649" s="223" t="s">
        <v>232</v>
      </c>
      <c r="AT649" s="223" t="s">
        <v>229</v>
      </c>
      <c r="AU649" s="223" t="s">
        <v>83</v>
      </c>
      <c r="AY649" s="17" t="s">
        <v>150</v>
      </c>
      <c r="BE649" s="224">
        <f>IF(N649="základní",J649,0)</f>
        <v>0</v>
      </c>
      <c r="BF649" s="224">
        <f>IF(N649="snížená",J649,0)</f>
        <v>0</v>
      </c>
      <c r="BG649" s="224">
        <f>IF(N649="zákl. přenesená",J649,0)</f>
        <v>0</v>
      </c>
      <c r="BH649" s="224">
        <f>IF(N649="sníž. přenesená",J649,0)</f>
        <v>0</v>
      </c>
      <c r="BI649" s="224">
        <f>IF(N649="nulová",J649,0)</f>
        <v>0</v>
      </c>
      <c r="BJ649" s="17" t="s">
        <v>81</v>
      </c>
      <c r="BK649" s="224">
        <f>ROUND(I649*H649,2)</f>
        <v>0</v>
      </c>
      <c r="BL649" s="17" t="s">
        <v>217</v>
      </c>
      <c r="BM649" s="223" t="s">
        <v>3838</v>
      </c>
    </row>
    <row r="650" s="2" customFormat="1">
      <c r="A650" s="38"/>
      <c r="B650" s="39"/>
      <c r="C650" s="40"/>
      <c r="D650" s="225" t="s">
        <v>159</v>
      </c>
      <c r="E650" s="40"/>
      <c r="F650" s="226" t="s">
        <v>3836</v>
      </c>
      <c r="G650" s="40"/>
      <c r="H650" s="40"/>
      <c r="I650" s="227"/>
      <c r="J650" s="40"/>
      <c r="K650" s="40"/>
      <c r="L650" s="44"/>
      <c r="M650" s="228"/>
      <c r="N650" s="229"/>
      <c r="O650" s="84"/>
      <c r="P650" s="84"/>
      <c r="Q650" s="84"/>
      <c r="R650" s="84"/>
      <c r="S650" s="84"/>
      <c r="T650" s="85"/>
      <c r="U650" s="38"/>
      <c r="V650" s="38"/>
      <c r="W650" s="38"/>
      <c r="X650" s="38"/>
      <c r="Y650" s="38"/>
      <c r="Z650" s="38"/>
      <c r="AA650" s="38"/>
      <c r="AB650" s="38"/>
      <c r="AC650" s="38"/>
      <c r="AD650" s="38"/>
      <c r="AE650" s="38"/>
      <c r="AT650" s="17" t="s">
        <v>159</v>
      </c>
      <c r="AU650" s="17" t="s">
        <v>83</v>
      </c>
    </row>
    <row r="651" s="13" customFormat="1">
      <c r="A651" s="13"/>
      <c r="B651" s="232"/>
      <c r="C651" s="233"/>
      <c r="D651" s="225" t="s">
        <v>163</v>
      </c>
      <c r="E651" s="233"/>
      <c r="F651" s="235" t="s">
        <v>3839</v>
      </c>
      <c r="G651" s="233"/>
      <c r="H651" s="236">
        <v>1.2250000000000001</v>
      </c>
      <c r="I651" s="237"/>
      <c r="J651" s="233"/>
      <c r="K651" s="233"/>
      <c r="L651" s="238"/>
      <c r="M651" s="239"/>
      <c r="N651" s="240"/>
      <c r="O651" s="240"/>
      <c r="P651" s="240"/>
      <c r="Q651" s="240"/>
      <c r="R651" s="240"/>
      <c r="S651" s="240"/>
      <c r="T651" s="241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42" t="s">
        <v>163</v>
      </c>
      <c r="AU651" s="242" t="s">
        <v>83</v>
      </c>
      <c r="AV651" s="13" t="s">
        <v>83</v>
      </c>
      <c r="AW651" s="13" t="s">
        <v>4</v>
      </c>
      <c r="AX651" s="13" t="s">
        <v>81</v>
      </c>
      <c r="AY651" s="242" t="s">
        <v>150</v>
      </c>
    </row>
    <row r="652" s="2" customFormat="1" ht="16.5" customHeight="1">
      <c r="A652" s="38"/>
      <c r="B652" s="39"/>
      <c r="C652" s="212" t="s">
        <v>1110</v>
      </c>
      <c r="D652" s="212" t="s">
        <v>153</v>
      </c>
      <c r="E652" s="213" t="s">
        <v>3840</v>
      </c>
      <c r="F652" s="214" t="s">
        <v>3841</v>
      </c>
      <c r="G652" s="215" t="s">
        <v>156</v>
      </c>
      <c r="H652" s="216">
        <v>432.02999999999997</v>
      </c>
      <c r="I652" s="217"/>
      <c r="J652" s="218">
        <f>ROUND(I652*H652,2)</f>
        <v>0</v>
      </c>
      <c r="K652" s="214" t="s">
        <v>157</v>
      </c>
      <c r="L652" s="44"/>
      <c r="M652" s="219" t="s">
        <v>19</v>
      </c>
      <c r="N652" s="220" t="s">
        <v>44</v>
      </c>
      <c r="O652" s="84"/>
      <c r="P652" s="221">
        <f>O652*H652</f>
        <v>0</v>
      </c>
      <c r="Q652" s="221">
        <v>0.00036000000000000002</v>
      </c>
      <c r="R652" s="221">
        <f>Q652*H652</f>
        <v>0.1555308</v>
      </c>
      <c r="S652" s="221">
        <v>0</v>
      </c>
      <c r="T652" s="222">
        <f>S652*H652</f>
        <v>0</v>
      </c>
      <c r="U652" s="38"/>
      <c r="V652" s="38"/>
      <c r="W652" s="38"/>
      <c r="X652" s="38"/>
      <c r="Y652" s="38"/>
      <c r="Z652" s="38"/>
      <c r="AA652" s="38"/>
      <c r="AB652" s="38"/>
      <c r="AC652" s="38"/>
      <c r="AD652" s="38"/>
      <c r="AE652" s="38"/>
      <c r="AR652" s="223" t="s">
        <v>217</v>
      </c>
      <c r="AT652" s="223" t="s">
        <v>153</v>
      </c>
      <c r="AU652" s="223" t="s">
        <v>83</v>
      </c>
      <c r="AY652" s="17" t="s">
        <v>150</v>
      </c>
      <c r="BE652" s="224">
        <f>IF(N652="základní",J652,0)</f>
        <v>0</v>
      </c>
      <c r="BF652" s="224">
        <f>IF(N652="snížená",J652,0)</f>
        <v>0</v>
      </c>
      <c r="BG652" s="224">
        <f>IF(N652="zákl. přenesená",J652,0)</f>
        <v>0</v>
      </c>
      <c r="BH652" s="224">
        <f>IF(N652="sníž. přenesená",J652,0)</f>
        <v>0</v>
      </c>
      <c r="BI652" s="224">
        <f>IF(N652="nulová",J652,0)</f>
        <v>0</v>
      </c>
      <c r="BJ652" s="17" t="s">
        <v>81</v>
      </c>
      <c r="BK652" s="224">
        <f>ROUND(I652*H652,2)</f>
        <v>0</v>
      </c>
      <c r="BL652" s="17" t="s">
        <v>217</v>
      </c>
      <c r="BM652" s="223" t="s">
        <v>3842</v>
      </c>
    </row>
    <row r="653" s="2" customFormat="1">
      <c r="A653" s="38"/>
      <c r="B653" s="39"/>
      <c r="C653" s="40"/>
      <c r="D653" s="225" t="s">
        <v>159</v>
      </c>
      <c r="E653" s="40"/>
      <c r="F653" s="226" t="s">
        <v>3843</v>
      </c>
      <c r="G653" s="40"/>
      <c r="H653" s="40"/>
      <c r="I653" s="227"/>
      <c r="J653" s="40"/>
      <c r="K653" s="40"/>
      <c r="L653" s="44"/>
      <c r="M653" s="228"/>
      <c r="N653" s="229"/>
      <c r="O653" s="84"/>
      <c r="P653" s="84"/>
      <c r="Q653" s="84"/>
      <c r="R653" s="84"/>
      <c r="S653" s="84"/>
      <c r="T653" s="85"/>
      <c r="U653" s="38"/>
      <c r="V653" s="38"/>
      <c r="W653" s="38"/>
      <c r="X653" s="38"/>
      <c r="Y653" s="38"/>
      <c r="Z653" s="38"/>
      <c r="AA653" s="38"/>
      <c r="AB653" s="38"/>
      <c r="AC653" s="38"/>
      <c r="AD653" s="38"/>
      <c r="AE653" s="38"/>
      <c r="AT653" s="17" t="s">
        <v>159</v>
      </c>
      <c r="AU653" s="17" t="s">
        <v>83</v>
      </c>
    </row>
    <row r="654" s="2" customFormat="1">
      <c r="A654" s="38"/>
      <c r="B654" s="39"/>
      <c r="C654" s="40"/>
      <c r="D654" s="230" t="s">
        <v>161</v>
      </c>
      <c r="E654" s="40"/>
      <c r="F654" s="231" t="s">
        <v>3844</v>
      </c>
      <c r="G654" s="40"/>
      <c r="H654" s="40"/>
      <c r="I654" s="227"/>
      <c r="J654" s="40"/>
      <c r="K654" s="40"/>
      <c r="L654" s="44"/>
      <c r="M654" s="228"/>
      <c r="N654" s="229"/>
      <c r="O654" s="84"/>
      <c r="P654" s="84"/>
      <c r="Q654" s="84"/>
      <c r="R654" s="84"/>
      <c r="S654" s="84"/>
      <c r="T654" s="85"/>
      <c r="U654" s="38"/>
      <c r="V654" s="38"/>
      <c r="W654" s="38"/>
      <c r="X654" s="38"/>
      <c r="Y654" s="38"/>
      <c r="Z654" s="38"/>
      <c r="AA654" s="38"/>
      <c r="AB654" s="38"/>
      <c r="AC654" s="38"/>
      <c r="AD654" s="38"/>
      <c r="AE654" s="38"/>
      <c r="AT654" s="17" t="s">
        <v>161</v>
      </c>
      <c r="AU654" s="17" t="s">
        <v>83</v>
      </c>
    </row>
    <row r="655" s="13" customFormat="1">
      <c r="A655" s="13"/>
      <c r="B655" s="232"/>
      <c r="C655" s="233"/>
      <c r="D655" s="225" t="s">
        <v>163</v>
      </c>
      <c r="E655" s="234" t="s">
        <v>19</v>
      </c>
      <c r="F655" s="235" t="s">
        <v>3372</v>
      </c>
      <c r="G655" s="233"/>
      <c r="H655" s="236">
        <v>316</v>
      </c>
      <c r="I655" s="237"/>
      <c r="J655" s="233"/>
      <c r="K655" s="233"/>
      <c r="L655" s="238"/>
      <c r="M655" s="239"/>
      <c r="N655" s="240"/>
      <c r="O655" s="240"/>
      <c r="P655" s="240"/>
      <c r="Q655" s="240"/>
      <c r="R655" s="240"/>
      <c r="S655" s="240"/>
      <c r="T655" s="241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42" t="s">
        <v>163</v>
      </c>
      <c r="AU655" s="242" t="s">
        <v>83</v>
      </c>
      <c r="AV655" s="13" t="s">
        <v>83</v>
      </c>
      <c r="AW655" s="13" t="s">
        <v>35</v>
      </c>
      <c r="AX655" s="13" t="s">
        <v>73</v>
      </c>
      <c r="AY655" s="242" t="s">
        <v>150</v>
      </c>
    </row>
    <row r="656" s="13" customFormat="1">
      <c r="A656" s="13"/>
      <c r="B656" s="232"/>
      <c r="C656" s="233"/>
      <c r="D656" s="225" t="s">
        <v>163</v>
      </c>
      <c r="E656" s="234" t="s">
        <v>19</v>
      </c>
      <c r="F656" s="235" t="s">
        <v>3845</v>
      </c>
      <c r="G656" s="233"/>
      <c r="H656" s="236">
        <v>116.03</v>
      </c>
      <c r="I656" s="237"/>
      <c r="J656" s="233"/>
      <c r="K656" s="233"/>
      <c r="L656" s="238"/>
      <c r="M656" s="239"/>
      <c r="N656" s="240"/>
      <c r="O656" s="240"/>
      <c r="P656" s="240"/>
      <c r="Q656" s="240"/>
      <c r="R656" s="240"/>
      <c r="S656" s="240"/>
      <c r="T656" s="241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42" t="s">
        <v>163</v>
      </c>
      <c r="AU656" s="242" t="s">
        <v>83</v>
      </c>
      <c r="AV656" s="13" t="s">
        <v>83</v>
      </c>
      <c r="AW656" s="13" t="s">
        <v>35</v>
      </c>
      <c r="AX656" s="13" t="s">
        <v>73</v>
      </c>
      <c r="AY656" s="242" t="s">
        <v>150</v>
      </c>
    </row>
    <row r="657" s="2" customFormat="1" ht="16.5" customHeight="1">
      <c r="A657" s="38"/>
      <c r="B657" s="39"/>
      <c r="C657" s="212" t="s">
        <v>1114</v>
      </c>
      <c r="D657" s="212" t="s">
        <v>153</v>
      </c>
      <c r="E657" s="213" t="s">
        <v>3846</v>
      </c>
      <c r="F657" s="214" t="s">
        <v>3847</v>
      </c>
      <c r="G657" s="215" t="s">
        <v>156</v>
      </c>
      <c r="H657" s="216">
        <v>432.02999999999997</v>
      </c>
      <c r="I657" s="217"/>
      <c r="J657" s="218">
        <f>ROUND(I657*H657,2)</f>
        <v>0</v>
      </c>
      <c r="K657" s="214" t="s">
        <v>157</v>
      </c>
      <c r="L657" s="44"/>
      <c r="M657" s="219" t="s">
        <v>19</v>
      </c>
      <c r="N657" s="220" t="s">
        <v>44</v>
      </c>
      <c r="O657" s="84"/>
      <c r="P657" s="221">
        <f>O657*H657</f>
        <v>0</v>
      </c>
      <c r="Q657" s="221">
        <v>0.00066</v>
      </c>
      <c r="R657" s="221">
        <f>Q657*H657</f>
        <v>0.2851398</v>
      </c>
      <c r="S657" s="221">
        <v>0</v>
      </c>
      <c r="T657" s="222">
        <f>S657*H657</f>
        <v>0</v>
      </c>
      <c r="U657" s="38"/>
      <c r="V657" s="38"/>
      <c r="W657" s="38"/>
      <c r="X657" s="38"/>
      <c r="Y657" s="38"/>
      <c r="Z657" s="38"/>
      <c r="AA657" s="38"/>
      <c r="AB657" s="38"/>
      <c r="AC657" s="38"/>
      <c r="AD657" s="38"/>
      <c r="AE657" s="38"/>
      <c r="AR657" s="223" t="s">
        <v>217</v>
      </c>
      <c r="AT657" s="223" t="s">
        <v>153</v>
      </c>
      <c r="AU657" s="223" t="s">
        <v>83</v>
      </c>
      <c r="AY657" s="17" t="s">
        <v>150</v>
      </c>
      <c r="BE657" s="224">
        <f>IF(N657="základní",J657,0)</f>
        <v>0</v>
      </c>
      <c r="BF657" s="224">
        <f>IF(N657="snížená",J657,0)</f>
        <v>0</v>
      </c>
      <c r="BG657" s="224">
        <f>IF(N657="zákl. přenesená",J657,0)</f>
        <v>0</v>
      </c>
      <c r="BH657" s="224">
        <f>IF(N657="sníž. přenesená",J657,0)</f>
        <v>0</v>
      </c>
      <c r="BI657" s="224">
        <f>IF(N657="nulová",J657,0)</f>
        <v>0</v>
      </c>
      <c r="BJ657" s="17" t="s">
        <v>81</v>
      </c>
      <c r="BK657" s="224">
        <f>ROUND(I657*H657,2)</f>
        <v>0</v>
      </c>
      <c r="BL657" s="17" t="s">
        <v>217</v>
      </c>
      <c r="BM657" s="223" t="s">
        <v>3848</v>
      </c>
    </row>
    <row r="658" s="2" customFormat="1">
      <c r="A658" s="38"/>
      <c r="B658" s="39"/>
      <c r="C658" s="40"/>
      <c r="D658" s="225" t="s">
        <v>159</v>
      </c>
      <c r="E658" s="40"/>
      <c r="F658" s="226" t="s">
        <v>3849</v>
      </c>
      <c r="G658" s="40"/>
      <c r="H658" s="40"/>
      <c r="I658" s="227"/>
      <c r="J658" s="40"/>
      <c r="K658" s="40"/>
      <c r="L658" s="44"/>
      <c r="M658" s="228"/>
      <c r="N658" s="229"/>
      <c r="O658" s="84"/>
      <c r="P658" s="84"/>
      <c r="Q658" s="84"/>
      <c r="R658" s="84"/>
      <c r="S658" s="84"/>
      <c r="T658" s="85"/>
      <c r="U658" s="38"/>
      <c r="V658" s="38"/>
      <c r="W658" s="38"/>
      <c r="X658" s="38"/>
      <c r="Y658" s="38"/>
      <c r="Z658" s="38"/>
      <c r="AA658" s="38"/>
      <c r="AB658" s="38"/>
      <c r="AC658" s="38"/>
      <c r="AD658" s="38"/>
      <c r="AE658" s="38"/>
      <c r="AT658" s="17" t="s">
        <v>159</v>
      </c>
      <c r="AU658" s="17" t="s">
        <v>83</v>
      </c>
    </row>
    <row r="659" s="2" customFormat="1">
      <c r="A659" s="38"/>
      <c r="B659" s="39"/>
      <c r="C659" s="40"/>
      <c r="D659" s="230" t="s">
        <v>161</v>
      </c>
      <c r="E659" s="40"/>
      <c r="F659" s="231" t="s">
        <v>3850</v>
      </c>
      <c r="G659" s="40"/>
      <c r="H659" s="40"/>
      <c r="I659" s="227"/>
      <c r="J659" s="40"/>
      <c r="K659" s="40"/>
      <c r="L659" s="44"/>
      <c r="M659" s="228"/>
      <c r="N659" s="229"/>
      <c r="O659" s="84"/>
      <c r="P659" s="84"/>
      <c r="Q659" s="84"/>
      <c r="R659" s="84"/>
      <c r="S659" s="84"/>
      <c r="T659" s="85"/>
      <c r="U659" s="38"/>
      <c r="V659" s="38"/>
      <c r="W659" s="38"/>
      <c r="X659" s="38"/>
      <c r="Y659" s="38"/>
      <c r="Z659" s="38"/>
      <c r="AA659" s="38"/>
      <c r="AB659" s="38"/>
      <c r="AC659" s="38"/>
      <c r="AD659" s="38"/>
      <c r="AE659" s="38"/>
      <c r="AT659" s="17" t="s">
        <v>161</v>
      </c>
      <c r="AU659" s="17" t="s">
        <v>83</v>
      </c>
    </row>
    <row r="660" s="13" customFormat="1">
      <c r="A660" s="13"/>
      <c r="B660" s="232"/>
      <c r="C660" s="233"/>
      <c r="D660" s="225" t="s">
        <v>163</v>
      </c>
      <c r="E660" s="234" t="s">
        <v>19</v>
      </c>
      <c r="F660" s="235" t="s">
        <v>3372</v>
      </c>
      <c r="G660" s="233"/>
      <c r="H660" s="236">
        <v>316</v>
      </c>
      <c r="I660" s="237"/>
      <c r="J660" s="233"/>
      <c r="K660" s="233"/>
      <c r="L660" s="238"/>
      <c r="M660" s="239"/>
      <c r="N660" s="240"/>
      <c r="O660" s="240"/>
      <c r="P660" s="240"/>
      <c r="Q660" s="240"/>
      <c r="R660" s="240"/>
      <c r="S660" s="240"/>
      <c r="T660" s="241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42" t="s">
        <v>163</v>
      </c>
      <c r="AU660" s="242" t="s">
        <v>83</v>
      </c>
      <c r="AV660" s="13" t="s">
        <v>83</v>
      </c>
      <c r="AW660" s="13" t="s">
        <v>35</v>
      </c>
      <c r="AX660" s="13" t="s">
        <v>73</v>
      </c>
      <c r="AY660" s="242" t="s">
        <v>150</v>
      </c>
    </row>
    <row r="661" s="13" customFormat="1">
      <c r="A661" s="13"/>
      <c r="B661" s="232"/>
      <c r="C661" s="233"/>
      <c r="D661" s="225" t="s">
        <v>163</v>
      </c>
      <c r="E661" s="234" t="s">
        <v>19</v>
      </c>
      <c r="F661" s="235" t="s">
        <v>3845</v>
      </c>
      <c r="G661" s="233"/>
      <c r="H661" s="236">
        <v>116.03</v>
      </c>
      <c r="I661" s="237"/>
      <c r="J661" s="233"/>
      <c r="K661" s="233"/>
      <c r="L661" s="238"/>
      <c r="M661" s="239"/>
      <c r="N661" s="240"/>
      <c r="O661" s="240"/>
      <c r="P661" s="240"/>
      <c r="Q661" s="240"/>
      <c r="R661" s="240"/>
      <c r="S661" s="240"/>
      <c r="T661" s="241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42" t="s">
        <v>163</v>
      </c>
      <c r="AU661" s="242" t="s">
        <v>83</v>
      </c>
      <c r="AV661" s="13" t="s">
        <v>83</v>
      </c>
      <c r="AW661" s="13" t="s">
        <v>35</v>
      </c>
      <c r="AX661" s="13" t="s">
        <v>73</v>
      </c>
      <c r="AY661" s="242" t="s">
        <v>150</v>
      </c>
    </row>
    <row r="662" s="12" customFormat="1" ht="22.8" customHeight="1">
      <c r="A662" s="12"/>
      <c r="B662" s="196"/>
      <c r="C662" s="197"/>
      <c r="D662" s="198" t="s">
        <v>72</v>
      </c>
      <c r="E662" s="210" t="s">
        <v>3851</v>
      </c>
      <c r="F662" s="210" t="s">
        <v>3852</v>
      </c>
      <c r="G662" s="197"/>
      <c r="H662" s="197"/>
      <c r="I662" s="200"/>
      <c r="J662" s="211">
        <f>BK662</f>
        <v>0</v>
      </c>
      <c r="K662" s="197"/>
      <c r="L662" s="202"/>
      <c r="M662" s="203"/>
      <c r="N662" s="204"/>
      <c r="O662" s="204"/>
      <c r="P662" s="205">
        <f>SUM(P663:P699)</f>
        <v>0</v>
      </c>
      <c r="Q662" s="204"/>
      <c r="R662" s="205">
        <f>SUM(R663:R699)</f>
        <v>0.65040507999999997</v>
      </c>
      <c r="S662" s="204"/>
      <c r="T662" s="206">
        <f>SUM(T663:T699)</f>
        <v>0.16333001</v>
      </c>
      <c r="U662" s="12"/>
      <c r="V662" s="12"/>
      <c r="W662" s="12"/>
      <c r="X662" s="12"/>
      <c r="Y662" s="12"/>
      <c r="Z662" s="12"/>
      <c r="AA662" s="12"/>
      <c r="AB662" s="12"/>
      <c r="AC662" s="12"/>
      <c r="AD662" s="12"/>
      <c r="AE662" s="12"/>
      <c r="AR662" s="207" t="s">
        <v>83</v>
      </c>
      <c r="AT662" s="208" t="s">
        <v>72</v>
      </c>
      <c r="AU662" s="208" t="s">
        <v>81</v>
      </c>
      <c r="AY662" s="207" t="s">
        <v>150</v>
      </c>
      <c r="BK662" s="209">
        <f>SUM(BK663:BK699)</f>
        <v>0</v>
      </c>
    </row>
    <row r="663" s="2" customFormat="1" ht="16.5" customHeight="1">
      <c r="A663" s="38"/>
      <c r="B663" s="39"/>
      <c r="C663" s="212" t="s">
        <v>1120</v>
      </c>
      <c r="D663" s="212" t="s">
        <v>153</v>
      </c>
      <c r="E663" s="213" t="s">
        <v>3853</v>
      </c>
      <c r="F663" s="214" t="s">
        <v>3854</v>
      </c>
      <c r="G663" s="215" t="s">
        <v>156</v>
      </c>
      <c r="H663" s="216">
        <v>526.87099999999998</v>
      </c>
      <c r="I663" s="217"/>
      <c r="J663" s="218">
        <f>ROUND(I663*H663,2)</f>
        <v>0</v>
      </c>
      <c r="K663" s="214" t="s">
        <v>157</v>
      </c>
      <c r="L663" s="44"/>
      <c r="M663" s="219" t="s">
        <v>19</v>
      </c>
      <c r="N663" s="220" t="s">
        <v>44</v>
      </c>
      <c r="O663" s="84"/>
      <c r="P663" s="221">
        <f>O663*H663</f>
        <v>0</v>
      </c>
      <c r="Q663" s="221">
        <v>0</v>
      </c>
      <c r="R663" s="221">
        <f>Q663*H663</f>
        <v>0</v>
      </c>
      <c r="S663" s="221">
        <v>0</v>
      </c>
      <c r="T663" s="222">
        <f>S663*H663</f>
        <v>0</v>
      </c>
      <c r="U663" s="38"/>
      <c r="V663" s="38"/>
      <c r="W663" s="38"/>
      <c r="X663" s="38"/>
      <c r="Y663" s="38"/>
      <c r="Z663" s="38"/>
      <c r="AA663" s="38"/>
      <c r="AB663" s="38"/>
      <c r="AC663" s="38"/>
      <c r="AD663" s="38"/>
      <c r="AE663" s="38"/>
      <c r="AR663" s="223" t="s">
        <v>217</v>
      </c>
      <c r="AT663" s="223" t="s">
        <v>153</v>
      </c>
      <c r="AU663" s="223" t="s">
        <v>83</v>
      </c>
      <c r="AY663" s="17" t="s">
        <v>150</v>
      </c>
      <c r="BE663" s="224">
        <f>IF(N663="základní",J663,0)</f>
        <v>0</v>
      </c>
      <c r="BF663" s="224">
        <f>IF(N663="snížená",J663,0)</f>
        <v>0</v>
      </c>
      <c r="BG663" s="224">
        <f>IF(N663="zákl. přenesená",J663,0)</f>
        <v>0</v>
      </c>
      <c r="BH663" s="224">
        <f>IF(N663="sníž. přenesená",J663,0)</f>
        <v>0</v>
      </c>
      <c r="BI663" s="224">
        <f>IF(N663="nulová",J663,0)</f>
        <v>0</v>
      </c>
      <c r="BJ663" s="17" t="s">
        <v>81</v>
      </c>
      <c r="BK663" s="224">
        <f>ROUND(I663*H663,2)</f>
        <v>0</v>
      </c>
      <c r="BL663" s="17" t="s">
        <v>217</v>
      </c>
      <c r="BM663" s="223" t="s">
        <v>3855</v>
      </c>
    </row>
    <row r="664" s="2" customFormat="1">
      <c r="A664" s="38"/>
      <c r="B664" s="39"/>
      <c r="C664" s="40"/>
      <c r="D664" s="225" t="s">
        <v>159</v>
      </c>
      <c r="E664" s="40"/>
      <c r="F664" s="226" t="s">
        <v>3856</v>
      </c>
      <c r="G664" s="40"/>
      <c r="H664" s="40"/>
      <c r="I664" s="227"/>
      <c r="J664" s="40"/>
      <c r="K664" s="40"/>
      <c r="L664" s="44"/>
      <c r="M664" s="228"/>
      <c r="N664" s="229"/>
      <c r="O664" s="84"/>
      <c r="P664" s="84"/>
      <c r="Q664" s="84"/>
      <c r="R664" s="84"/>
      <c r="S664" s="84"/>
      <c r="T664" s="85"/>
      <c r="U664" s="38"/>
      <c r="V664" s="38"/>
      <c r="W664" s="38"/>
      <c r="X664" s="38"/>
      <c r="Y664" s="38"/>
      <c r="Z664" s="38"/>
      <c r="AA664" s="38"/>
      <c r="AB664" s="38"/>
      <c r="AC664" s="38"/>
      <c r="AD664" s="38"/>
      <c r="AE664" s="38"/>
      <c r="AT664" s="17" t="s">
        <v>159</v>
      </c>
      <c r="AU664" s="17" t="s">
        <v>83</v>
      </c>
    </row>
    <row r="665" s="2" customFormat="1">
      <c r="A665" s="38"/>
      <c r="B665" s="39"/>
      <c r="C665" s="40"/>
      <c r="D665" s="230" t="s">
        <v>161</v>
      </c>
      <c r="E665" s="40"/>
      <c r="F665" s="231" t="s">
        <v>3857</v>
      </c>
      <c r="G665" s="40"/>
      <c r="H665" s="40"/>
      <c r="I665" s="227"/>
      <c r="J665" s="40"/>
      <c r="K665" s="40"/>
      <c r="L665" s="44"/>
      <c r="M665" s="228"/>
      <c r="N665" s="229"/>
      <c r="O665" s="84"/>
      <c r="P665" s="84"/>
      <c r="Q665" s="84"/>
      <c r="R665" s="84"/>
      <c r="S665" s="84"/>
      <c r="T665" s="85"/>
      <c r="U665" s="38"/>
      <c r="V665" s="38"/>
      <c r="W665" s="38"/>
      <c r="X665" s="38"/>
      <c r="Y665" s="38"/>
      <c r="Z665" s="38"/>
      <c r="AA665" s="38"/>
      <c r="AB665" s="38"/>
      <c r="AC665" s="38"/>
      <c r="AD665" s="38"/>
      <c r="AE665" s="38"/>
      <c r="AT665" s="17" t="s">
        <v>161</v>
      </c>
      <c r="AU665" s="17" t="s">
        <v>83</v>
      </c>
    </row>
    <row r="666" s="13" customFormat="1">
      <c r="A666" s="13"/>
      <c r="B666" s="232"/>
      <c r="C666" s="233"/>
      <c r="D666" s="225" t="s">
        <v>163</v>
      </c>
      <c r="E666" s="234" t="s">
        <v>19</v>
      </c>
      <c r="F666" s="235" t="s">
        <v>3319</v>
      </c>
      <c r="G666" s="233"/>
      <c r="H666" s="236">
        <v>318</v>
      </c>
      <c r="I666" s="237"/>
      <c r="J666" s="233"/>
      <c r="K666" s="233"/>
      <c r="L666" s="238"/>
      <c r="M666" s="239"/>
      <c r="N666" s="240"/>
      <c r="O666" s="240"/>
      <c r="P666" s="240"/>
      <c r="Q666" s="240"/>
      <c r="R666" s="240"/>
      <c r="S666" s="240"/>
      <c r="T666" s="241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42" t="s">
        <v>163</v>
      </c>
      <c r="AU666" s="242" t="s">
        <v>83</v>
      </c>
      <c r="AV666" s="13" t="s">
        <v>83</v>
      </c>
      <c r="AW666" s="13" t="s">
        <v>35</v>
      </c>
      <c r="AX666" s="13" t="s">
        <v>73</v>
      </c>
      <c r="AY666" s="242" t="s">
        <v>150</v>
      </c>
    </row>
    <row r="667" s="13" customFormat="1">
      <c r="A667" s="13"/>
      <c r="B667" s="232"/>
      <c r="C667" s="233"/>
      <c r="D667" s="225" t="s">
        <v>163</v>
      </c>
      <c r="E667" s="234" t="s">
        <v>19</v>
      </c>
      <c r="F667" s="235" t="s">
        <v>3858</v>
      </c>
      <c r="G667" s="233"/>
      <c r="H667" s="236">
        <v>208.87100000000001</v>
      </c>
      <c r="I667" s="237"/>
      <c r="J667" s="233"/>
      <c r="K667" s="233"/>
      <c r="L667" s="238"/>
      <c r="M667" s="239"/>
      <c r="N667" s="240"/>
      <c r="O667" s="240"/>
      <c r="P667" s="240"/>
      <c r="Q667" s="240"/>
      <c r="R667" s="240"/>
      <c r="S667" s="240"/>
      <c r="T667" s="241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42" t="s">
        <v>163</v>
      </c>
      <c r="AU667" s="242" t="s">
        <v>83</v>
      </c>
      <c r="AV667" s="13" t="s">
        <v>83</v>
      </c>
      <c r="AW667" s="13" t="s">
        <v>35</v>
      </c>
      <c r="AX667" s="13" t="s">
        <v>73</v>
      </c>
      <c r="AY667" s="242" t="s">
        <v>150</v>
      </c>
    </row>
    <row r="668" s="2" customFormat="1" ht="16.5" customHeight="1">
      <c r="A668" s="38"/>
      <c r="B668" s="39"/>
      <c r="C668" s="212" t="s">
        <v>1126</v>
      </c>
      <c r="D668" s="212" t="s">
        <v>153</v>
      </c>
      <c r="E668" s="213" t="s">
        <v>3859</v>
      </c>
      <c r="F668" s="214" t="s">
        <v>3860</v>
      </c>
      <c r="G668" s="215" t="s">
        <v>156</v>
      </c>
      <c r="H668" s="216">
        <v>526.87099999999998</v>
      </c>
      <c r="I668" s="217"/>
      <c r="J668" s="218">
        <f>ROUND(I668*H668,2)</f>
        <v>0</v>
      </c>
      <c r="K668" s="214" t="s">
        <v>157</v>
      </c>
      <c r="L668" s="44"/>
      <c r="M668" s="219" t="s">
        <v>19</v>
      </c>
      <c r="N668" s="220" t="s">
        <v>44</v>
      </c>
      <c r="O668" s="84"/>
      <c r="P668" s="221">
        <f>O668*H668</f>
        <v>0</v>
      </c>
      <c r="Q668" s="221">
        <v>0.001</v>
      </c>
      <c r="R668" s="221">
        <f>Q668*H668</f>
        <v>0.52687099999999998</v>
      </c>
      <c r="S668" s="221">
        <v>0.00031</v>
      </c>
      <c r="T668" s="222">
        <f>S668*H668</f>
        <v>0.16333001</v>
      </c>
      <c r="U668" s="38"/>
      <c r="V668" s="38"/>
      <c r="W668" s="38"/>
      <c r="X668" s="38"/>
      <c r="Y668" s="38"/>
      <c r="Z668" s="38"/>
      <c r="AA668" s="38"/>
      <c r="AB668" s="38"/>
      <c r="AC668" s="38"/>
      <c r="AD668" s="38"/>
      <c r="AE668" s="38"/>
      <c r="AR668" s="223" t="s">
        <v>217</v>
      </c>
      <c r="AT668" s="223" t="s">
        <v>153</v>
      </c>
      <c r="AU668" s="223" t="s">
        <v>83</v>
      </c>
      <c r="AY668" s="17" t="s">
        <v>150</v>
      </c>
      <c r="BE668" s="224">
        <f>IF(N668="základní",J668,0)</f>
        <v>0</v>
      </c>
      <c r="BF668" s="224">
        <f>IF(N668="snížená",J668,0)</f>
        <v>0</v>
      </c>
      <c r="BG668" s="224">
        <f>IF(N668="zákl. přenesená",J668,0)</f>
        <v>0</v>
      </c>
      <c r="BH668" s="224">
        <f>IF(N668="sníž. přenesená",J668,0)</f>
        <v>0</v>
      </c>
      <c r="BI668" s="224">
        <f>IF(N668="nulová",J668,0)</f>
        <v>0</v>
      </c>
      <c r="BJ668" s="17" t="s">
        <v>81</v>
      </c>
      <c r="BK668" s="224">
        <f>ROUND(I668*H668,2)</f>
        <v>0</v>
      </c>
      <c r="BL668" s="17" t="s">
        <v>217</v>
      </c>
      <c r="BM668" s="223" t="s">
        <v>3861</v>
      </c>
    </row>
    <row r="669" s="2" customFormat="1">
      <c r="A669" s="38"/>
      <c r="B669" s="39"/>
      <c r="C669" s="40"/>
      <c r="D669" s="225" t="s">
        <v>159</v>
      </c>
      <c r="E669" s="40"/>
      <c r="F669" s="226" t="s">
        <v>3862</v>
      </c>
      <c r="G669" s="40"/>
      <c r="H669" s="40"/>
      <c r="I669" s="227"/>
      <c r="J669" s="40"/>
      <c r="K669" s="40"/>
      <c r="L669" s="44"/>
      <c r="M669" s="228"/>
      <c r="N669" s="229"/>
      <c r="O669" s="84"/>
      <c r="P669" s="84"/>
      <c r="Q669" s="84"/>
      <c r="R669" s="84"/>
      <c r="S669" s="84"/>
      <c r="T669" s="85"/>
      <c r="U669" s="38"/>
      <c r="V669" s="38"/>
      <c r="W669" s="38"/>
      <c r="X669" s="38"/>
      <c r="Y669" s="38"/>
      <c r="Z669" s="38"/>
      <c r="AA669" s="38"/>
      <c r="AB669" s="38"/>
      <c r="AC669" s="38"/>
      <c r="AD669" s="38"/>
      <c r="AE669" s="38"/>
      <c r="AT669" s="17" t="s">
        <v>159</v>
      </c>
      <c r="AU669" s="17" t="s">
        <v>83</v>
      </c>
    </row>
    <row r="670" s="2" customFormat="1">
      <c r="A670" s="38"/>
      <c r="B670" s="39"/>
      <c r="C670" s="40"/>
      <c r="D670" s="230" t="s">
        <v>161</v>
      </c>
      <c r="E670" s="40"/>
      <c r="F670" s="231" t="s">
        <v>3863</v>
      </c>
      <c r="G670" s="40"/>
      <c r="H670" s="40"/>
      <c r="I670" s="227"/>
      <c r="J670" s="40"/>
      <c r="K670" s="40"/>
      <c r="L670" s="44"/>
      <c r="M670" s="228"/>
      <c r="N670" s="229"/>
      <c r="O670" s="84"/>
      <c r="P670" s="84"/>
      <c r="Q670" s="84"/>
      <c r="R670" s="84"/>
      <c r="S670" s="84"/>
      <c r="T670" s="85"/>
      <c r="U670" s="38"/>
      <c r="V670" s="38"/>
      <c r="W670" s="38"/>
      <c r="X670" s="38"/>
      <c r="Y670" s="38"/>
      <c r="Z670" s="38"/>
      <c r="AA670" s="38"/>
      <c r="AB670" s="38"/>
      <c r="AC670" s="38"/>
      <c r="AD670" s="38"/>
      <c r="AE670" s="38"/>
      <c r="AT670" s="17" t="s">
        <v>161</v>
      </c>
      <c r="AU670" s="17" t="s">
        <v>83</v>
      </c>
    </row>
    <row r="671" s="13" customFormat="1">
      <c r="A671" s="13"/>
      <c r="B671" s="232"/>
      <c r="C671" s="233"/>
      <c r="D671" s="225" t="s">
        <v>163</v>
      </c>
      <c r="E671" s="234" t="s">
        <v>19</v>
      </c>
      <c r="F671" s="235" t="s">
        <v>3319</v>
      </c>
      <c r="G671" s="233"/>
      <c r="H671" s="236">
        <v>318</v>
      </c>
      <c r="I671" s="237"/>
      <c r="J671" s="233"/>
      <c r="K671" s="233"/>
      <c r="L671" s="238"/>
      <c r="M671" s="239"/>
      <c r="N671" s="240"/>
      <c r="O671" s="240"/>
      <c r="P671" s="240"/>
      <c r="Q671" s="240"/>
      <c r="R671" s="240"/>
      <c r="S671" s="240"/>
      <c r="T671" s="241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42" t="s">
        <v>163</v>
      </c>
      <c r="AU671" s="242" t="s">
        <v>83</v>
      </c>
      <c r="AV671" s="13" t="s">
        <v>83</v>
      </c>
      <c r="AW671" s="13" t="s">
        <v>35</v>
      </c>
      <c r="AX671" s="13" t="s">
        <v>73</v>
      </c>
      <c r="AY671" s="242" t="s">
        <v>150</v>
      </c>
    </row>
    <row r="672" s="13" customFormat="1">
      <c r="A672" s="13"/>
      <c r="B672" s="232"/>
      <c r="C672" s="233"/>
      <c r="D672" s="225" t="s">
        <v>163</v>
      </c>
      <c r="E672" s="234" t="s">
        <v>19</v>
      </c>
      <c r="F672" s="235" t="s">
        <v>3858</v>
      </c>
      <c r="G672" s="233"/>
      <c r="H672" s="236">
        <v>208.87100000000001</v>
      </c>
      <c r="I672" s="237"/>
      <c r="J672" s="233"/>
      <c r="K672" s="233"/>
      <c r="L672" s="238"/>
      <c r="M672" s="239"/>
      <c r="N672" s="240"/>
      <c r="O672" s="240"/>
      <c r="P672" s="240"/>
      <c r="Q672" s="240"/>
      <c r="R672" s="240"/>
      <c r="S672" s="240"/>
      <c r="T672" s="241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42" t="s">
        <v>163</v>
      </c>
      <c r="AU672" s="242" t="s">
        <v>83</v>
      </c>
      <c r="AV672" s="13" t="s">
        <v>83</v>
      </c>
      <c r="AW672" s="13" t="s">
        <v>35</v>
      </c>
      <c r="AX672" s="13" t="s">
        <v>73</v>
      </c>
      <c r="AY672" s="242" t="s">
        <v>150</v>
      </c>
    </row>
    <row r="673" s="2" customFormat="1" ht="16.5" customHeight="1">
      <c r="A673" s="38"/>
      <c r="B673" s="39"/>
      <c r="C673" s="212" t="s">
        <v>1132</v>
      </c>
      <c r="D673" s="212" t="s">
        <v>153</v>
      </c>
      <c r="E673" s="213" t="s">
        <v>3864</v>
      </c>
      <c r="F673" s="214" t="s">
        <v>3865</v>
      </c>
      <c r="G673" s="215" t="s">
        <v>156</v>
      </c>
      <c r="H673" s="216">
        <v>538.97900000000004</v>
      </c>
      <c r="I673" s="217"/>
      <c r="J673" s="218">
        <f>ROUND(I673*H673,2)</f>
        <v>0</v>
      </c>
      <c r="K673" s="214" t="s">
        <v>157</v>
      </c>
      <c r="L673" s="44"/>
      <c r="M673" s="219" t="s">
        <v>19</v>
      </c>
      <c r="N673" s="220" t="s">
        <v>44</v>
      </c>
      <c r="O673" s="84"/>
      <c r="P673" s="221">
        <f>O673*H673</f>
        <v>0</v>
      </c>
      <c r="Q673" s="221">
        <v>0</v>
      </c>
      <c r="R673" s="221">
        <f>Q673*H673</f>
        <v>0</v>
      </c>
      <c r="S673" s="221">
        <v>0</v>
      </c>
      <c r="T673" s="222">
        <f>S673*H673</f>
        <v>0</v>
      </c>
      <c r="U673" s="38"/>
      <c r="V673" s="38"/>
      <c r="W673" s="38"/>
      <c r="X673" s="38"/>
      <c r="Y673" s="38"/>
      <c r="Z673" s="38"/>
      <c r="AA673" s="38"/>
      <c r="AB673" s="38"/>
      <c r="AC673" s="38"/>
      <c r="AD673" s="38"/>
      <c r="AE673" s="38"/>
      <c r="AR673" s="223" t="s">
        <v>217</v>
      </c>
      <c r="AT673" s="223" t="s">
        <v>153</v>
      </c>
      <c r="AU673" s="223" t="s">
        <v>83</v>
      </c>
      <c r="AY673" s="17" t="s">
        <v>150</v>
      </c>
      <c r="BE673" s="224">
        <f>IF(N673="základní",J673,0)</f>
        <v>0</v>
      </c>
      <c r="BF673" s="224">
        <f>IF(N673="snížená",J673,0)</f>
        <v>0</v>
      </c>
      <c r="BG673" s="224">
        <f>IF(N673="zákl. přenesená",J673,0)</f>
        <v>0</v>
      </c>
      <c r="BH673" s="224">
        <f>IF(N673="sníž. přenesená",J673,0)</f>
        <v>0</v>
      </c>
      <c r="BI673" s="224">
        <f>IF(N673="nulová",J673,0)</f>
        <v>0</v>
      </c>
      <c r="BJ673" s="17" t="s">
        <v>81</v>
      </c>
      <c r="BK673" s="224">
        <f>ROUND(I673*H673,2)</f>
        <v>0</v>
      </c>
      <c r="BL673" s="17" t="s">
        <v>217</v>
      </c>
      <c r="BM673" s="223" t="s">
        <v>3866</v>
      </c>
    </row>
    <row r="674" s="2" customFormat="1">
      <c r="A674" s="38"/>
      <c r="B674" s="39"/>
      <c r="C674" s="40"/>
      <c r="D674" s="225" t="s">
        <v>159</v>
      </c>
      <c r="E674" s="40"/>
      <c r="F674" s="226" t="s">
        <v>3867</v>
      </c>
      <c r="G674" s="40"/>
      <c r="H674" s="40"/>
      <c r="I674" s="227"/>
      <c r="J674" s="40"/>
      <c r="K674" s="40"/>
      <c r="L674" s="44"/>
      <c r="M674" s="228"/>
      <c r="N674" s="229"/>
      <c r="O674" s="84"/>
      <c r="P674" s="84"/>
      <c r="Q674" s="84"/>
      <c r="R674" s="84"/>
      <c r="S674" s="84"/>
      <c r="T674" s="85"/>
      <c r="U674" s="38"/>
      <c r="V674" s="38"/>
      <c r="W674" s="38"/>
      <c r="X674" s="38"/>
      <c r="Y674" s="38"/>
      <c r="Z674" s="38"/>
      <c r="AA674" s="38"/>
      <c r="AB674" s="38"/>
      <c r="AC674" s="38"/>
      <c r="AD674" s="38"/>
      <c r="AE674" s="38"/>
      <c r="AT674" s="17" t="s">
        <v>159</v>
      </c>
      <c r="AU674" s="17" t="s">
        <v>83</v>
      </c>
    </row>
    <row r="675" s="2" customFormat="1">
      <c r="A675" s="38"/>
      <c r="B675" s="39"/>
      <c r="C675" s="40"/>
      <c r="D675" s="230" t="s">
        <v>161</v>
      </c>
      <c r="E675" s="40"/>
      <c r="F675" s="231" t="s">
        <v>3868</v>
      </c>
      <c r="G675" s="40"/>
      <c r="H675" s="40"/>
      <c r="I675" s="227"/>
      <c r="J675" s="40"/>
      <c r="K675" s="40"/>
      <c r="L675" s="44"/>
      <c r="M675" s="228"/>
      <c r="N675" s="229"/>
      <c r="O675" s="84"/>
      <c r="P675" s="84"/>
      <c r="Q675" s="84"/>
      <c r="R675" s="84"/>
      <c r="S675" s="84"/>
      <c r="T675" s="85"/>
      <c r="U675" s="38"/>
      <c r="V675" s="38"/>
      <c r="W675" s="38"/>
      <c r="X675" s="38"/>
      <c r="Y675" s="38"/>
      <c r="Z675" s="38"/>
      <c r="AA675" s="38"/>
      <c r="AB675" s="38"/>
      <c r="AC675" s="38"/>
      <c r="AD675" s="38"/>
      <c r="AE675" s="38"/>
      <c r="AT675" s="17" t="s">
        <v>161</v>
      </c>
      <c r="AU675" s="17" t="s">
        <v>83</v>
      </c>
    </row>
    <row r="676" s="13" customFormat="1">
      <c r="A676" s="13"/>
      <c r="B676" s="232"/>
      <c r="C676" s="233"/>
      <c r="D676" s="225" t="s">
        <v>163</v>
      </c>
      <c r="E676" s="234" t="s">
        <v>19</v>
      </c>
      <c r="F676" s="235" t="s">
        <v>3319</v>
      </c>
      <c r="G676" s="233"/>
      <c r="H676" s="236">
        <v>318</v>
      </c>
      <c r="I676" s="237"/>
      <c r="J676" s="233"/>
      <c r="K676" s="233"/>
      <c r="L676" s="238"/>
      <c r="M676" s="239"/>
      <c r="N676" s="240"/>
      <c r="O676" s="240"/>
      <c r="P676" s="240"/>
      <c r="Q676" s="240"/>
      <c r="R676" s="240"/>
      <c r="S676" s="240"/>
      <c r="T676" s="241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42" t="s">
        <v>163</v>
      </c>
      <c r="AU676" s="242" t="s">
        <v>83</v>
      </c>
      <c r="AV676" s="13" t="s">
        <v>83</v>
      </c>
      <c r="AW676" s="13" t="s">
        <v>35</v>
      </c>
      <c r="AX676" s="13" t="s">
        <v>73</v>
      </c>
      <c r="AY676" s="242" t="s">
        <v>150</v>
      </c>
    </row>
    <row r="677" s="13" customFormat="1">
      <c r="A677" s="13"/>
      <c r="B677" s="232"/>
      <c r="C677" s="233"/>
      <c r="D677" s="225" t="s">
        <v>163</v>
      </c>
      <c r="E677" s="234" t="s">
        <v>19</v>
      </c>
      <c r="F677" s="235" t="s">
        <v>3858</v>
      </c>
      <c r="G677" s="233"/>
      <c r="H677" s="236">
        <v>208.87100000000001</v>
      </c>
      <c r="I677" s="237"/>
      <c r="J677" s="233"/>
      <c r="K677" s="233"/>
      <c r="L677" s="238"/>
      <c r="M677" s="239"/>
      <c r="N677" s="240"/>
      <c r="O677" s="240"/>
      <c r="P677" s="240"/>
      <c r="Q677" s="240"/>
      <c r="R677" s="240"/>
      <c r="S677" s="240"/>
      <c r="T677" s="241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42" t="s">
        <v>163</v>
      </c>
      <c r="AU677" s="242" t="s">
        <v>83</v>
      </c>
      <c r="AV677" s="13" t="s">
        <v>83</v>
      </c>
      <c r="AW677" s="13" t="s">
        <v>35</v>
      </c>
      <c r="AX677" s="13" t="s">
        <v>73</v>
      </c>
      <c r="AY677" s="242" t="s">
        <v>150</v>
      </c>
    </row>
    <row r="678" s="13" customFormat="1">
      <c r="A678" s="13"/>
      <c r="B678" s="232"/>
      <c r="C678" s="233"/>
      <c r="D678" s="225" t="s">
        <v>163</v>
      </c>
      <c r="E678" s="234" t="s">
        <v>19</v>
      </c>
      <c r="F678" s="235" t="s">
        <v>3869</v>
      </c>
      <c r="G678" s="233"/>
      <c r="H678" s="236">
        <v>4.7999999999999998</v>
      </c>
      <c r="I678" s="237"/>
      <c r="J678" s="233"/>
      <c r="K678" s="233"/>
      <c r="L678" s="238"/>
      <c r="M678" s="239"/>
      <c r="N678" s="240"/>
      <c r="O678" s="240"/>
      <c r="P678" s="240"/>
      <c r="Q678" s="240"/>
      <c r="R678" s="240"/>
      <c r="S678" s="240"/>
      <c r="T678" s="241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42" t="s">
        <v>163</v>
      </c>
      <c r="AU678" s="242" t="s">
        <v>83</v>
      </c>
      <c r="AV678" s="13" t="s">
        <v>83</v>
      </c>
      <c r="AW678" s="13" t="s">
        <v>35</v>
      </c>
      <c r="AX678" s="13" t="s">
        <v>73</v>
      </c>
      <c r="AY678" s="242" t="s">
        <v>150</v>
      </c>
    </row>
    <row r="679" s="13" customFormat="1">
      <c r="A679" s="13"/>
      <c r="B679" s="232"/>
      <c r="C679" s="233"/>
      <c r="D679" s="225" t="s">
        <v>163</v>
      </c>
      <c r="E679" s="234" t="s">
        <v>19</v>
      </c>
      <c r="F679" s="235" t="s">
        <v>3870</v>
      </c>
      <c r="G679" s="233"/>
      <c r="H679" s="236">
        <v>2.46</v>
      </c>
      <c r="I679" s="237"/>
      <c r="J679" s="233"/>
      <c r="K679" s="233"/>
      <c r="L679" s="238"/>
      <c r="M679" s="239"/>
      <c r="N679" s="240"/>
      <c r="O679" s="240"/>
      <c r="P679" s="240"/>
      <c r="Q679" s="240"/>
      <c r="R679" s="240"/>
      <c r="S679" s="240"/>
      <c r="T679" s="241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42" t="s">
        <v>163</v>
      </c>
      <c r="AU679" s="242" t="s">
        <v>83</v>
      </c>
      <c r="AV679" s="13" t="s">
        <v>83</v>
      </c>
      <c r="AW679" s="13" t="s">
        <v>35</v>
      </c>
      <c r="AX679" s="13" t="s">
        <v>73</v>
      </c>
      <c r="AY679" s="242" t="s">
        <v>150</v>
      </c>
    </row>
    <row r="680" s="13" customFormat="1">
      <c r="A680" s="13"/>
      <c r="B680" s="232"/>
      <c r="C680" s="233"/>
      <c r="D680" s="225" t="s">
        <v>163</v>
      </c>
      <c r="E680" s="234" t="s">
        <v>19</v>
      </c>
      <c r="F680" s="235" t="s">
        <v>3871</v>
      </c>
      <c r="G680" s="233"/>
      <c r="H680" s="236">
        <v>4.8479999999999999</v>
      </c>
      <c r="I680" s="237"/>
      <c r="J680" s="233"/>
      <c r="K680" s="233"/>
      <c r="L680" s="238"/>
      <c r="M680" s="239"/>
      <c r="N680" s="240"/>
      <c r="O680" s="240"/>
      <c r="P680" s="240"/>
      <c r="Q680" s="240"/>
      <c r="R680" s="240"/>
      <c r="S680" s="240"/>
      <c r="T680" s="241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42" t="s">
        <v>163</v>
      </c>
      <c r="AU680" s="242" t="s">
        <v>83</v>
      </c>
      <c r="AV680" s="13" t="s">
        <v>83</v>
      </c>
      <c r="AW680" s="13" t="s">
        <v>35</v>
      </c>
      <c r="AX680" s="13" t="s">
        <v>73</v>
      </c>
      <c r="AY680" s="242" t="s">
        <v>150</v>
      </c>
    </row>
    <row r="681" s="2" customFormat="1" ht="16.5" customHeight="1">
      <c r="A681" s="38"/>
      <c r="B681" s="39"/>
      <c r="C681" s="243" t="s">
        <v>1138</v>
      </c>
      <c r="D681" s="243" t="s">
        <v>229</v>
      </c>
      <c r="E681" s="244" t="s">
        <v>3872</v>
      </c>
      <c r="F681" s="245" t="s">
        <v>3873</v>
      </c>
      <c r="G681" s="246" t="s">
        <v>360</v>
      </c>
      <c r="H681" s="247">
        <v>53.898000000000003</v>
      </c>
      <c r="I681" s="248"/>
      <c r="J681" s="249">
        <f>ROUND(I681*H681,2)</f>
        <v>0</v>
      </c>
      <c r="K681" s="245" t="s">
        <v>157</v>
      </c>
      <c r="L681" s="250"/>
      <c r="M681" s="251" t="s">
        <v>19</v>
      </c>
      <c r="N681" s="252" t="s">
        <v>44</v>
      </c>
      <c r="O681" s="84"/>
      <c r="P681" s="221">
        <f>O681*H681</f>
        <v>0</v>
      </c>
      <c r="Q681" s="221">
        <v>0.001</v>
      </c>
      <c r="R681" s="221">
        <f>Q681*H681</f>
        <v>0.053898000000000001</v>
      </c>
      <c r="S681" s="221">
        <v>0</v>
      </c>
      <c r="T681" s="222">
        <f>S681*H681</f>
        <v>0</v>
      </c>
      <c r="U681" s="38"/>
      <c r="V681" s="38"/>
      <c r="W681" s="38"/>
      <c r="X681" s="38"/>
      <c r="Y681" s="38"/>
      <c r="Z681" s="38"/>
      <c r="AA681" s="38"/>
      <c r="AB681" s="38"/>
      <c r="AC681" s="38"/>
      <c r="AD681" s="38"/>
      <c r="AE681" s="38"/>
      <c r="AR681" s="223" t="s">
        <v>232</v>
      </c>
      <c r="AT681" s="223" t="s">
        <v>229</v>
      </c>
      <c r="AU681" s="223" t="s">
        <v>83</v>
      </c>
      <c r="AY681" s="17" t="s">
        <v>150</v>
      </c>
      <c r="BE681" s="224">
        <f>IF(N681="základní",J681,0)</f>
        <v>0</v>
      </c>
      <c r="BF681" s="224">
        <f>IF(N681="snížená",J681,0)</f>
        <v>0</v>
      </c>
      <c r="BG681" s="224">
        <f>IF(N681="zákl. přenesená",J681,0)</f>
        <v>0</v>
      </c>
      <c r="BH681" s="224">
        <f>IF(N681="sníž. přenesená",J681,0)</f>
        <v>0</v>
      </c>
      <c r="BI681" s="224">
        <f>IF(N681="nulová",J681,0)</f>
        <v>0</v>
      </c>
      <c r="BJ681" s="17" t="s">
        <v>81</v>
      </c>
      <c r="BK681" s="224">
        <f>ROUND(I681*H681,2)</f>
        <v>0</v>
      </c>
      <c r="BL681" s="17" t="s">
        <v>217</v>
      </c>
      <c r="BM681" s="223" t="s">
        <v>3874</v>
      </c>
    </row>
    <row r="682" s="2" customFormat="1">
      <c r="A682" s="38"/>
      <c r="B682" s="39"/>
      <c r="C682" s="40"/>
      <c r="D682" s="225" t="s">
        <v>159</v>
      </c>
      <c r="E682" s="40"/>
      <c r="F682" s="226" t="s">
        <v>3873</v>
      </c>
      <c r="G682" s="40"/>
      <c r="H682" s="40"/>
      <c r="I682" s="227"/>
      <c r="J682" s="40"/>
      <c r="K682" s="40"/>
      <c r="L682" s="44"/>
      <c r="M682" s="228"/>
      <c r="N682" s="229"/>
      <c r="O682" s="84"/>
      <c r="P682" s="84"/>
      <c r="Q682" s="84"/>
      <c r="R682" s="84"/>
      <c r="S682" s="84"/>
      <c r="T682" s="85"/>
      <c r="U682" s="38"/>
      <c r="V682" s="38"/>
      <c r="W682" s="38"/>
      <c r="X682" s="38"/>
      <c r="Y682" s="38"/>
      <c r="Z682" s="38"/>
      <c r="AA682" s="38"/>
      <c r="AB682" s="38"/>
      <c r="AC682" s="38"/>
      <c r="AD682" s="38"/>
      <c r="AE682" s="38"/>
      <c r="AT682" s="17" t="s">
        <v>159</v>
      </c>
      <c r="AU682" s="17" t="s">
        <v>83</v>
      </c>
    </row>
    <row r="683" s="13" customFormat="1">
      <c r="A683" s="13"/>
      <c r="B683" s="232"/>
      <c r="C683" s="233"/>
      <c r="D683" s="225" t="s">
        <v>163</v>
      </c>
      <c r="E683" s="234" t="s">
        <v>19</v>
      </c>
      <c r="F683" s="235" t="s">
        <v>3319</v>
      </c>
      <c r="G683" s="233"/>
      <c r="H683" s="236">
        <v>318</v>
      </c>
      <c r="I683" s="237"/>
      <c r="J683" s="233"/>
      <c r="K683" s="233"/>
      <c r="L683" s="238"/>
      <c r="M683" s="239"/>
      <c r="N683" s="240"/>
      <c r="O683" s="240"/>
      <c r="P683" s="240"/>
      <c r="Q683" s="240"/>
      <c r="R683" s="240"/>
      <c r="S683" s="240"/>
      <c r="T683" s="241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42" t="s">
        <v>163</v>
      </c>
      <c r="AU683" s="242" t="s">
        <v>83</v>
      </c>
      <c r="AV683" s="13" t="s">
        <v>83</v>
      </c>
      <c r="AW683" s="13" t="s">
        <v>35</v>
      </c>
      <c r="AX683" s="13" t="s">
        <v>73</v>
      </c>
      <c r="AY683" s="242" t="s">
        <v>150</v>
      </c>
    </row>
    <row r="684" s="13" customFormat="1">
      <c r="A684" s="13"/>
      <c r="B684" s="232"/>
      <c r="C684" s="233"/>
      <c r="D684" s="225" t="s">
        <v>163</v>
      </c>
      <c r="E684" s="234" t="s">
        <v>19</v>
      </c>
      <c r="F684" s="235" t="s">
        <v>3858</v>
      </c>
      <c r="G684" s="233"/>
      <c r="H684" s="236">
        <v>208.87100000000001</v>
      </c>
      <c r="I684" s="237"/>
      <c r="J684" s="233"/>
      <c r="K684" s="233"/>
      <c r="L684" s="238"/>
      <c r="M684" s="239"/>
      <c r="N684" s="240"/>
      <c r="O684" s="240"/>
      <c r="P684" s="240"/>
      <c r="Q684" s="240"/>
      <c r="R684" s="240"/>
      <c r="S684" s="240"/>
      <c r="T684" s="241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42" t="s">
        <v>163</v>
      </c>
      <c r="AU684" s="242" t="s">
        <v>83</v>
      </c>
      <c r="AV684" s="13" t="s">
        <v>83</v>
      </c>
      <c r="AW684" s="13" t="s">
        <v>35</v>
      </c>
      <c r="AX684" s="13" t="s">
        <v>73</v>
      </c>
      <c r="AY684" s="242" t="s">
        <v>150</v>
      </c>
    </row>
    <row r="685" s="13" customFormat="1">
      <c r="A685" s="13"/>
      <c r="B685" s="232"/>
      <c r="C685" s="233"/>
      <c r="D685" s="225" t="s">
        <v>163</v>
      </c>
      <c r="E685" s="234" t="s">
        <v>19</v>
      </c>
      <c r="F685" s="235" t="s">
        <v>3869</v>
      </c>
      <c r="G685" s="233"/>
      <c r="H685" s="236">
        <v>4.7999999999999998</v>
      </c>
      <c r="I685" s="237"/>
      <c r="J685" s="233"/>
      <c r="K685" s="233"/>
      <c r="L685" s="238"/>
      <c r="M685" s="239"/>
      <c r="N685" s="240"/>
      <c r="O685" s="240"/>
      <c r="P685" s="240"/>
      <c r="Q685" s="240"/>
      <c r="R685" s="240"/>
      <c r="S685" s="240"/>
      <c r="T685" s="241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42" t="s">
        <v>163</v>
      </c>
      <c r="AU685" s="242" t="s">
        <v>83</v>
      </c>
      <c r="AV685" s="13" t="s">
        <v>83</v>
      </c>
      <c r="AW685" s="13" t="s">
        <v>35</v>
      </c>
      <c r="AX685" s="13" t="s">
        <v>73</v>
      </c>
      <c r="AY685" s="242" t="s">
        <v>150</v>
      </c>
    </row>
    <row r="686" s="13" customFormat="1">
      <c r="A686" s="13"/>
      <c r="B686" s="232"/>
      <c r="C686" s="233"/>
      <c r="D686" s="225" t="s">
        <v>163</v>
      </c>
      <c r="E686" s="234" t="s">
        <v>19</v>
      </c>
      <c r="F686" s="235" t="s">
        <v>3870</v>
      </c>
      <c r="G686" s="233"/>
      <c r="H686" s="236">
        <v>2.46</v>
      </c>
      <c r="I686" s="237"/>
      <c r="J686" s="233"/>
      <c r="K686" s="233"/>
      <c r="L686" s="238"/>
      <c r="M686" s="239"/>
      <c r="N686" s="240"/>
      <c r="O686" s="240"/>
      <c r="P686" s="240"/>
      <c r="Q686" s="240"/>
      <c r="R686" s="240"/>
      <c r="S686" s="240"/>
      <c r="T686" s="241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42" t="s">
        <v>163</v>
      </c>
      <c r="AU686" s="242" t="s">
        <v>83</v>
      </c>
      <c r="AV686" s="13" t="s">
        <v>83</v>
      </c>
      <c r="AW686" s="13" t="s">
        <v>35</v>
      </c>
      <c r="AX686" s="13" t="s">
        <v>73</v>
      </c>
      <c r="AY686" s="242" t="s">
        <v>150</v>
      </c>
    </row>
    <row r="687" s="13" customFormat="1">
      <c r="A687" s="13"/>
      <c r="B687" s="232"/>
      <c r="C687" s="233"/>
      <c r="D687" s="225" t="s">
        <v>163</v>
      </c>
      <c r="E687" s="234" t="s">
        <v>19</v>
      </c>
      <c r="F687" s="235" t="s">
        <v>3871</v>
      </c>
      <c r="G687" s="233"/>
      <c r="H687" s="236">
        <v>4.8479999999999999</v>
      </c>
      <c r="I687" s="237"/>
      <c r="J687" s="233"/>
      <c r="K687" s="233"/>
      <c r="L687" s="238"/>
      <c r="M687" s="239"/>
      <c r="N687" s="240"/>
      <c r="O687" s="240"/>
      <c r="P687" s="240"/>
      <c r="Q687" s="240"/>
      <c r="R687" s="240"/>
      <c r="S687" s="240"/>
      <c r="T687" s="241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42" t="s">
        <v>163</v>
      </c>
      <c r="AU687" s="242" t="s">
        <v>83</v>
      </c>
      <c r="AV687" s="13" t="s">
        <v>83</v>
      </c>
      <c r="AW687" s="13" t="s">
        <v>35</v>
      </c>
      <c r="AX687" s="13" t="s">
        <v>73</v>
      </c>
      <c r="AY687" s="242" t="s">
        <v>150</v>
      </c>
    </row>
    <row r="688" s="13" customFormat="1">
      <c r="A688" s="13"/>
      <c r="B688" s="232"/>
      <c r="C688" s="233"/>
      <c r="D688" s="225" t="s">
        <v>163</v>
      </c>
      <c r="E688" s="233"/>
      <c r="F688" s="235" t="s">
        <v>3875</v>
      </c>
      <c r="G688" s="233"/>
      <c r="H688" s="236">
        <v>53.898000000000003</v>
      </c>
      <c r="I688" s="237"/>
      <c r="J688" s="233"/>
      <c r="K688" s="233"/>
      <c r="L688" s="238"/>
      <c r="M688" s="239"/>
      <c r="N688" s="240"/>
      <c r="O688" s="240"/>
      <c r="P688" s="240"/>
      <c r="Q688" s="240"/>
      <c r="R688" s="240"/>
      <c r="S688" s="240"/>
      <c r="T688" s="241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42" t="s">
        <v>163</v>
      </c>
      <c r="AU688" s="242" t="s">
        <v>83</v>
      </c>
      <c r="AV688" s="13" t="s">
        <v>83</v>
      </c>
      <c r="AW688" s="13" t="s">
        <v>4</v>
      </c>
      <c r="AX688" s="13" t="s">
        <v>81</v>
      </c>
      <c r="AY688" s="242" t="s">
        <v>150</v>
      </c>
    </row>
    <row r="689" s="2" customFormat="1" ht="16.5" customHeight="1">
      <c r="A689" s="38"/>
      <c r="B689" s="39"/>
      <c r="C689" s="212" t="s">
        <v>1144</v>
      </c>
      <c r="D689" s="212" t="s">
        <v>153</v>
      </c>
      <c r="E689" s="213" t="s">
        <v>3876</v>
      </c>
      <c r="F689" s="214" t="s">
        <v>3877</v>
      </c>
      <c r="G689" s="215" t="s">
        <v>156</v>
      </c>
      <c r="H689" s="216">
        <v>538.97900000000004</v>
      </c>
      <c r="I689" s="217"/>
      <c r="J689" s="218">
        <f>ROUND(I689*H689,2)</f>
        <v>0</v>
      </c>
      <c r="K689" s="214" t="s">
        <v>157</v>
      </c>
      <c r="L689" s="44"/>
      <c r="M689" s="219" t="s">
        <v>19</v>
      </c>
      <c r="N689" s="220" t="s">
        <v>44</v>
      </c>
      <c r="O689" s="84"/>
      <c r="P689" s="221">
        <f>O689*H689</f>
        <v>0</v>
      </c>
      <c r="Q689" s="221">
        <v>0</v>
      </c>
      <c r="R689" s="221">
        <f>Q689*H689</f>
        <v>0</v>
      </c>
      <c r="S689" s="221">
        <v>0</v>
      </c>
      <c r="T689" s="222">
        <f>S689*H689</f>
        <v>0</v>
      </c>
      <c r="U689" s="38"/>
      <c r="V689" s="38"/>
      <c r="W689" s="38"/>
      <c r="X689" s="38"/>
      <c r="Y689" s="38"/>
      <c r="Z689" s="38"/>
      <c r="AA689" s="38"/>
      <c r="AB689" s="38"/>
      <c r="AC689" s="38"/>
      <c r="AD689" s="38"/>
      <c r="AE689" s="38"/>
      <c r="AR689" s="223" t="s">
        <v>217</v>
      </c>
      <c r="AT689" s="223" t="s">
        <v>153</v>
      </c>
      <c r="AU689" s="223" t="s">
        <v>83</v>
      </c>
      <c r="AY689" s="17" t="s">
        <v>150</v>
      </c>
      <c r="BE689" s="224">
        <f>IF(N689="základní",J689,0)</f>
        <v>0</v>
      </c>
      <c r="BF689" s="224">
        <f>IF(N689="snížená",J689,0)</f>
        <v>0</v>
      </c>
      <c r="BG689" s="224">
        <f>IF(N689="zákl. přenesená",J689,0)</f>
        <v>0</v>
      </c>
      <c r="BH689" s="224">
        <f>IF(N689="sníž. přenesená",J689,0)</f>
        <v>0</v>
      </c>
      <c r="BI689" s="224">
        <f>IF(N689="nulová",J689,0)</f>
        <v>0</v>
      </c>
      <c r="BJ689" s="17" t="s">
        <v>81</v>
      </c>
      <c r="BK689" s="224">
        <f>ROUND(I689*H689,2)</f>
        <v>0</v>
      </c>
      <c r="BL689" s="17" t="s">
        <v>217</v>
      </c>
      <c r="BM689" s="223" t="s">
        <v>3878</v>
      </c>
    </row>
    <row r="690" s="2" customFormat="1">
      <c r="A690" s="38"/>
      <c r="B690" s="39"/>
      <c r="C690" s="40"/>
      <c r="D690" s="225" t="s">
        <v>159</v>
      </c>
      <c r="E690" s="40"/>
      <c r="F690" s="226" t="s">
        <v>3879</v>
      </c>
      <c r="G690" s="40"/>
      <c r="H690" s="40"/>
      <c r="I690" s="227"/>
      <c r="J690" s="40"/>
      <c r="K690" s="40"/>
      <c r="L690" s="44"/>
      <c r="M690" s="228"/>
      <c r="N690" s="229"/>
      <c r="O690" s="84"/>
      <c r="P690" s="84"/>
      <c r="Q690" s="84"/>
      <c r="R690" s="84"/>
      <c r="S690" s="84"/>
      <c r="T690" s="85"/>
      <c r="U690" s="38"/>
      <c r="V690" s="38"/>
      <c r="W690" s="38"/>
      <c r="X690" s="38"/>
      <c r="Y690" s="38"/>
      <c r="Z690" s="38"/>
      <c r="AA690" s="38"/>
      <c r="AB690" s="38"/>
      <c r="AC690" s="38"/>
      <c r="AD690" s="38"/>
      <c r="AE690" s="38"/>
      <c r="AT690" s="17" t="s">
        <v>159</v>
      </c>
      <c r="AU690" s="17" t="s">
        <v>83</v>
      </c>
    </row>
    <row r="691" s="2" customFormat="1">
      <c r="A691" s="38"/>
      <c r="B691" s="39"/>
      <c r="C691" s="40"/>
      <c r="D691" s="230" t="s">
        <v>161</v>
      </c>
      <c r="E691" s="40"/>
      <c r="F691" s="231" t="s">
        <v>3880</v>
      </c>
      <c r="G691" s="40"/>
      <c r="H691" s="40"/>
      <c r="I691" s="227"/>
      <c r="J691" s="40"/>
      <c r="K691" s="40"/>
      <c r="L691" s="44"/>
      <c r="M691" s="228"/>
      <c r="N691" s="229"/>
      <c r="O691" s="84"/>
      <c r="P691" s="84"/>
      <c r="Q691" s="84"/>
      <c r="R691" s="84"/>
      <c r="S691" s="84"/>
      <c r="T691" s="85"/>
      <c r="U691" s="38"/>
      <c r="V691" s="38"/>
      <c r="W691" s="38"/>
      <c r="X691" s="38"/>
      <c r="Y691" s="38"/>
      <c r="Z691" s="38"/>
      <c r="AA691" s="38"/>
      <c r="AB691" s="38"/>
      <c r="AC691" s="38"/>
      <c r="AD691" s="38"/>
      <c r="AE691" s="38"/>
      <c r="AT691" s="17" t="s">
        <v>161</v>
      </c>
      <c r="AU691" s="17" t="s">
        <v>83</v>
      </c>
    </row>
    <row r="692" s="13" customFormat="1">
      <c r="A692" s="13"/>
      <c r="B692" s="232"/>
      <c r="C692" s="233"/>
      <c r="D692" s="225" t="s">
        <v>163</v>
      </c>
      <c r="E692" s="234" t="s">
        <v>19</v>
      </c>
      <c r="F692" s="235" t="s">
        <v>3319</v>
      </c>
      <c r="G692" s="233"/>
      <c r="H692" s="236">
        <v>318</v>
      </c>
      <c r="I692" s="237"/>
      <c r="J692" s="233"/>
      <c r="K692" s="233"/>
      <c r="L692" s="238"/>
      <c r="M692" s="239"/>
      <c r="N692" s="240"/>
      <c r="O692" s="240"/>
      <c r="P692" s="240"/>
      <c r="Q692" s="240"/>
      <c r="R692" s="240"/>
      <c r="S692" s="240"/>
      <c r="T692" s="241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42" t="s">
        <v>163</v>
      </c>
      <c r="AU692" s="242" t="s">
        <v>83</v>
      </c>
      <c r="AV692" s="13" t="s">
        <v>83</v>
      </c>
      <c r="AW692" s="13" t="s">
        <v>35</v>
      </c>
      <c r="AX692" s="13" t="s">
        <v>73</v>
      </c>
      <c r="AY692" s="242" t="s">
        <v>150</v>
      </c>
    </row>
    <row r="693" s="13" customFormat="1">
      <c r="A693" s="13"/>
      <c r="B693" s="232"/>
      <c r="C693" s="233"/>
      <c r="D693" s="225" t="s">
        <v>163</v>
      </c>
      <c r="E693" s="234" t="s">
        <v>19</v>
      </c>
      <c r="F693" s="235" t="s">
        <v>3858</v>
      </c>
      <c r="G693" s="233"/>
      <c r="H693" s="236">
        <v>208.87100000000001</v>
      </c>
      <c r="I693" s="237"/>
      <c r="J693" s="233"/>
      <c r="K693" s="233"/>
      <c r="L693" s="238"/>
      <c r="M693" s="239"/>
      <c r="N693" s="240"/>
      <c r="O693" s="240"/>
      <c r="P693" s="240"/>
      <c r="Q693" s="240"/>
      <c r="R693" s="240"/>
      <c r="S693" s="240"/>
      <c r="T693" s="241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42" t="s">
        <v>163</v>
      </c>
      <c r="AU693" s="242" t="s">
        <v>83</v>
      </c>
      <c r="AV693" s="13" t="s">
        <v>83</v>
      </c>
      <c r="AW693" s="13" t="s">
        <v>35</v>
      </c>
      <c r="AX693" s="13" t="s">
        <v>73</v>
      </c>
      <c r="AY693" s="242" t="s">
        <v>150</v>
      </c>
    </row>
    <row r="694" s="13" customFormat="1">
      <c r="A694" s="13"/>
      <c r="B694" s="232"/>
      <c r="C694" s="233"/>
      <c r="D694" s="225" t="s">
        <v>163</v>
      </c>
      <c r="E694" s="234" t="s">
        <v>19</v>
      </c>
      <c r="F694" s="235" t="s">
        <v>3869</v>
      </c>
      <c r="G694" s="233"/>
      <c r="H694" s="236">
        <v>4.7999999999999998</v>
      </c>
      <c r="I694" s="237"/>
      <c r="J694" s="233"/>
      <c r="K694" s="233"/>
      <c r="L694" s="238"/>
      <c r="M694" s="239"/>
      <c r="N694" s="240"/>
      <c r="O694" s="240"/>
      <c r="P694" s="240"/>
      <c r="Q694" s="240"/>
      <c r="R694" s="240"/>
      <c r="S694" s="240"/>
      <c r="T694" s="241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42" t="s">
        <v>163</v>
      </c>
      <c r="AU694" s="242" t="s">
        <v>83</v>
      </c>
      <c r="AV694" s="13" t="s">
        <v>83</v>
      </c>
      <c r="AW694" s="13" t="s">
        <v>35</v>
      </c>
      <c r="AX694" s="13" t="s">
        <v>73</v>
      </c>
      <c r="AY694" s="242" t="s">
        <v>150</v>
      </c>
    </row>
    <row r="695" s="13" customFormat="1">
      <c r="A695" s="13"/>
      <c r="B695" s="232"/>
      <c r="C695" s="233"/>
      <c r="D695" s="225" t="s">
        <v>163</v>
      </c>
      <c r="E695" s="234" t="s">
        <v>19</v>
      </c>
      <c r="F695" s="235" t="s">
        <v>3870</v>
      </c>
      <c r="G695" s="233"/>
      <c r="H695" s="236">
        <v>2.46</v>
      </c>
      <c r="I695" s="237"/>
      <c r="J695" s="233"/>
      <c r="K695" s="233"/>
      <c r="L695" s="238"/>
      <c r="M695" s="239"/>
      <c r="N695" s="240"/>
      <c r="O695" s="240"/>
      <c r="P695" s="240"/>
      <c r="Q695" s="240"/>
      <c r="R695" s="240"/>
      <c r="S695" s="240"/>
      <c r="T695" s="241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42" t="s">
        <v>163</v>
      </c>
      <c r="AU695" s="242" t="s">
        <v>83</v>
      </c>
      <c r="AV695" s="13" t="s">
        <v>83</v>
      </c>
      <c r="AW695" s="13" t="s">
        <v>35</v>
      </c>
      <c r="AX695" s="13" t="s">
        <v>73</v>
      </c>
      <c r="AY695" s="242" t="s">
        <v>150</v>
      </c>
    </row>
    <row r="696" s="13" customFormat="1">
      <c r="A696" s="13"/>
      <c r="B696" s="232"/>
      <c r="C696" s="233"/>
      <c r="D696" s="225" t="s">
        <v>163</v>
      </c>
      <c r="E696" s="234" t="s">
        <v>19</v>
      </c>
      <c r="F696" s="235" t="s">
        <v>3871</v>
      </c>
      <c r="G696" s="233"/>
      <c r="H696" s="236">
        <v>4.8479999999999999</v>
      </c>
      <c r="I696" s="237"/>
      <c r="J696" s="233"/>
      <c r="K696" s="233"/>
      <c r="L696" s="238"/>
      <c r="M696" s="239"/>
      <c r="N696" s="240"/>
      <c r="O696" s="240"/>
      <c r="P696" s="240"/>
      <c r="Q696" s="240"/>
      <c r="R696" s="240"/>
      <c r="S696" s="240"/>
      <c r="T696" s="241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42" t="s">
        <v>163</v>
      </c>
      <c r="AU696" s="242" t="s">
        <v>83</v>
      </c>
      <c r="AV696" s="13" t="s">
        <v>83</v>
      </c>
      <c r="AW696" s="13" t="s">
        <v>35</v>
      </c>
      <c r="AX696" s="13" t="s">
        <v>73</v>
      </c>
      <c r="AY696" s="242" t="s">
        <v>150</v>
      </c>
    </row>
    <row r="697" s="2" customFormat="1" ht="16.5" customHeight="1">
      <c r="A697" s="38"/>
      <c r="B697" s="39"/>
      <c r="C697" s="243" t="s">
        <v>1150</v>
      </c>
      <c r="D697" s="243" t="s">
        <v>229</v>
      </c>
      <c r="E697" s="244" t="s">
        <v>3881</v>
      </c>
      <c r="F697" s="245" t="s">
        <v>3882</v>
      </c>
      <c r="G697" s="246" t="s">
        <v>3837</v>
      </c>
      <c r="H697" s="247">
        <v>51.203000000000003</v>
      </c>
      <c r="I697" s="248"/>
      <c r="J697" s="249">
        <f>ROUND(I697*H697,2)</f>
        <v>0</v>
      </c>
      <c r="K697" s="245" t="s">
        <v>157</v>
      </c>
      <c r="L697" s="250"/>
      <c r="M697" s="251" t="s">
        <v>19</v>
      </c>
      <c r="N697" s="252" t="s">
        <v>44</v>
      </c>
      <c r="O697" s="84"/>
      <c r="P697" s="221">
        <f>O697*H697</f>
        <v>0</v>
      </c>
      <c r="Q697" s="221">
        <v>0.0013600000000000001</v>
      </c>
      <c r="R697" s="221">
        <f>Q697*H697</f>
        <v>0.069636080000000003</v>
      </c>
      <c r="S697" s="221">
        <v>0</v>
      </c>
      <c r="T697" s="222">
        <f>S697*H697</f>
        <v>0</v>
      </c>
      <c r="U697" s="38"/>
      <c r="V697" s="38"/>
      <c r="W697" s="38"/>
      <c r="X697" s="38"/>
      <c r="Y697" s="38"/>
      <c r="Z697" s="38"/>
      <c r="AA697" s="38"/>
      <c r="AB697" s="38"/>
      <c r="AC697" s="38"/>
      <c r="AD697" s="38"/>
      <c r="AE697" s="38"/>
      <c r="AR697" s="223" t="s">
        <v>232</v>
      </c>
      <c r="AT697" s="223" t="s">
        <v>229</v>
      </c>
      <c r="AU697" s="223" t="s">
        <v>83</v>
      </c>
      <c r="AY697" s="17" t="s">
        <v>150</v>
      </c>
      <c r="BE697" s="224">
        <f>IF(N697="základní",J697,0)</f>
        <v>0</v>
      </c>
      <c r="BF697" s="224">
        <f>IF(N697="snížená",J697,0)</f>
        <v>0</v>
      </c>
      <c r="BG697" s="224">
        <f>IF(N697="zákl. přenesená",J697,0)</f>
        <v>0</v>
      </c>
      <c r="BH697" s="224">
        <f>IF(N697="sníž. přenesená",J697,0)</f>
        <v>0</v>
      </c>
      <c r="BI697" s="224">
        <f>IF(N697="nulová",J697,0)</f>
        <v>0</v>
      </c>
      <c r="BJ697" s="17" t="s">
        <v>81</v>
      </c>
      <c r="BK697" s="224">
        <f>ROUND(I697*H697,2)</f>
        <v>0</v>
      </c>
      <c r="BL697" s="17" t="s">
        <v>217</v>
      </c>
      <c r="BM697" s="223" t="s">
        <v>3883</v>
      </c>
    </row>
    <row r="698" s="2" customFormat="1">
      <c r="A698" s="38"/>
      <c r="B698" s="39"/>
      <c r="C698" s="40"/>
      <c r="D698" s="225" t="s">
        <v>159</v>
      </c>
      <c r="E698" s="40"/>
      <c r="F698" s="226" t="s">
        <v>3882</v>
      </c>
      <c r="G698" s="40"/>
      <c r="H698" s="40"/>
      <c r="I698" s="227"/>
      <c r="J698" s="40"/>
      <c r="K698" s="40"/>
      <c r="L698" s="44"/>
      <c r="M698" s="228"/>
      <c r="N698" s="229"/>
      <c r="O698" s="84"/>
      <c r="P698" s="84"/>
      <c r="Q698" s="84"/>
      <c r="R698" s="84"/>
      <c r="S698" s="84"/>
      <c r="T698" s="85"/>
      <c r="U698" s="38"/>
      <c r="V698" s="38"/>
      <c r="W698" s="38"/>
      <c r="X698" s="38"/>
      <c r="Y698" s="38"/>
      <c r="Z698" s="38"/>
      <c r="AA698" s="38"/>
      <c r="AB698" s="38"/>
      <c r="AC698" s="38"/>
      <c r="AD698" s="38"/>
      <c r="AE698" s="38"/>
      <c r="AT698" s="17" t="s">
        <v>159</v>
      </c>
      <c r="AU698" s="17" t="s">
        <v>83</v>
      </c>
    </row>
    <row r="699" s="13" customFormat="1">
      <c r="A699" s="13"/>
      <c r="B699" s="232"/>
      <c r="C699" s="233"/>
      <c r="D699" s="225" t="s">
        <v>163</v>
      </c>
      <c r="E699" s="233"/>
      <c r="F699" s="235" t="s">
        <v>3884</v>
      </c>
      <c r="G699" s="233"/>
      <c r="H699" s="236">
        <v>51.203000000000003</v>
      </c>
      <c r="I699" s="237"/>
      <c r="J699" s="233"/>
      <c r="K699" s="233"/>
      <c r="L699" s="238"/>
      <c r="M699" s="239"/>
      <c r="N699" s="240"/>
      <c r="O699" s="240"/>
      <c r="P699" s="240"/>
      <c r="Q699" s="240"/>
      <c r="R699" s="240"/>
      <c r="S699" s="240"/>
      <c r="T699" s="241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42" t="s">
        <v>163</v>
      </c>
      <c r="AU699" s="242" t="s">
        <v>83</v>
      </c>
      <c r="AV699" s="13" t="s">
        <v>83</v>
      </c>
      <c r="AW699" s="13" t="s">
        <v>4</v>
      </c>
      <c r="AX699" s="13" t="s">
        <v>81</v>
      </c>
      <c r="AY699" s="242" t="s">
        <v>150</v>
      </c>
    </row>
    <row r="700" s="12" customFormat="1" ht="22.8" customHeight="1">
      <c r="A700" s="12"/>
      <c r="B700" s="196"/>
      <c r="C700" s="197"/>
      <c r="D700" s="198" t="s">
        <v>72</v>
      </c>
      <c r="E700" s="210" t="s">
        <v>3885</v>
      </c>
      <c r="F700" s="210" t="s">
        <v>3886</v>
      </c>
      <c r="G700" s="197"/>
      <c r="H700" s="197"/>
      <c r="I700" s="200"/>
      <c r="J700" s="211">
        <f>BK700</f>
        <v>0</v>
      </c>
      <c r="K700" s="197"/>
      <c r="L700" s="202"/>
      <c r="M700" s="203"/>
      <c r="N700" s="204"/>
      <c r="O700" s="204"/>
      <c r="P700" s="205">
        <f>SUM(P701:P753)</f>
        <v>0</v>
      </c>
      <c r="Q700" s="204"/>
      <c r="R700" s="205">
        <f>SUM(R701:R753)</f>
        <v>0.86887200000000009</v>
      </c>
      <c r="S700" s="204"/>
      <c r="T700" s="206">
        <f>SUM(T701:T753)</f>
        <v>0</v>
      </c>
      <c r="U700" s="12"/>
      <c r="V700" s="12"/>
      <c r="W700" s="12"/>
      <c r="X700" s="12"/>
      <c r="Y700" s="12"/>
      <c r="Z700" s="12"/>
      <c r="AA700" s="12"/>
      <c r="AB700" s="12"/>
      <c r="AC700" s="12"/>
      <c r="AD700" s="12"/>
      <c r="AE700" s="12"/>
      <c r="AR700" s="207" t="s">
        <v>83</v>
      </c>
      <c r="AT700" s="208" t="s">
        <v>72</v>
      </c>
      <c r="AU700" s="208" t="s">
        <v>81</v>
      </c>
      <c r="AY700" s="207" t="s">
        <v>150</v>
      </c>
      <c r="BK700" s="209">
        <f>SUM(BK701:BK753)</f>
        <v>0</v>
      </c>
    </row>
    <row r="701" s="2" customFormat="1" ht="16.5" customHeight="1">
      <c r="A701" s="38"/>
      <c r="B701" s="39"/>
      <c r="C701" s="212" t="s">
        <v>1156</v>
      </c>
      <c r="D701" s="212" t="s">
        <v>153</v>
      </c>
      <c r="E701" s="213" t="s">
        <v>3887</v>
      </c>
      <c r="F701" s="214" t="s">
        <v>3888</v>
      </c>
      <c r="G701" s="215" t="s">
        <v>156</v>
      </c>
      <c r="H701" s="216">
        <v>145.25999999999999</v>
      </c>
      <c r="I701" s="217"/>
      <c r="J701" s="218">
        <f>ROUND(I701*H701,2)</f>
        <v>0</v>
      </c>
      <c r="K701" s="214" t="s">
        <v>157</v>
      </c>
      <c r="L701" s="44"/>
      <c r="M701" s="219" t="s">
        <v>19</v>
      </c>
      <c r="N701" s="220" t="s">
        <v>44</v>
      </c>
      <c r="O701" s="84"/>
      <c r="P701" s="221">
        <f>O701*H701</f>
        <v>0</v>
      </c>
      <c r="Q701" s="221">
        <v>0.00010000000000000001</v>
      </c>
      <c r="R701" s="221">
        <f>Q701*H701</f>
        <v>0.014525999999999999</v>
      </c>
      <c r="S701" s="221">
        <v>0</v>
      </c>
      <c r="T701" s="222">
        <f>S701*H701</f>
        <v>0</v>
      </c>
      <c r="U701" s="38"/>
      <c r="V701" s="38"/>
      <c r="W701" s="38"/>
      <c r="X701" s="38"/>
      <c r="Y701" s="38"/>
      <c r="Z701" s="38"/>
      <c r="AA701" s="38"/>
      <c r="AB701" s="38"/>
      <c r="AC701" s="38"/>
      <c r="AD701" s="38"/>
      <c r="AE701" s="38"/>
      <c r="AR701" s="223" t="s">
        <v>217</v>
      </c>
      <c r="AT701" s="223" t="s">
        <v>153</v>
      </c>
      <c r="AU701" s="223" t="s">
        <v>83</v>
      </c>
      <c r="AY701" s="17" t="s">
        <v>150</v>
      </c>
      <c r="BE701" s="224">
        <f>IF(N701="základní",J701,0)</f>
        <v>0</v>
      </c>
      <c r="BF701" s="224">
        <f>IF(N701="snížená",J701,0)</f>
        <v>0</v>
      </c>
      <c r="BG701" s="224">
        <f>IF(N701="zákl. přenesená",J701,0)</f>
        <v>0</v>
      </c>
      <c r="BH701" s="224">
        <f>IF(N701="sníž. přenesená",J701,0)</f>
        <v>0</v>
      </c>
      <c r="BI701" s="224">
        <f>IF(N701="nulová",J701,0)</f>
        <v>0</v>
      </c>
      <c r="BJ701" s="17" t="s">
        <v>81</v>
      </c>
      <c r="BK701" s="224">
        <f>ROUND(I701*H701,2)</f>
        <v>0</v>
      </c>
      <c r="BL701" s="17" t="s">
        <v>217</v>
      </c>
      <c r="BM701" s="223" t="s">
        <v>3889</v>
      </c>
    </row>
    <row r="702" s="2" customFormat="1">
      <c r="A702" s="38"/>
      <c r="B702" s="39"/>
      <c r="C702" s="40"/>
      <c r="D702" s="225" t="s">
        <v>159</v>
      </c>
      <c r="E702" s="40"/>
      <c r="F702" s="226" t="s">
        <v>3890</v>
      </c>
      <c r="G702" s="40"/>
      <c r="H702" s="40"/>
      <c r="I702" s="227"/>
      <c r="J702" s="40"/>
      <c r="K702" s="40"/>
      <c r="L702" s="44"/>
      <c r="M702" s="228"/>
      <c r="N702" s="229"/>
      <c r="O702" s="84"/>
      <c r="P702" s="84"/>
      <c r="Q702" s="84"/>
      <c r="R702" s="84"/>
      <c r="S702" s="84"/>
      <c r="T702" s="85"/>
      <c r="U702" s="38"/>
      <c r="V702" s="38"/>
      <c r="W702" s="38"/>
      <c r="X702" s="38"/>
      <c r="Y702" s="38"/>
      <c r="Z702" s="38"/>
      <c r="AA702" s="38"/>
      <c r="AB702" s="38"/>
      <c r="AC702" s="38"/>
      <c r="AD702" s="38"/>
      <c r="AE702" s="38"/>
      <c r="AT702" s="17" t="s">
        <v>159</v>
      </c>
      <c r="AU702" s="17" t="s">
        <v>83</v>
      </c>
    </row>
    <row r="703" s="2" customFormat="1">
      <c r="A703" s="38"/>
      <c r="B703" s="39"/>
      <c r="C703" s="40"/>
      <c r="D703" s="230" t="s">
        <v>161</v>
      </c>
      <c r="E703" s="40"/>
      <c r="F703" s="231" t="s">
        <v>3891</v>
      </c>
      <c r="G703" s="40"/>
      <c r="H703" s="40"/>
      <c r="I703" s="227"/>
      <c r="J703" s="40"/>
      <c r="K703" s="40"/>
      <c r="L703" s="44"/>
      <c r="M703" s="228"/>
      <c r="N703" s="229"/>
      <c r="O703" s="84"/>
      <c r="P703" s="84"/>
      <c r="Q703" s="84"/>
      <c r="R703" s="84"/>
      <c r="S703" s="84"/>
      <c r="T703" s="85"/>
      <c r="U703" s="38"/>
      <c r="V703" s="38"/>
      <c r="W703" s="38"/>
      <c r="X703" s="38"/>
      <c r="Y703" s="38"/>
      <c r="Z703" s="38"/>
      <c r="AA703" s="38"/>
      <c r="AB703" s="38"/>
      <c r="AC703" s="38"/>
      <c r="AD703" s="38"/>
      <c r="AE703" s="38"/>
      <c r="AT703" s="17" t="s">
        <v>161</v>
      </c>
      <c r="AU703" s="17" t="s">
        <v>83</v>
      </c>
    </row>
    <row r="704" s="13" customFormat="1">
      <c r="A704" s="13"/>
      <c r="B704" s="232"/>
      <c r="C704" s="233"/>
      <c r="D704" s="225" t="s">
        <v>163</v>
      </c>
      <c r="E704" s="234" t="s">
        <v>19</v>
      </c>
      <c r="F704" s="235" t="s">
        <v>3892</v>
      </c>
      <c r="G704" s="233"/>
      <c r="H704" s="236">
        <v>130.38999999999999</v>
      </c>
      <c r="I704" s="237"/>
      <c r="J704" s="233"/>
      <c r="K704" s="233"/>
      <c r="L704" s="238"/>
      <c r="M704" s="239"/>
      <c r="N704" s="240"/>
      <c r="O704" s="240"/>
      <c r="P704" s="240"/>
      <c r="Q704" s="240"/>
      <c r="R704" s="240"/>
      <c r="S704" s="240"/>
      <c r="T704" s="241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42" t="s">
        <v>163</v>
      </c>
      <c r="AU704" s="242" t="s">
        <v>83</v>
      </c>
      <c r="AV704" s="13" t="s">
        <v>83</v>
      </c>
      <c r="AW704" s="13" t="s">
        <v>35</v>
      </c>
      <c r="AX704" s="13" t="s">
        <v>73</v>
      </c>
      <c r="AY704" s="242" t="s">
        <v>150</v>
      </c>
    </row>
    <row r="705" s="13" customFormat="1">
      <c r="A705" s="13"/>
      <c r="B705" s="232"/>
      <c r="C705" s="233"/>
      <c r="D705" s="225" t="s">
        <v>163</v>
      </c>
      <c r="E705" s="234" t="s">
        <v>19</v>
      </c>
      <c r="F705" s="235" t="s">
        <v>3893</v>
      </c>
      <c r="G705" s="233"/>
      <c r="H705" s="236">
        <v>14.869999999999999</v>
      </c>
      <c r="I705" s="237"/>
      <c r="J705" s="233"/>
      <c r="K705" s="233"/>
      <c r="L705" s="238"/>
      <c r="M705" s="239"/>
      <c r="N705" s="240"/>
      <c r="O705" s="240"/>
      <c r="P705" s="240"/>
      <c r="Q705" s="240"/>
      <c r="R705" s="240"/>
      <c r="S705" s="240"/>
      <c r="T705" s="241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42" t="s">
        <v>163</v>
      </c>
      <c r="AU705" s="242" t="s">
        <v>83</v>
      </c>
      <c r="AV705" s="13" t="s">
        <v>83</v>
      </c>
      <c r="AW705" s="13" t="s">
        <v>35</v>
      </c>
      <c r="AX705" s="13" t="s">
        <v>73</v>
      </c>
      <c r="AY705" s="242" t="s">
        <v>150</v>
      </c>
    </row>
    <row r="706" s="2" customFormat="1" ht="16.5" customHeight="1">
      <c r="A706" s="38"/>
      <c r="B706" s="39"/>
      <c r="C706" s="212" t="s">
        <v>1162</v>
      </c>
      <c r="D706" s="212" t="s">
        <v>153</v>
      </c>
      <c r="E706" s="213" t="s">
        <v>3894</v>
      </c>
      <c r="F706" s="214" t="s">
        <v>3895</v>
      </c>
      <c r="G706" s="215" t="s">
        <v>156</v>
      </c>
      <c r="H706" s="216">
        <v>525</v>
      </c>
      <c r="I706" s="217"/>
      <c r="J706" s="218">
        <f>ROUND(I706*H706,2)</f>
        <v>0</v>
      </c>
      <c r="K706" s="214" t="s">
        <v>157</v>
      </c>
      <c r="L706" s="44"/>
      <c r="M706" s="219" t="s">
        <v>19</v>
      </c>
      <c r="N706" s="220" t="s">
        <v>44</v>
      </c>
      <c r="O706" s="84"/>
      <c r="P706" s="221">
        <f>O706*H706</f>
        <v>0</v>
      </c>
      <c r="Q706" s="221">
        <v>0</v>
      </c>
      <c r="R706" s="221">
        <f>Q706*H706</f>
        <v>0</v>
      </c>
      <c r="S706" s="221">
        <v>0</v>
      </c>
      <c r="T706" s="222">
        <f>S706*H706</f>
        <v>0</v>
      </c>
      <c r="U706" s="38"/>
      <c r="V706" s="38"/>
      <c r="W706" s="38"/>
      <c r="X706" s="38"/>
      <c r="Y706" s="38"/>
      <c r="Z706" s="38"/>
      <c r="AA706" s="38"/>
      <c r="AB706" s="38"/>
      <c r="AC706" s="38"/>
      <c r="AD706" s="38"/>
      <c r="AE706" s="38"/>
      <c r="AR706" s="223" t="s">
        <v>217</v>
      </c>
      <c r="AT706" s="223" t="s">
        <v>153</v>
      </c>
      <c r="AU706" s="223" t="s">
        <v>83</v>
      </c>
      <c r="AY706" s="17" t="s">
        <v>150</v>
      </c>
      <c r="BE706" s="224">
        <f>IF(N706="základní",J706,0)</f>
        <v>0</v>
      </c>
      <c r="BF706" s="224">
        <f>IF(N706="snížená",J706,0)</f>
        <v>0</v>
      </c>
      <c r="BG706" s="224">
        <f>IF(N706="zákl. přenesená",J706,0)</f>
        <v>0</v>
      </c>
      <c r="BH706" s="224">
        <f>IF(N706="sníž. přenesená",J706,0)</f>
        <v>0</v>
      </c>
      <c r="BI706" s="224">
        <f>IF(N706="nulová",J706,0)</f>
        <v>0</v>
      </c>
      <c r="BJ706" s="17" t="s">
        <v>81</v>
      </c>
      <c r="BK706" s="224">
        <f>ROUND(I706*H706,2)</f>
        <v>0</v>
      </c>
      <c r="BL706" s="17" t="s">
        <v>217</v>
      </c>
      <c r="BM706" s="223" t="s">
        <v>3896</v>
      </c>
    </row>
    <row r="707" s="2" customFormat="1">
      <c r="A707" s="38"/>
      <c r="B707" s="39"/>
      <c r="C707" s="40"/>
      <c r="D707" s="225" t="s">
        <v>159</v>
      </c>
      <c r="E707" s="40"/>
      <c r="F707" s="226" t="s">
        <v>3897</v>
      </c>
      <c r="G707" s="40"/>
      <c r="H707" s="40"/>
      <c r="I707" s="227"/>
      <c r="J707" s="40"/>
      <c r="K707" s="40"/>
      <c r="L707" s="44"/>
      <c r="M707" s="228"/>
      <c r="N707" s="229"/>
      <c r="O707" s="84"/>
      <c r="P707" s="84"/>
      <c r="Q707" s="84"/>
      <c r="R707" s="84"/>
      <c r="S707" s="84"/>
      <c r="T707" s="85"/>
      <c r="U707" s="38"/>
      <c r="V707" s="38"/>
      <c r="W707" s="38"/>
      <c r="X707" s="38"/>
      <c r="Y707" s="38"/>
      <c r="Z707" s="38"/>
      <c r="AA707" s="38"/>
      <c r="AB707" s="38"/>
      <c r="AC707" s="38"/>
      <c r="AD707" s="38"/>
      <c r="AE707" s="38"/>
      <c r="AT707" s="17" t="s">
        <v>159</v>
      </c>
      <c r="AU707" s="17" t="s">
        <v>83</v>
      </c>
    </row>
    <row r="708" s="2" customFormat="1">
      <c r="A708" s="38"/>
      <c r="B708" s="39"/>
      <c r="C708" s="40"/>
      <c r="D708" s="230" t="s">
        <v>161</v>
      </c>
      <c r="E708" s="40"/>
      <c r="F708" s="231" t="s">
        <v>3898</v>
      </c>
      <c r="G708" s="40"/>
      <c r="H708" s="40"/>
      <c r="I708" s="227"/>
      <c r="J708" s="40"/>
      <c r="K708" s="40"/>
      <c r="L708" s="44"/>
      <c r="M708" s="228"/>
      <c r="N708" s="229"/>
      <c r="O708" s="84"/>
      <c r="P708" s="84"/>
      <c r="Q708" s="84"/>
      <c r="R708" s="84"/>
      <c r="S708" s="84"/>
      <c r="T708" s="85"/>
      <c r="U708" s="38"/>
      <c r="V708" s="38"/>
      <c r="W708" s="38"/>
      <c r="X708" s="38"/>
      <c r="Y708" s="38"/>
      <c r="Z708" s="38"/>
      <c r="AA708" s="38"/>
      <c r="AB708" s="38"/>
      <c r="AC708" s="38"/>
      <c r="AD708" s="38"/>
      <c r="AE708" s="38"/>
      <c r="AT708" s="17" t="s">
        <v>161</v>
      </c>
      <c r="AU708" s="17" t="s">
        <v>83</v>
      </c>
    </row>
    <row r="709" s="2" customFormat="1" ht="16.5" customHeight="1">
      <c r="A709" s="38"/>
      <c r="B709" s="39"/>
      <c r="C709" s="212" t="s">
        <v>1168</v>
      </c>
      <c r="D709" s="212" t="s">
        <v>153</v>
      </c>
      <c r="E709" s="213" t="s">
        <v>3899</v>
      </c>
      <c r="F709" s="214" t="s">
        <v>3900</v>
      </c>
      <c r="G709" s="215" t="s">
        <v>156</v>
      </c>
      <c r="H709" s="216">
        <v>525</v>
      </c>
      <c r="I709" s="217"/>
      <c r="J709" s="218">
        <f>ROUND(I709*H709,2)</f>
        <v>0</v>
      </c>
      <c r="K709" s="214" t="s">
        <v>157</v>
      </c>
      <c r="L709" s="44"/>
      <c r="M709" s="219" t="s">
        <v>19</v>
      </c>
      <c r="N709" s="220" t="s">
        <v>44</v>
      </c>
      <c r="O709" s="84"/>
      <c r="P709" s="221">
        <f>O709*H709</f>
        <v>0</v>
      </c>
      <c r="Q709" s="221">
        <v>0</v>
      </c>
      <c r="R709" s="221">
        <f>Q709*H709</f>
        <v>0</v>
      </c>
      <c r="S709" s="221">
        <v>0</v>
      </c>
      <c r="T709" s="222">
        <f>S709*H709</f>
        <v>0</v>
      </c>
      <c r="U709" s="38"/>
      <c r="V709" s="38"/>
      <c r="W709" s="38"/>
      <c r="X709" s="38"/>
      <c r="Y709" s="38"/>
      <c r="Z709" s="38"/>
      <c r="AA709" s="38"/>
      <c r="AB709" s="38"/>
      <c r="AC709" s="38"/>
      <c r="AD709" s="38"/>
      <c r="AE709" s="38"/>
      <c r="AR709" s="223" t="s">
        <v>217</v>
      </c>
      <c r="AT709" s="223" t="s">
        <v>153</v>
      </c>
      <c r="AU709" s="223" t="s">
        <v>83</v>
      </c>
      <c r="AY709" s="17" t="s">
        <v>150</v>
      </c>
      <c r="BE709" s="224">
        <f>IF(N709="základní",J709,0)</f>
        <v>0</v>
      </c>
      <c r="BF709" s="224">
        <f>IF(N709="snížená",J709,0)</f>
        <v>0</v>
      </c>
      <c r="BG709" s="224">
        <f>IF(N709="zákl. přenesená",J709,0)</f>
        <v>0</v>
      </c>
      <c r="BH709" s="224">
        <f>IF(N709="sníž. přenesená",J709,0)</f>
        <v>0</v>
      </c>
      <c r="BI709" s="224">
        <f>IF(N709="nulová",J709,0)</f>
        <v>0</v>
      </c>
      <c r="BJ709" s="17" t="s">
        <v>81</v>
      </c>
      <c r="BK709" s="224">
        <f>ROUND(I709*H709,2)</f>
        <v>0</v>
      </c>
      <c r="BL709" s="17" t="s">
        <v>217</v>
      </c>
      <c r="BM709" s="223" t="s">
        <v>3901</v>
      </c>
    </row>
    <row r="710" s="2" customFormat="1">
      <c r="A710" s="38"/>
      <c r="B710" s="39"/>
      <c r="C710" s="40"/>
      <c r="D710" s="225" t="s">
        <v>159</v>
      </c>
      <c r="E710" s="40"/>
      <c r="F710" s="226" t="s">
        <v>3902</v>
      </c>
      <c r="G710" s="40"/>
      <c r="H710" s="40"/>
      <c r="I710" s="227"/>
      <c r="J710" s="40"/>
      <c r="K710" s="40"/>
      <c r="L710" s="44"/>
      <c r="M710" s="228"/>
      <c r="N710" s="229"/>
      <c r="O710" s="84"/>
      <c r="P710" s="84"/>
      <c r="Q710" s="84"/>
      <c r="R710" s="84"/>
      <c r="S710" s="84"/>
      <c r="T710" s="85"/>
      <c r="U710" s="38"/>
      <c r="V710" s="38"/>
      <c r="W710" s="38"/>
      <c r="X710" s="38"/>
      <c r="Y710" s="38"/>
      <c r="Z710" s="38"/>
      <c r="AA710" s="38"/>
      <c r="AB710" s="38"/>
      <c r="AC710" s="38"/>
      <c r="AD710" s="38"/>
      <c r="AE710" s="38"/>
      <c r="AT710" s="17" t="s">
        <v>159</v>
      </c>
      <c r="AU710" s="17" t="s">
        <v>83</v>
      </c>
    </row>
    <row r="711" s="2" customFormat="1">
      <c r="A711" s="38"/>
      <c r="B711" s="39"/>
      <c r="C711" s="40"/>
      <c r="D711" s="230" t="s">
        <v>161</v>
      </c>
      <c r="E711" s="40"/>
      <c r="F711" s="231" t="s">
        <v>3903</v>
      </c>
      <c r="G711" s="40"/>
      <c r="H711" s="40"/>
      <c r="I711" s="227"/>
      <c r="J711" s="40"/>
      <c r="K711" s="40"/>
      <c r="L711" s="44"/>
      <c r="M711" s="228"/>
      <c r="N711" s="229"/>
      <c r="O711" s="84"/>
      <c r="P711" s="84"/>
      <c r="Q711" s="84"/>
      <c r="R711" s="84"/>
      <c r="S711" s="84"/>
      <c r="T711" s="85"/>
      <c r="U711" s="38"/>
      <c r="V711" s="38"/>
      <c r="W711" s="38"/>
      <c r="X711" s="38"/>
      <c r="Y711" s="38"/>
      <c r="Z711" s="38"/>
      <c r="AA711" s="38"/>
      <c r="AB711" s="38"/>
      <c r="AC711" s="38"/>
      <c r="AD711" s="38"/>
      <c r="AE711" s="38"/>
      <c r="AT711" s="17" t="s">
        <v>161</v>
      </c>
      <c r="AU711" s="17" t="s">
        <v>83</v>
      </c>
    </row>
    <row r="712" s="2" customFormat="1" ht="16.5" customHeight="1">
      <c r="A712" s="38"/>
      <c r="B712" s="39"/>
      <c r="C712" s="212" t="s">
        <v>1174</v>
      </c>
      <c r="D712" s="212" t="s">
        <v>153</v>
      </c>
      <c r="E712" s="213" t="s">
        <v>3904</v>
      </c>
      <c r="F712" s="214" t="s">
        <v>3905</v>
      </c>
      <c r="G712" s="215" t="s">
        <v>156</v>
      </c>
      <c r="H712" s="216">
        <v>525</v>
      </c>
      <c r="I712" s="217"/>
      <c r="J712" s="218">
        <f>ROUND(I712*H712,2)</f>
        <v>0</v>
      </c>
      <c r="K712" s="214" t="s">
        <v>157</v>
      </c>
      <c r="L712" s="44"/>
      <c r="M712" s="219" t="s">
        <v>19</v>
      </c>
      <c r="N712" s="220" t="s">
        <v>44</v>
      </c>
      <c r="O712" s="84"/>
      <c r="P712" s="221">
        <f>O712*H712</f>
        <v>0</v>
      </c>
      <c r="Q712" s="221">
        <v>0</v>
      </c>
      <c r="R712" s="221">
        <f>Q712*H712</f>
        <v>0</v>
      </c>
      <c r="S712" s="221">
        <v>0</v>
      </c>
      <c r="T712" s="222">
        <f>S712*H712</f>
        <v>0</v>
      </c>
      <c r="U712" s="38"/>
      <c r="V712" s="38"/>
      <c r="W712" s="38"/>
      <c r="X712" s="38"/>
      <c r="Y712" s="38"/>
      <c r="Z712" s="38"/>
      <c r="AA712" s="38"/>
      <c r="AB712" s="38"/>
      <c r="AC712" s="38"/>
      <c r="AD712" s="38"/>
      <c r="AE712" s="38"/>
      <c r="AR712" s="223" t="s">
        <v>217</v>
      </c>
      <c r="AT712" s="223" t="s">
        <v>153</v>
      </c>
      <c r="AU712" s="223" t="s">
        <v>83</v>
      </c>
      <c r="AY712" s="17" t="s">
        <v>150</v>
      </c>
      <c r="BE712" s="224">
        <f>IF(N712="základní",J712,0)</f>
        <v>0</v>
      </c>
      <c r="BF712" s="224">
        <f>IF(N712="snížená",J712,0)</f>
        <v>0</v>
      </c>
      <c r="BG712" s="224">
        <f>IF(N712="zákl. přenesená",J712,0)</f>
        <v>0</v>
      </c>
      <c r="BH712" s="224">
        <f>IF(N712="sníž. přenesená",J712,0)</f>
        <v>0</v>
      </c>
      <c r="BI712" s="224">
        <f>IF(N712="nulová",J712,0)</f>
        <v>0</v>
      </c>
      <c r="BJ712" s="17" t="s">
        <v>81</v>
      </c>
      <c r="BK712" s="224">
        <f>ROUND(I712*H712,2)</f>
        <v>0</v>
      </c>
      <c r="BL712" s="17" t="s">
        <v>217</v>
      </c>
      <c r="BM712" s="223" t="s">
        <v>3906</v>
      </c>
    </row>
    <row r="713" s="2" customFormat="1">
      <c r="A713" s="38"/>
      <c r="B713" s="39"/>
      <c r="C713" s="40"/>
      <c r="D713" s="225" t="s">
        <v>159</v>
      </c>
      <c r="E713" s="40"/>
      <c r="F713" s="226" t="s">
        <v>3907</v>
      </c>
      <c r="G713" s="40"/>
      <c r="H713" s="40"/>
      <c r="I713" s="227"/>
      <c r="J713" s="40"/>
      <c r="K713" s="40"/>
      <c r="L713" s="44"/>
      <c r="M713" s="228"/>
      <c r="N713" s="229"/>
      <c r="O713" s="84"/>
      <c r="P713" s="84"/>
      <c r="Q713" s="84"/>
      <c r="R713" s="84"/>
      <c r="S713" s="84"/>
      <c r="T713" s="85"/>
      <c r="U713" s="38"/>
      <c r="V713" s="38"/>
      <c r="W713" s="38"/>
      <c r="X713" s="38"/>
      <c r="Y713" s="38"/>
      <c r="Z713" s="38"/>
      <c r="AA713" s="38"/>
      <c r="AB713" s="38"/>
      <c r="AC713" s="38"/>
      <c r="AD713" s="38"/>
      <c r="AE713" s="38"/>
      <c r="AT713" s="17" t="s">
        <v>159</v>
      </c>
      <c r="AU713" s="17" t="s">
        <v>83</v>
      </c>
    </row>
    <row r="714" s="2" customFormat="1">
      <c r="A714" s="38"/>
      <c r="B714" s="39"/>
      <c r="C714" s="40"/>
      <c r="D714" s="230" t="s">
        <v>161</v>
      </c>
      <c r="E714" s="40"/>
      <c r="F714" s="231" t="s">
        <v>3908</v>
      </c>
      <c r="G714" s="40"/>
      <c r="H714" s="40"/>
      <c r="I714" s="227"/>
      <c r="J714" s="40"/>
      <c r="K714" s="40"/>
      <c r="L714" s="44"/>
      <c r="M714" s="228"/>
      <c r="N714" s="229"/>
      <c r="O714" s="84"/>
      <c r="P714" s="84"/>
      <c r="Q714" s="84"/>
      <c r="R714" s="84"/>
      <c r="S714" s="84"/>
      <c r="T714" s="85"/>
      <c r="U714" s="38"/>
      <c r="V714" s="38"/>
      <c r="W714" s="38"/>
      <c r="X714" s="38"/>
      <c r="Y714" s="38"/>
      <c r="Z714" s="38"/>
      <c r="AA714" s="38"/>
      <c r="AB714" s="38"/>
      <c r="AC714" s="38"/>
      <c r="AD714" s="38"/>
      <c r="AE714" s="38"/>
      <c r="AT714" s="17" t="s">
        <v>161</v>
      </c>
      <c r="AU714" s="17" t="s">
        <v>83</v>
      </c>
    </row>
    <row r="715" s="2" customFormat="1" ht="16.5" customHeight="1">
      <c r="A715" s="38"/>
      <c r="B715" s="39"/>
      <c r="C715" s="212" t="s">
        <v>1180</v>
      </c>
      <c r="D715" s="212" t="s">
        <v>153</v>
      </c>
      <c r="E715" s="213" t="s">
        <v>3909</v>
      </c>
      <c r="F715" s="214" t="s">
        <v>3910</v>
      </c>
      <c r="G715" s="215" t="s">
        <v>156</v>
      </c>
      <c r="H715" s="216">
        <v>525</v>
      </c>
      <c r="I715" s="217"/>
      <c r="J715" s="218">
        <f>ROUND(I715*H715,2)</f>
        <v>0</v>
      </c>
      <c r="K715" s="214" t="s">
        <v>157</v>
      </c>
      <c r="L715" s="44"/>
      <c r="M715" s="219" t="s">
        <v>19</v>
      </c>
      <c r="N715" s="220" t="s">
        <v>44</v>
      </c>
      <c r="O715" s="84"/>
      <c r="P715" s="221">
        <f>O715*H715</f>
        <v>0</v>
      </c>
      <c r="Q715" s="221">
        <v>0.00016000000000000001</v>
      </c>
      <c r="R715" s="221">
        <f>Q715*H715</f>
        <v>0.084000000000000005</v>
      </c>
      <c r="S715" s="221">
        <v>0</v>
      </c>
      <c r="T715" s="222">
        <f>S715*H715</f>
        <v>0</v>
      </c>
      <c r="U715" s="38"/>
      <c r="V715" s="38"/>
      <c r="W715" s="38"/>
      <c r="X715" s="38"/>
      <c r="Y715" s="38"/>
      <c r="Z715" s="38"/>
      <c r="AA715" s="38"/>
      <c r="AB715" s="38"/>
      <c r="AC715" s="38"/>
      <c r="AD715" s="38"/>
      <c r="AE715" s="38"/>
      <c r="AR715" s="223" t="s">
        <v>217</v>
      </c>
      <c r="AT715" s="223" t="s">
        <v>153</v>
      </c>
      <c r="AU715" s="223" t="s">
        <v>83</v>
      </c>
      <c r="AY715" s="17" t="s">
        <v>150</v>
      </c>
      <c r="BE715" s="224">
        <f>IF(N715="základní",J715,0)</f>
        <v>0</v>
      </c>
      <c r="BF715" s="224">
        <f>IF(N715="snížená",J715,0)</f>
        <v>0</v>
      </c>
      <c r="BG715" s="224">
        <f>IF(N715="zákl. přenesená",J715,0)</f>
        <v>0</v>
      </c>
      <c r="BH715" s="224">
        <f>IF(N715="sníž. přenesená",J715,0)</f>
        <v>0</v>
      </c>
      <c r="BI715" s="224">
        <f>IF(N715="nulová",J715,0)</f>
        <v>0</v>
      </c>
      <c r="BJ715" s="17" t="s">
        <v>81</v>
      </c>
      <c r="BK715" s="224">
        <f>ROUND(I715*H715,2)</f>
        <v>0</v>
      </c>
      <c r="BL715" s="17" t="s">
        <v>217</v>
      </c>
      <c r="BM715" s="223" t="s">
        <v>3911</v>
      </c>
    </row>
    <row r="716" s="2" customFormat="1">
      <c r="A716" s="38"/>
      <c r="B716" s="39"/>
      <c r="C716" s="40"/>
      <c r="D716" s="225" t="s">
        <v>159</v>
      </c>
      <c r="E716" s="40"/>
      <c r="F716" s="226" t="s">
        <v>3912</v>
      </c>
      <c r="G716" s="40"/>
      <c r="H716" s="40"/>
      <c r="I716" s="227"/>
      <c r="J716" s="40"/>
      <c r="K716" s="40"/>
      <c r="L716" s="44"/>
      <c r="M716" s="228"/>
      <c r="N716" s="229"/>
      <c r="O716" s="84"/>
      <c r="P716" s="84"/>
      <c r="Q716" s="84"/>
      <c r="R716" s="84"/>
      <c r="S716" s="84"/>
      <c r="T716" s="85"/>
      <c r="U716" s="38"/>
      <c r="V716" s="38"/>
      <c r="W716" s="38"/>
      <c r="X716" s="38"/>
      <c r="Y716" s="38"/>
      <c r="Z716" s="38"/>
      <c r="AA716" s="38"/>
      <c r="AB716" s="38"/>
      <c r="AC716" s="38"/>
      <c r="AD716" s="38"/>
      <c r="AE716" s="38"/>
      <c r="AT716" s="17" t="s">
        <v>159</v>
      </c>
      <c r="AU716" s="17" t="s">
        <v>83</v>
      </c>
    </row>
    <row r="717" s="2" customFormat="1">
      <c r="A717" s="38"/>
      <c r="B717" s="39"/>
      <c r="C717" s="40"/>
      <c r="D717" s="230" t="s">
        <v>161</v>
      </c>
      <c r="E717" s="40"/>
      <c r="F717" s="231" t="s">
        <v>3913</v>
      </c>
      <c r="G717" s="40"/>
      <c r="H717" s="40"/>
      <c r="I717" s="227"/>
      <c r="J717" s="40"/>
      <c r="K717" s="40"/>
      <c r="L717" s="44"/>
      <c r="M717" s="228"/>
      <c r="N717" s="229"/>
      <c r="O717" s="84"/>
      <c r="P717" s="84"/>
      <c r="Q717" s="84"/>
      <c r="R717" s="84"/>
      <c r="S717" s="84"/>
      <c r="T717" s="85"/>
      <c r="U717" s="38"/>
      <c r="V717" s="38"/>
      <c r="W717" s="38"/>
      <c r="X717" s="38"/>
      <c r="Y717" s="38"/>
      <c r="Z717" s="38"/>
      <c r="AA717" s="38"/>
      <c r="AB717" s="38"/>
      <c r="AC717" s="38"/>
      <c r="AD717" s="38"/>
      <c r="AE717" s="38"/>
      <c r="AT717" s="17" t="s">
        <v>161</v>
      </c>
      <c r="AU717" s="17" t="s">
        <v>83</v>
      </c>
    </row>
    <row r="718" s="2" customFormat="1" ht="16.5" customHeight="1">
      <c r="A718" s="38"/>
      <c r="B718" s="39"/>
      <c r="C718" s="212" t="s">
        <v>1186</v>
      </c>
      <c r="D718" s="212" t="s">
        <v>153</v>
      </c>
      <c r="E718" s="213" t="s">
        <v>3914</v>
      </c>
      <c r="F718" s="214" t="s">
        <v>3915</v>
      </c>
      <c r="G718" s="215" t="s">
        <v>156</v>
      </c>
      <c r="H718" s="216">
        <v>525</v>
      </c>
      <c r="I718" s="217"/>
      <c r="J718" s="218">
        <f>ROUND(I718*H718,2)</f>
        <v>0</v>
      </c>
      <c r="K718" s="214" t="s">
        <v>157</v>
      </c>
      <c r="L718" s="44"/>
      <c r="M718" s="219" t="s">
        <v>19</v>
      </c>
      <c r="N718" s="220" t="s">
        <v>44</v>
      </c>
      <c r="O718" s="84"/>
      <c r="P718" s="221">
        <f>O718*H718</f>
        <v>0</v>
      </c>
      <c r="Q718" s="221">
        <v>0</v>
      </c>
      <c r="R718" s="221">
        <f>Q718*H718</f>
        <v>0</v>
      </c>
      <c r="S718" s="221">
        <v>0</v>
      </c>
      <c r="T718" s="222">
        <f>S718*H718</f>
        <v>0</v>
      </c>
      <c r="U718" s="38"/>
      <c r="V718" s="38"/>
      <c r="W718" s="38"/>
      <c r="X718" s="38"/>
      <c r="Y718" s="38"/>
      <c r="Z718" s="38"/>
      <c r="AA718" s="38"/>
      <c r="AB718" s="38"/>
      <c r="AC718" s="38"/>
      <c r="AD718" s="38"/>
      <c r="AE718" s="38"/>
      <c r="AR718" s="223" t="s">
        <v>217</v>
      </c>
      <c r="AT718" s="223" t="s">
        <v>153</v>
      </c>
      <c r="AU718" s="223" t="s">
        <v>83</v>
      </c>
      <c r="AY718" s="17" t="s">
        <v>150</v>
      </c>
      <c r="BE718" s="224">
        <f>IF(N718="základní",J718,0)</f>
        <v>0</v>
      </c>
      <c r="BF718" s="224">
        <f>IF(N718="snížená",J718,0)</f>
        <v>0</v>
      </c>
      <c r="BG718" s="224">
        <f>IF(N718="zákl. přenesená",J718,0)</f>
        <v>0</v>
      </c>
      <c r="BH718" s="224">
        <f>IF(N718="sníž. přenesená",J718,0)</f>
        <v>0</v>
      </c>
      <c r="BI718" s="224">
        <f>IF(N718="nulová",J718,0)</f>
        <v>0</v>
      </c>
      <c r="BJ718" s="17" t="s">
        <v>81</v>
      </c>
      <c r="BK718" s="224">
        <f>ROUND(I718*H718,2)</f>
        <v>0</v>
      </c>
      <c r="BL718" s="17" t="s">
        <v>217</v>
      </c>
      <c r="BM718" s="223" t="s">
        <v>3916</v>
      </c>
    </row>
    <row r="719" s="2" customFormat="1">
      <c r="A719" s="38"/>
      <c r="B719" s="39"/>
      <c r="C719" s="40"/>
      <c r="D719" s="225" t="s">
        <v>159</v>
      </c>
      <c r="E719" s="40"/>
      <c r="F719" s="226" t="s">
        <v>3917</v>
      </c>
      <c r="G719" s="40"/>
      <c r="H719" s="40"/>
      <c r="I719" s="227"/>
      <c r="J719" s="40"/>
      <c r="K719" s="40"/>
      <c r="L719" s="44"/>
      <c r="M719" s="228"/>
      <c r="N719" s="229"/>
      <c r="O719" s="84"/>
      <c r="P719" s="84"/>
      <c r="Q719" s="84"/>
      <c r="R719" s="84"/>
      <c r="S719" s="84"/>
      <c r="T719" s="85"/>
      <c r="U719" s="38"/>
      <c r="V719" s="38"/>
      <c r="W719" s="38"/>
      <c r="X719" s="38"/>
      <c r="Y719" s="38"/>
      <c r="Z719" s="38"/>
      <c r="AA719" s="38"/>
      <c r="AB719" s="38"/>
      <c r="AC719" s="38"/>
      <c r="AD719" s="38"/>
      <c r="AE719" s="38"/>
      <c r="AT719" s="17" t="s">
        <v>159</v>
      </c>
      <c r="AU719" s="17" t="s">
        <v>83</v>
      </c>
    </row>
    <row r="720" s="2" customFormat="1">
      <c r="A720" s="38"/>
      <c r="B720" s="39"/>
      <c r="C720" s="40"/>
      <c r="D720" s="230" t="s">
        <v>161</v>
      </c>
      <c r="E720" s="40"/>
      <c r="F720" s="231" t="s">
        <v>3918</v>
      </c>
      <c r="G720" s="40"/>
      <c r="H720" s="40"/>
      <c r="I720" s="227"/>
      <c r="J720" s="40"/>
      <c r="K720" s="40"/>
      <c r="L720" s="44"/>
      <c r="M720" s="228"/>
      <c r="N720" s="229"/>
      <c r="O720" s="84"/>
      <c r="P720" s="84"/>
      <c r="Q720" s="84"/>
      <c r="R720" s="84"/>
      <c r="S720" s="84"/>
      <c r="T720" s="85"/>
      <c r="U720" s="38"/>
      <c r="V720" s="38"/>
      <c r="W720" s="38"/>
      <c r="X720" s="38"/>
      <c r="Y720" s="38"/>
      <c r="Z720" s="38"/>
      <c r="AA720" s="38"/>
      <c r="AB720" s="38"/>
      <c r="AC720" s="38"/>
      <c r="AD720" s="38"/>
      <c r="AE720" s="38"/>
      <c r="AT720" s="17" t="s">
        <v>161</v>
      </c>
      <c r="AU720" s="17" t="s">
        <v>83</v>
      </c>
    </row>
    <row r="721" s="2" customFormat="1" ht="16.5" customHeight="1">
      <c r="A721" s="38"/>
      <c r="B721" s="39"/>
      <c r="C721" s="212" t="s">
        <v>1190</v>
      </c>
      <c r="D721" s="212" t="s">
        <v>153</v>
      </c>
      <c r="E721" s="213" t="s">
        <v>3919</v>
      </c>
      <c r="F721" s="214" t="s">
        <v>3920</v>
      </c>
      <c r="G721" s="215" t="s">
        <v>156</v>
      </c>
      <c r="H721" s="216">
        <v>525</v>
      </c>
      <c r="I721" s="217"/>
      <c r="J721" s="218">
        <f>ROUND(I721*H721,2)</f>
        <v>0</v>
      </c>
      <c r="K721" s="214" t="s">
        <v>157</v>
      </c>
      <c r="L721" s="44"/>
      <c r="M721" s="219" t="s">
        <v>19</v>
      </c>
      <c r="N721" s="220" t="s">
        <v>44</v>
      </c>
      <c r="O721" s="84"/>
      <c r="P721" s="221">
        <f>O721*H721</f>
        <v>0</v>
      </c>
      <c r="Q721" s="221">
        <v>0</v>
      </c>
      <c r="R721" s="221">
        <f>Q721*H721</f>
        <v>0</v>
      </c>
      <c r="S721" s="221">
        <v>0</v>
      </c>
      <c r="T721" s="222">
        <f>S721*H721</f>
        <v>0</v>
      </c>
      <c r="U721" s="38"/>
      <c r="V721" s="38"/>
      <c r="W721" s="38"/>
      <c r="X721" s="38"/>
      <c r="Y721" s="38"/>
      <c r="Z721" s="38"/>
      <c r="AA721" s="38"/>
      <c r="AB721" s="38"/>
      <c r="AC721" s="38"/>
      <c r="AD721" s="38"/>
      <c r="AE721" s="38"/>
      <c r="AR721" s="223" t="s">
        <v>217</v>
      </c>
      <c r="AT721" s="223" t="s">
        <v>153</v>
      </c>
      <c r="AU721" s="223" t="s">
        <v>83</v>
      </c>
      <c r="AY721" s="17" t="s">
        <v>150</v>
      </c>
      <c r="BE721" s="224">
        <f>IF(N721="základní",J721,0)</f>
        <v>0</v>
      </c>
      <c r="BF721" s="224">
        <f>IF(N721="snížená",J721,0)</f>
        <v>0</v>
      </c>
      <c r="BG721" s="224">
        <f>IF(N721="zákl. přenesená",J721,0)</f>
        <v>0</v>
      </c>
      <c r="BH721" s="224">
        <f>IF(N721="sníž. přenesená",J721,0)</f>
        <v>0</v>
      </c>
      <c r="BI721" s="224">
        <f>IF(N721="nulová",J721,0)</f>
        <v>0</v>
      </c>
      <c r="BJ721" s="17" t="s">
        <v>81</v>
      </c>
      <c r="BK721" s="224">
        <f>ROUND(I721*H721,2)</f>
        <v>0</v>
      </c>
      <c r="BL721" s="17" t="s">
        <v>217</v>
      </c>
      <c r="BM721" s="223" t="s">
        <v>3921</v>
      </c>
    </row>
    <row r="722" s="2" customFormat="1">
      <c r="A722" s="38"/>
      <c r="B722" s="39"/>
      <c r="C722" s="40"/>
      <c r="D722" s="225" t="s">
        <v>159</v>
      </c>
      <c r="E722" s="40"/>
      <c r="F722" s="226" t="s">
        <v>3922</v>
      </c>
      <c r="G722" s="40"/>
      <c r="H722" s="40"/>
      <c r="I722" s="227"/>
      <c r="J722" s="40"/>
      <c r="K722" s="40"/>
      <c r="L722" s="44"/>
      <c r="M722" s="228"/>
      <c r="N722" s="229"/>
      <c r="O722" s="84"/>
      <c r="P722" s="84"/>
      <c r="Q722" s="84"/>
      <c r="R722" s="84"/>
      <c r="S722" s="84"/>
      <c r="T722" s="85"/>
      <c r="U722" s="38"/>
      <c r="V722" s="38"/>
      <c r="W722" s="38"/>
      <c r="X722" s="38"/>
      <c r="Y722" s="38"/>
      <c r="Z722" s="38"/>
      <c r="AA722" s="38"/>
      <c r="AB722" s="38"/>
      <c r="AC722" s="38"/>
      <c r="AD722" s="38"/>
      <c r="AE722" s="38"/>
      <c r="AT722" s="17" t="s">
        <v>159</v>
      </c>
      <c r="AU722" s="17" t="s">
        <v>83</v>
      </c>
    </row>
    <row r="723" s="2" customFormat="1">
      <c r="A723" s="38"/>
      <c r="B723" s="39"/>
      <c r="C723" s="40"/>
      <c r="D723" s="230" t="s">
        <v>161</v>
      </c>
      <c r="E723" s="40"/>
      <c r="F723" s="231" t="s">
        <v>3923</v>
      </c>
      <c r="G723" s="40"/>
      <c r="H723" s="40"/>
      <c r="I723" s="227"/>
      <c r="J723" s="40"/>
      <c r="K723" s="40"/>
      <c r="L723" s="44"/>
      <c r="M723" s="228"/>
      <c r="N723" s="229"/>
      <c r="O723" s="84"/>
      <c r="P723" s="84"/>
      <c r="Q723" s="84"/>
      <c r="R723" s="84"/>
      <c r="S723" s="84"/>
      <c r="T723" s="85"/>
      <c r="U723" s="38"/>
      <c r="V723" s="38"/>
      <c r="W723" s="38"/>
      <c r="X723" s="38"/>
      <c r="Y723" s="38"/>
      <c r="Z723" s="38"/>
      <c r="AA723" s="38"/>
      <c r="AB723" s="38"/>
      <c r="AC723" s="38"/>
      <c r="AD723" s="38"/>
      <c r="AE723" s="38"/>
      <c r="AT723" s="17" t="s">
        <v>161</v>
      </c>
      <c r="AU723" s="17" t="s">
        <v>83</v>
      </c>
    </row>
    <row r="724" s="2" customFormat="1" ht="16.5" customHeight="1">
      <c r="A724" s="38"/>
      <c r="B724" s="39"/>
      <c r="C724" s="212" t="s">
        <v>1194</v>
      </c>
      <c r="D724" s="212" t="s">
        <v>153</v>
      </c>
      <c r="E724" s="213" t="s">
        <v>3924</v>
      </c>
      <c r="F724" s="214" t="s">
        <v>3925</v>
      </c>
      <c r="G724" s="215" t="s">
        <v>156</v>
      </c>
      <c r="H724" s="216">
        <v>525</v>
      </c>
      <c r="I724" s="217"/>
      <c r="J724" s="218">
        <f>ROUND(I724*H724,2)</f>
        <v>0</v>
      </c>
      <c r="K724" s="214" t="s">
        <v>157</v>
      </c>
      <c r="L724" s="44"/>
      <c r="M724" s="219" t="s">
        <v>19</v>
      </c>
      <c r="N724" s="220" t="s">
        <v>44</v>
      </c>
      <c r="O724" s="84"/>
      <c r="P724" s="221">
        <f>O724*H724</f>
        <v>0</v>
      </c>
      <c r="Q724" s="221">
        <v>0.00016000000000000001</v>
      </c>
      <c r="R724" s="221">
        <f>Q724*H724</f>
        <v>0.084000000000000005</v>
      </c>
      <c r="S724" s="221">
        <v>0</v>
      </c>
      <c r="T724" s="222">
        <f>S724*H724</f>
        <v>0</v>
      </c>
      <c r="U724" s="38"/>
      <c r="V724" s="38"/>
      <c r="W724" s="38"/>
      <c r="X724" s="38"/>
      <c r="Y724" s="38"/>
      <c r="Z724" s="38"/>
      <c r="AA724" s="38"/>
      <c r="AB724" s="38"/>
      <c r="AC724" s="38"/>
      <c r="AD724" s="38"/>
      <c r="AE724" s="38"/>
      <c r="AR724" s="223" t="s">
        <v>217</v>
      </c>
      <c r="AT724" s="223" t="s">
        <v>153</v>
      </c>
      <c r="AU724" s="223" t="s">
        <v>83</v>
      </c>
      <c r="AY724" s="17" t="s">
        <v>150</v>
      </c>
      <c r="BE724" s="224">
        <f>IF(N724="základní",J724,0)</f>
        <v>0</v>
      </c>
      <c r="BF724" s="224">
        <f>IF(N724="snížená",J724,0)</f>
        <v>0</v>
      </c>
      <c r="BG724" s="224">
        <f>IF(N724="zákl. přenesená",J724,0)</f>
        <v>0</v>
      </c>
      <c r="BH724" s="224">
        <f>IF(N724="sníž. přenesená",J724,0)</f>
        <v>0</v>
      </c>
      <c r="BI724" s="224">
        <f>IF(N724="nulová",J724,0)</f>
        <v>0</v>
      </c>
      <c r="BJ724" s="17" t="s">
        <v>81</v>
      </c>
      <c r="BK724" s="224">
        <f>ROUND(I724*H724,2)</f>
        <v>0</v>
      </c>
      <c r="BL724" s="17" t="s">
        <v>217</v>
      </c>
      <c r="BM724" s="223" t="s">
        <v>3926</v>
      </c>
    </row>
    <row r="725" s="2" customFormat="1">
      <c r="A725" s="38"/>
      <c r="B725" s="39"/>
      <c r="C725" s="40"/>
      <c r="D725" s="225" t="s">
        <v>159</v>
      </c>
      <c r="E725" s="40"/>
      <c r="F725" s="226" t="s">
        <v>3927</v>
      </c>
      <c r="G725" s="40"/>
      <c r="H725" s="40"/>
      <c r="I725" s="227"/>
      <c r="J725" s="40"/>
      <c r="K725" s="40"/>
      <c r="L725" s="44"/>
      <c r="M725" s="228"/>
      <c r="N725" s="229"/>
      <c r="O725" s="84"/>
      <c r="P725" s="84"/>
      <c r="Q725" s="84"/>
      <c r="R725" s="84"/>
      <c r="S725" s="84"/>
      <c r="T725" s="85"/>
      <c r="U725" s="38"/>
      <c r="V725" s="38"/>
      <c r="W725" s="38"/>
      <c r="X725" s="38"/>
      <c r="Y725" s="38"/>
      <c r="Z725" s="38"/>
      <c r="AA725" s="38"/>
      <c r="AB725" s="38"/>
      <c r="AC725" s="38"/>
      <c r="AD725" s="38"/>
      <c r="AE725" s="38"/>
      <c r="AT725" s="17" t="s">
        <v>159</v>
      </c>
      <c r="AU725" s="17" t="s">
        <v>83</v>
      </c>
    </row>
    <row r="726" s="2" customFormat="1">
      <c r="A726" s="38"/>
      <c r="B726" s="39"/>
      <c r="C726" s="40"/>
      <c r="D726" s="230" t="s">
        <v>161</v>
      </c>
      <c r="E726" s="40"/>
      <c r="F726" s="231" t="s">
        <v>3928</v>
      </c>
      <c r="G726" s="40"/>
      <c r="H726" s="40"/>
      <c r="I726" s="227"/>
      <c r="J726" s="40"/>
      <c r="K726" s="40"/>
      <c r="L726" s="44"/>
      <c r="M726" s="228"/>
      <c r="N726" s="229"/>
      <c r="O726" s="84"/>
      <c r="P726" s="84"/>
      <c r="Q726" s="84"/>
      <c r="R726" s="84"/>
      <c r="S726" s="84"/>
      <c r="T726" s="85"/>
      <c r="U726" s="38"/>
      <c r="V726" s="38"/>
      <c r="W726" s="38"/>
      <c r="X726" s="38"/>
      <c r="Y726" s="38"/>
      <c r="Z726" s="38"/>
      <c r="AA726" s="38"/>
      <c r="AB726" s="38"/>
      <c r="AC726" s="38"/>
      <c r="AD726" s="38"/>
      <c r="AE726" s="38"/>
      <c r="AT726" s="17" t="s">
        <v>161</v>
      </c>
      <c r="AU726" s="17" t="s">
        <v>83</v>
      </c>
    </row>
    <row r="727" s="2" customFormat="1" ht="16.5" customHeight="1">
      <c r="A727" s="38"/>
      <c r="B727" s="39"/>
      <c r="C727" s="212" t="s">
        <v>1198</v>
      </c>
      <c r="D727" s="212" t="s">
        <v>153</v>
      </c>
      <c r="E727" s="213" t="s">
        <v>3929</v>
      </c>
      <c r="F727" s="214" t="s">
        <v>3930</v>
      </c>
      <c r="G727" s="215" t="s">
        <v>156</v>
      </c>
      <c r="H727" s="216">
        <v>670.25999999999999</v>
      </c>
      <c r="I727" s="217"/>
      <c r="J727" s="218">
        <f>ROUND(I727*H727,2)</f>
        <v>0</v>
      </c>
      <c r="K727" s="214" t="s">
        <v>157</v>
      </c>
      <c r="L727" s="44"/>
      <c r="M727" s="219" t="s">
        <v>19</v>
      </c>
      <c r="N727" s="220" t="s">
        <v>44</v>
      </c>
      <c r="O727" s="84"/>
      <c r="P727" s="221">
        <f>O727*H727</f>
        <v>0</v>
      </c>
      <c r="Q727" s="221">
        <v>0</v>
      </c>
      <c r="R727" s="221">
        <f>Q727*H727</f>
        <v>0</v>
      </c>
      <c r="S727" s="221">
        <v>0</v>
      </c>
      <c r="T727" s="222">
        <f>S727*H727</f>
        <v>0</v>
      </c>
      <c r="U727" s="38"/>
      <c r="V727" s="38"/>
      <c r="W727" s="38"/>
      <c r="X727" s="38"/>
      <c r="Y727" s="38"/>
      <c r="Z727" s="38"/>
      <c r="AA727" s="38"/>
      <c r="AB727" s="38"/>
      <c r="AC727" s="38"/>
      <c r="AD727" s="38"/>
      <c r="AE727" s="38"/>
      <c r="AR727" s="223" t="s">
        <v>217</v>
      </c>
      <c r="AT727" s="223" t="s">
        <v>153</v>
      </c>
      <c r="AU727" s="223" t="s">
        <v>83</v>
      </c>
      <c r="AY727" s="17" t="s">
        <v>150</v>
      </c>
      <c r="BE727" s="224">
        <f>IF(N727="základní",J727,0)</f>
        <v>0</v>
      </c>
      <c r="BF727" s="224">
        <f>IF(N727="snížená",J727,0)</f>
        <v>0</v>
      </c>
      <c r="BG727" s="224">
        <f>IF(N727="zákl. přenesená",J727,0)</f>
        <v>0</v>
      </c>
      <c r="BH727" s="224">
        <f>IF(N727="sníž. přenesená",J727,0)</f>
        <v>0</v>
      </c>
      <c r="BI727" s="224">
        <f>IF(N727="nulová",J727,0)</f>
        <v>0</v>
      </c>
      <c r="BJ727" s="17" t="s">
        <v>81</v>
      </c>
      <c r="BK727" s="224">
        <f>ROUND(I727*H727,2)</f>
        <v>0</v>
      </c>
      <c r="BL727" s="17" t="s">
        <v>217</v>
      </c>
      <c r="BM727" s="223" t="s">
        <v>3931</v>
      </c>
    </row>
    <row r="728" s="2" customFormat="1">
      <c r="A728" s="38"/>
      <c r="B728" s="39"/>
      <c r="C728" s="40"/>
      <c r="D728" s="225" t="s">
        <v>159</v>
      </c>
      <c r="E728" s="40"/>
      <c r="F728" s="226" t="s">
        <v>3932</v>
      </c>
      <c r="G728" s="40"/>
      <c r="H728" s="40"/>
      <c r="I728" s="227"/>
      <c r="J728" s="40"/>
      <c r="K728" s="40"/>
      <c r="L728" s="44"/>
      <c r="M728" s="228"/>
      <c r="N728" s="229"/>
      <c r="O728" s="84"/>
      <c r="P728" s="84"/>
      <c r="Q728" s="84"/>
      <c r="R728" s="84"/>
      <c r="S728" s="84"/>
      <c r="T728" s="85"/>
      <c r="U728" s="38"/>
      <c r="V728" s="38"/>
      <c r="W728" s="38"/>
      <c r="X728" s="38"/>
      <c r="Y728" s="38"/>
      <c r="Z728" s="38"/>
      <c r="AA728" s="38"/>
      <c r="AB728" s="38"/>
      <c r="AC728" s="38"/>
      <c r="AD728" s="38"/>
      <c r="AE728" s="38"/>
      <c r="AT728" s="17" t="s">
        <v>159</v>
      </c>
      <c r="AU728" s="17" t="s">
        <v>83</v>
      </c>
    </row>
    <row r="729" s="2" customFormat="1">
      <c r="A729" s="38"/>
      <c r="B729" s="39"/>
      <c r="C729" s="40"/>
      <c r="D729" s="230" t="s">
        <v>161</v>
      </c>
      <c r="E729" s="40"/>
      <c r="F729" s="231" t="s">
        <v>3933</v>
      </c>
      <c r="G729" s="40"/>
      <c r="H729" s="40"/>
      <c r="I729" s="227"/>
      <c r="J729" s="40"/>
      <c r="K729" s="40"/>
      <c r="L729" s="44"/>
      <c r="M729" s="228"/>
      <c r="N729" s="229"/>
      <c r="O729" s="84"/>
      <c r="P729" s="84"/>
      <c r="Q729" s="84"/>
      <c r="R729" s="84"/>
      <c r="S729" s="84"/>
      <c r="T729" s="85"/>
      <c r="U729" s="38"/>
      <c r="V729" s="38"/>
      <c r="W729" s="38"/>
      <c r="X729" s="38"/>
      <c r="Y729" s="38"/>
      <c r="Z729" s="38"/>
      <c r="AA729" s="38"/>
      <c r="AB729" s="38"/>
      <c r="AC729" s="38"/>
      <c r="AD729" s="38"/>
      <c r="AE729" s="38"/>
      <c r="AT729" s="17" t="s">
        <v>161</v>
      </c>
      <c r="AU729" s="17" t="s">
        <v>83</v>
      </c>
    </row>
    <row r="730" s="13" customFormat="1">
      <c r="A730" s="13"/>
      <c r="B730" s="232"/>
      <c r="C730" s="233"/>
      <c r="D730" s="225" t="s">
        <v>163</v>
      </c>
      <c r="E730" s="234" t="s">
        <v>19</v>
      </c>
      <c r="F730" s="235" t="s">
        <v>3934</v>
      </c>
      <c r="G730" s="233"/>
      <c r="H730" s="236">
        <v>525</v>
      </c>
      <c r="I730" s="237"/>
      <c r="J730" s="233"/>
      <c r="K730" s="233"/>
      <c r="L730" s="238"/>
      <c r="M730" s="239"/>
      <c r="N730" s="240"/>
      <c r="O730" s="240"/>
      <c r="P730" s="240"/>
      <c r="Q730" s="240"/>
      <c r="R730" s="240"/>
      <c r="S730" s="240"/>
      <c r="T730" s="241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42" t="s">
        <v>163</v>
      </c>
      <c r="AU730" s="242" t="s">
        <v>83</v>
      </c>
      <c r="AV730" s="13" t="s">
        <v>83</v>
      </c>
      <c r="AW730" s="13" t="s">
        <v>35</v>
      </c>
      <c r="AX730" s="13" t="s">
        <v>73</v>
      </c>
      <c r="AY730" s="242" t="s">
        <v>150</v>
      </c>
    </row>
    <row r="731" s="13" customFormat="1">
      <c r="A731" s="13"/>
      <c r="B731" s="232"/>
      <c r="C731" s="233"/>
      <c r="D731" s="225" t="s">
        <v>163</v>
      </c>
      <c r="E731" s="234" t="s">
        <v>19</v>
      </c>
      <c r="F731" s="235" t="s">
        <v>3892</v>
      </c>
      <c r="G731" s="233"/>
      <c r="H731" s="236">
        <v>130.38999999999999</v>
      </c>
      <c r="I731" s="237"/>
      <c r="J731" s="233"/>
      <c r="K731" s="233"/>
      <c r="L731" s="238"/>
      <c r="M731" s="239"/>
      <c r="N731" s="240"/>
      <c r="O731" s="240"/>
      <c r="P731" s="240"/>
      <c r="Q731" s="240"/>
      <c r="R731" s="240"/>
      <c r="S731" s="240"/>
      <c r="T731" s="241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42" t="s">
        <v>163</v>
      </c>
      <c r="AU731" s="242" t="s">
        <v>83</v>
      </c>
      <c r="AV731" s="13" t="s">
        <v>83</v>
      </c>
      <c r="AW731" s="13" t="s">
        <v>35</v>
      </c>
      <c r="AX731" s="13" t="s">
        <v>73</v>
      </c>
      <c r="AY731" s="242" t="s">
        <v>150</v>
      </c>
    </row>
    <row r="732" s="13" customFormat="1">
      <c r="A732" s="13"/>
      <c r="B732" s="232"/>
      <c r="C732" s="233"/>
      <c r="D732" s="225" t="s">
        <v>163</v>
      </c>
      <c r="E732" s="234" t="s">
        <v>19</v>
      </c>
      <c r="F732" s="235" t="s">
        <v>3893</v>
      </c>
      <c r="G732" s="233"/>
      <c r="H732" s="236">
        <v>14.869999999999999</v>
      </c>
      <c r="I732" s="237"/>
      <c r="J732" s="233"/>
      <c r="K732" s="233"/>
      <c r="L732" s="238"/>
      <c r="M732" s="239"/>
      <c r="N732" s="240"/>
      <c r="O732" s="240"/>
      <c r="P732" s="240"/>
      <c r="Q732" s="240"/>
      <c r="R732" s="240"/>
      <c r="S732" s="240"/>
      <c r="T732" s="241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42" t="s">
        <v>163</v>
      </c>
      <c r="AU732" s="242" t="s">
        <v>83</v>
      </c>
      <c r="AV732" s="13" t="s">
        <v>83</v>
      </c>
      <c r="AW732" s="13" t="s">
        <v>35</v>
      </c>
      <c r="AX732" s="13" t="s">
        <v>73</v>
      </c>
      <c r="AY732" s="242" t="s">
        <v>150</v>
      </c>
    </row>
    <row r="733" s="2" customFormat="1" ht="16.5" customHeight="1">
      <c r="A733" s="38"/>
      <c r="B733" s="39"/>
      <c r="C733" s="243" t="s">
        <v>1204</v>
      </c>
      <c r="D733" s="243" t="s">
        <v>229</v>
      </c>
      <c r="E733" s="244" t="s">
        <v>3935</v>
      </c>
      <c r="F733" s="245" t="s">
        <v>3936</v>
      </c>
      <c r="G733" s="246" t="s">
        <v>360</v>
      </c>
      <c r="H733" s="247">
        <v>271.45499999999998</v>
      </c>
      <c r="I733" s="248"/>
      <c r="J733" s="249">
        <f>ROUND(I733*H733,2)</f>
        <v>0</v>
      </c>
      <c r="K733" s="245" t="s">
        <v>157</v>
      </c>
      <c r="L733" s="250"/>
      <c r="M733" s="251" t="s">
        <v>19</v>
      </c>
      <c r="N733" s="252" t="s">
        <v>44</v>
      </c>
      <c r="O733" s="84"/>
      <c r="P733" s="221">
        <f>O733*H733</f>
        <v>0</v>
      </c>
      <c r="Q733" s="221">
        <v>0.001</v>
      </c>
      <c r="R733" s="221">
        <f>Q733*H733</f>
        <v>0.271455</v>
      </c>
      <c r="S733" s="221">
        <v>0</v>
      </c>
      <c r="T733" s="222">
        <f>S733*H733</f>
        <v>0</v>
      </c>
      <c r="U733" s="38"/>
      <c r="V733" s="38"/>
      <c r="W733" s="38"/>
      <c r="X733" s="38"/>
      <c r="Y733" s="38"/>
      <c r="Z733" s="38"/>
      <c r="AA733" s="38"/>
      <c r="AB733" s="38"/>
      <c r="AC733" s="38"/>
      <c r="AD733" s="38"/>
      <c r="AE733" s="38"/>
      <c r="AR733" s="223" t="s">
        <v>232</v>
      </c>
      <c r="AT733" s="223" t="s">
        <v>229</v>
      </c>
      <c r="AU733" s="223" t="s">
        <v>83</v>
      </c>
      <c r="AY733" s="17" t="s">
        <v>150</v>
      </c>
      <c r="BE733" s="224">
        <f>IF(N733="základní",J733,0)</f>
        <v>0</v>
      </c>
      <c r="BF733" s="224">
        <f>IF(N733="snížená",J733,0)</f>
        <v>0</v>
      </c>
      <c r="BG733" s="224">
        <f>IF(N733="zákl. přenesená",J733,0)</f>
        <v>0</v>
      </c>
      <c r="BH733" s="224">
        <f>IF(N733="sníž. přenesená",J733,0)</f>
        <v>0</v>
      </c>
      <c r="BI733" s="224">
        <f>IF(N733="nulová",J733,0)</f>
        <v>0</v>
      </c>
      <c r="BJ733" s="17" t="s">
        <v>81</v>
      </c>
      <c r="BK733" s="224">
        <f>ROUND(I733*H733,2)</f>
        <v>0</v>
      </c>
      <c r="BL733" s="17" t="s">
        <v>217</v>
      </c>
      <c r="BM733" s="223" t="s">
        <v>3937</v>
      </c>
    </row>
    <row r="734" s="2" customFormat="1">
      <c r="A734" s="38"/>
      <c r="B734" s="39"/>
      <c r="C734" s="40"/>
      <c r="D734" s="225" t="s">
        <v>159</v>
      </c>
      <c r="E734" s="40"/>
      <c r="F734" s="226" t="s">
        <v>3936</v>
      </c>
      <c r="G734" s="40"/>
      <c r="H734" s="40"/>
      <c r="I734" s="227"/>
      <c r="J734" s="40"/>
      <c r="K734" s="40"/>
      <c r="L734" s="44"/>
      <c r="M734" s="228"/>
      <c r="N734" s="229"/>
      <c r="O734" s="84"/>
      <c r="P734" s="84"/>
      <c r="Q734" s="84"/>
      <c r="R734" s="84"/>
      <c r="S734" s="84"/>
      <c r="T734" s="85"/>
      <c r="U734" s="38"/>
      <c r="V734" s="38"/>
      <c r="W734" s="38"/>
      <c r="X734" s="38"/>
      <c r="Y734" s="38"/>
      <c r="Z734" s="38"/>
      <c r="AA734" s="38"/>
      <c r="AB734" s="38"/>
      <c r="AC734" s="38"/>
      <c r="AD734" s="38"/>
      <c r="AE734" s="38"/>
      <c r="AT734" s="17" t="s">
        <v>159</v>
      </c>
      <c r="AU734" s="17" t="s">
        <v>83</v>
      </c>
    </row>
    <row r="735" s="13" customFormat="1">
      <c r="A735" s="13"/>
      <c r="B735" s="232"/>
      <c r="C735" s="233"/>
      <c r="D735" s="225" t="s">
        <v>163</v>
      </c>
      <c r="E735" s="233"/>
      <c r="F735" s="235" t="s">
        <v>3938</v>
      </c>
      <c r="G735" s="233"/>
      <c r="H735" s="236">
        <v>271.45499999999998</v>
      </c>
      <c r="I735" s="237"/>
      <c r="J735" s="233"/>
      <c r="K735" s="233"/>
      <c r="L735" s="238"/>
      <c r="M735" s="239"/>
      <c r="N735" s="240"/>
      <c r="O735" s="240"/>
      <c r="P735" s="240"/>
      <c r="Q735" s="240"/>
      <c r="R735" s="240"/>
      <c r="S735" s="240"/>
      <c r="T735" s="241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42" t="s">
        <v>163</v>
      </c>
      <c r="AU735" s="242" t="s">
        <v>83</v>
      </c>
      <c r="AV735" s="13" t="s">
        <v>83</v>
      </c>
      <c r="AW735" s="13" t="s">
        <v>4</v>
      </c>
      <c r="AX735" s="13" t="s">
        <v>81</v>
      </c>
      <c r="AY735" s="242" t="s">
        <v>150</v>
      </c>
    </row>
    <row r="736" s="2" customFormat="1" ht="16.5" customHeight="1">
      <c r="A736" s="38"/>
      <c r="B736" s="39"/>
      <c r="C736" s="212" t="s">
        <v>1208</v>
      </c>
      <c r="D736" s="212" t="s">
        <v>153</v>
      </c>
      <c r="E736" s="213" t="s">
        <v>3939</v>
      </c>
      <c r="F736" s="214" t="s">
        <v>3940</v>
      </c>
      <c r="G736" s="215" t="s">
        <v>156</v>
      </c>
      <c r="H736" s="216">
        <v>670.25999999999999</v>
      </c>
      <c r="I736" s="217"/>
      <c r="J736" s="218">
        <f>ROUND(I736*H736,2)</f>
        <v>0</v>
      </c>
      <c r="K736" s="214" t="s">
        <v>157</v>
      </c>
      <c r="L736" s="44"/>
      <c r="M736" s="219" t="s">
        <v>19</v>
      </c>
      <c r="N736" s="220" t="s">
        <v>44</v>
      </c>
      <c r="O736" s="84"/>
      <c r="P736" s="221">
        <f>O736*H736</f>
        <v>0</v>
      </c>
      <c r="Q736" s="221">
        <v>0</v>
      </c>
      <c r="R736" s="221">
        <f>Q736*H736</f>
        <v>0</v>
      </c>
      <c r="S736" s="221">
        <v>0</v>
      </c>
      <c r="T736" s="222">
        <f>S736*H736</f>
        <v>0</v>
      </c>
      <c r="U736" s="38"/>
      <c r="V736" s="38"/>
      <c r="W736" s="38"/>
      <c r="X736" s="38"/>
      <c r="Y736" s="38"/>
      <c r="Z736" s="38"/>
      <c r="AA736" s="38"/>
      <c r="AB736" s="38"/>
      <c r="AC736" s="38"/>
      <c r="AD736" s="38"/>
      <c r="AE736" s="38"/>
      <c r="AR736" s="223" t="s">
        <v>217</v>
      </c>
      <c r="AT736" s="223" t="s">
        <v>153</v>
      </c>
      <c r="AU736" s="223" t="s">
        <v>83</v>
      </c>
      <c r="AY736" s="17" t="s">
        <v>150</v>
      </c>
      <c r="BE736" s="224">
        <f>IF(N736="základní",J736,0)</f>
        <v>0</v>
      </c>
      <c r="BF736" s="224">
        <f>IF(N736="snížená",J736,0)</f>
        <v>0</v>
      </c>
      <c r="BG736" s="224">
        <f>IF(N736="zákl. přenesená",J736,0)</f>
        <v>0</v>
      </c>
      <c r="BH736" s="224">
        <f>IF(N736="sníž. přenesená",J736,0)</f>
        <v>0</v>
      </c>
      <c r="BI736" s="224">
        <f>IF(N736="nulová",J736,0)</f>
        <v>0</v>
      </c>
      <c r="BJ736" s="17" t="s">
        <v>81</v>
      </c>
      <c r="BK736" s="224">
        <f>ROUND(I736*H736,2)</f>
        <v>0</v>
      </c>
      <c r="BL736" s="17" t="s">
        <v>217</v>
      </c>
      <c r="BM736" s="223" t="s">
        <v>3941</v>
      </c>
    </row>
    <row r="737" s="2" customFormat="1">
      <c r="A737" s="38"/>
      <c r="B737" s="39"/>
      <c r="C737" s="40"/>
      <c r="D737" s="225" t="s">
        <v>159</v>
      </c>
      <c r="E737" s="40"/>
      <c r="F737" s="226" t="s">
        <v>3942</v>
      </c>
      <c r="G737" s="40"/>
      <c r="H737" s="40"/>
      <c r="I737" s="227"/>
      <c r="J737" s="40"/>
      <c r="K737" s="40"/>
      <c r="L737" s="44"/>
      <c r="M737" s="228"/>
      <c r="N737" s="229"/>
      <c r="O737" s="84"/>
      <c r="P737" s="84"/>
      <c r="Q737" s="84"/>
      <c r="R737" s="84"/>
      <c r="S737" s="84"/>
      <c r="T737" s="85"/>
      <c r="U737" s="38"/>
      <c r="V737" s="38"/>
      <c r="W737" s="38"/>
      <c r="X737" s="38"/>
      <c r="Y737" s="38"/>
      <c r="Z737" s="38"/>
      <c r="AA737" s="38"/>
      <c r="AB737" s="38"/>
      <c r="AC737" s="38"/>
      <c r="AD737" s="38"/>
      <c r="AE737" s="38"/>
      <c r="AT737" s="17" t="s">
        <v>159</v>
      </c>
      <c r="AU737" s="17" t="s">
        <v>83</v>
      </c>
    </row>
    <row r="738" s="2" customFormat="1">
      <c r="A738" s="38"/>
      <c r="B738" s="39"/>
      <c r="C738" s="40"/>
      <c r="D738" s="230" t="s">
        <v>161</v>
      </c>
      <c r="E738" s="40"/>
      <c r="F738" s="231" t="s">
        <v>3943</v>
      </c>
      <c r="G738" s="40"/>
      <c r="H738" s="40"/>
      <c r="I738" s="227"/>
      <c r="J738" s="40"/>
      <c r="K738" s="40"/>
      <c r="L738" s="44"/>
      <c r="M738" s="228"/>
      <c r="N738" s="229"/>
      <c r="O738" s="84"/>
      <c r="P738" s="84"/>
      <c r="Q738" s="84"/>
      <c r="R738" s="84"/>
      <c r="S738" s="84"/>
      <c r="T738" s="85"/>
      <c r="U738" s="38"/>
      <c r="V738" s="38"/>
      <c r="W738" s="38"/>
      <c r="X738" s="38"/>
      <c r="Y738" s="38"/>
      <c r="Z738" s="38"/>
      <c r="AA738" s="38"/>
      <c r="AB738" s="38"/>
      <c r="AC738" s="38"/>
      <c r="AD738" s="38"/>
      <c r="AE738" s="38"/>
      <c r="AT738" s="17" t="s">
        <v>161</v>
      </c>
      <c r="AU738" s="17" t="s">
        <v>83</v>
      </c>
    </row>
    <row r="739" s="13" customFormat="1">
      <c r="A739" s="13"/>
      <c r="B739" s="232"/>
      <c r="C739" s="233"/>
      <c r="D739" s="225" t="s">
        <v>163</v>
      </c>
      <c r="E739" s="234" t="s">
        <v>19</v>
      </c>
      <c r="F739" s="235" t="s">
        <v>3934</v>
      </c>
      <c r="G739" s="233"/>
      <c r="H739" s="236">
        <v>525</v>
      </c>
      <c r="I739" s="237"/>
      <c r="J739" s="233"/>
      <c r="K739" s="233"/>
      <c r="L739" s="238"/>
      <c r="M739" s="239"/>
      <c r="N739" s="240"/>
      <c r="O739" s="240"/>
      <c r="P739" s="240"/>
      <c r="Q739" s="240"/>
      <c r="R739" s="240"/>
      <c r="S739" s="240"/>
      <c r="T739" s="241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42" t="s">
        <v>163</v>
      </c>
      <c r="AU739" s="242" t="s">
        <v>83</v>
      </c>
      <c r="AV739" s="13" t="s">
        <v>83</v>
      </c>
      <c r="AW739" s="13" t="s">
        <v>35</v>
      </c>
      <c r="AX739" s="13" t="s">
        <v>73</v>
      </c>
      <c r="AY739" s="242" t="s">
        <v>150</v>
      </c>
    </row>
    <row r="740" s="13" customFormat="1">
      <c r="A740" s="13"/>
      <c r="B740" s="232"/>
      <c r="C740" s="233"/>
      <c r="D740" s="225" t="s">
        <v>163</v>
      </c>
      <c r="E740" s="234" t="s">
        <v>19</v>
      </c>
      <c r="F740" s="235" t="s">
        <v>3892</v>
      </c>
      <c r="G740" s="233"/>
      <c r="H740" s="236">
        <v>130.38999999999999</v>
      </c>
      <c r="I740" s="237"/>
      <c r="J740" s="233"/>
      <c r="K740" s="233"/>
      <c r="L740" s="238"/>
      <c r="M740" s="239"/>
      <c r="N740" s="240"/>
      <c r="O740" s="240"/>
      <c r="P740" s="240"/>
      <c r="Q740" s="240"/>
      <c r="R740" s="240"/>
      <c r="S740" s="240"/>
      <c r="T740" s="241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42" t="s">
        <v>163</v>
      </c>
      <c r="AU740" s="242" t="s">
        <v>83</v>
      </c>
      <c r="AV740" s="13" t="s">
        <v>83</v>
      </c>
      <c r="AW740" s="13" t="s">
        <v>35</v>
      </c>
      <c r="AX740" s="13" t="s">
        <v>73</v>
      </c>
      <c r="AY740" s="242" t="s">
        <v>150</v>
      </c>
    </row>
    <row r="741" s="13" customFormat="1">
      <c r="A741" s="13"/>
      <c r="B741" s="232"/>
      <c r="C741" s="233"/>
      <c r="D741" s="225" t="s">
        <v>163</v>
      </c>
      <c r="E741" s="234" t="s">
        <v>19</v>
      </c>
      <c r="F741" s="235" t="s">
        <v>3893</v>
      </c>
      <c r="G741" s="233"/>
      <c r="H741" s="236">
        <v>14.869999999999999</v>
      </c>
      <c r="I741" s="237"/>
      <c r="J741" s="233"/>
      <c r="K741" s="233"/>
      <c r="L741" s="238"/>
      <c r="M741" s="239"/>
      <c r="N741" s="240"/>
      <c r="O741" s="240"/>
      <c r="P741" s="240"/>
      <c r="Q741" s="240"/>
      <c r="R741" s="240"/>
      <c r="S741" s="240"/>
      <c r="T741" s="241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242" t="s">
        <v>163</v>
      </c>
      <c r="AU741" s="242" t="s">
        <v>83</v>
      </c>
      <c r="AV741" s="13" t="s">
        <v>83</v>
      </c>
      <c r="AW741" s="13" t="s">
        <v>35</v>
      </c>
      <c r="AX741" s="13" t="s">
        <v>73</v>
      </c>
      <c r="AY741" s="242" t="s">
        <v>150</v>
      </c>
    </row>
    <row r="742" s="2" customFormat="1" ht="16.5" customHeight="1">
      <c r="A742" s="38"/>
      <c r="B742" s="39"/>
      <c r="C742" s="243" t="s">
        <v>1212</v>
      </c>
      <c r="D742" s="243" t="s">
        <v>229</v>
      </c>
      <c r="E742" s="244" t="s">
        <v>3944</v>
      </c>
      <c r="F742" s="245" t="s">
        <v>3945</v>
      </c>
      <c r="G742" s="246" t="s">
        <v>360</v>
      </c>
      <c r="H742" s="247">
        <v>152.81899999999999</v>
      </c>
      <c r="I742" s="248"/>
      <c r="J742" s="249">
        <f>ROUND(I742*H742,2)</f>
        <v>0</v>
      </c>
      <c r="K742" s="245" t="s">
        <v>157</v>
      </c>
      <c r="L742" s="250"/>
      <c r="M742" s="251" t="s">
        <v>19</v>
      </c>
      <c r="N742" s="252" t="s">
        <v>44</v>
      </c>
      <c r="O742" s="84"/>
      <c r="P742" s="221">
        <f>O742*H742</f>
        <v>0</v>
      </c>
      <c r="Q742" s="221">
        <v>0.001</v>
      </c>
      <c r="R742" s="221">
        <f>Q742*H742</f>
        <v>0.15281899999999998</v>
      </c>
      <c r="S742" s="221">
        <v>0</v>
      </c>
      <c r="T742" s="222">
        <f>S742*H742</f>
        <v>0</v>
      </c>
      <c r="U742" s="38"/>
      <c r="V742" s="38"/>
      <c r="W742" s="38"/>
      <c r="X742" s="38"/>
      <c r="Y742" s="38"/>
      <c r="Z742" s="38"/>
      <c r="AA742" s="38"/>
      <c r="AB742" s="38"/>
      <c r="AC742" s="38"/>
      <c r="AD742" s="38"/>
      <c r="AE742" s="38"/>
      <c r="AR742" s="223" t="s">
        <v>232</v>
      </c>
      <c r="AT742" s="223" t="s">
        <v>229</v>
      </c>
      <c r="AU742" s="223" t="s">
        <v>83</v>
      </c>
      <c r="AY742" s="17" t="s">
        <v>150</v>
      </c>
      <c r="BE742" s="224">
        <f>IF(N742="základní",J742,0)</f>
        <v>0</v>
      </c>
      <c r="BF742" s="224">
        <f>IF(N742="snížená",J742,0)</f>
        <v>0</v>
      </c>
      <c r="BG742" s="224">
        <f>IF(N742="zákl. přenesená",J742,0)</f>
        <v>0</v>
      </c>
      <c r="BH742" s="224">
        <f>IF(N742="sníž. přenesená",J742,0)</f>
        <v>0</v>
      </c>
      <c r="BI742" s="224">
        <f>IF(N742="nulová",J742,0)</f>
        <v>0</v>
      </c>
      <c r="BJ742" s="17" t="s">
        <v>81</v>
      </c>
      <c r="BK742" s="224">
        <f>ROUND(I742*H742,2)</f>
        <v>0</v>
      </c>
      <c r="BL742" s="17" t="s">
        <v>217</v>
      </c>
      <c r="BM742" s="223" t="s">
        <v>3946</v>
      </c>
    </row>
    <row r="743" s="2" customFormat="1">
      <c r="A743" s="38"/>
      <c r="B743" s="39"/>
      <c r="C743" s="40"/>
      <c r="D743" s="225" t="s">
        <v>159</v>
      </c>
      <c r="E743" s="40"/>
      <c r="F743" s="226" t="s">
        <v>3945</v>
      </c>
      <c r="G743" s="40"/>
      <c r="H743" s="40"/>
      <c r="I743" s="227"/>
      <c r="J743" s="40"/>
      <c r="K743" s="40"/>
      <c r="L743" s="44"/>
      <c r="M743" s="228"/>
      <c r="N743" s="229"/>
      <c r="O743" s="84"/>
      <c r="P743" s="84"/>
      <c r="Q743" s="84"/>
      <c r="R743" s="84"/>
      <c r="S743" s="84"/>
      <c r="T743" s="85"/>
      <c r="U743" s="38"/>
      <c r="V743" s="38"/>
      <c r="W743" s="38"/>
      <c r="X743" s="38"/>
      <c r="Y743" s="38"/>
      <c r="Z743" s="38"/>
      <c r="AA743" s="38"/>
      <c r="AB743" s="38"/>
      <c r="AC743" s="38"/>
      <c r="AD743" s="38"/>
      <c r="AE743" s="38"/>
      <c r="AT743" s="17" t="s">
        <v>159</v>
      </c>
      <c r="AU743" s="17" t="s">
        <v>83</v>
      </c>
    </row>
    <row r="744" s="13" customFormat="1">
      <c r="A744" s="13"/>
      <c r="B744" s="232"/>
      <c r="C744" s="233"/>
      <c r="D744" s="225" t="s">
        <v>163</v>
      </c>
      <c r="E744" s="233"/>
      <c r="F744" s="235" t="s">
        <v>3947</v>
      </c>
      <c r="G744" s="233"/>
      <c r="H744" s="236">
        <v>152.81899999999999</v>
      </c>
      <c r="I744" s="237"/>
      <c r="J744" s="233"/>
      <c r="K744" s="233"/>
      <c r="L744" s="238"/>
      <c r="M744" s="239"/>
      <c r="N744" s="240"/>
      <c r="O744" s="240"/>
      <c r="P744" s="240"/>
      <c r="Q744" s="240"/>
      <c r="R744" s="240"/>
      <c r="S744" s="240"/>
      <c r="T744" s="241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42" t="s">
        <v>163</v>
      </c>
      <c r="AU744" s="242" t="s">
        <v>83</v>
      </c>
      <c r="AV744" s="13" t="s">
        <v>83</v>
      </c>
      <c r="AW744" s="13" t="s">
        <v>4</v>
      </c>
      <c r="AX744" s="13" t="s">
        <v>81</v>
      </c>
      <c r="AY744" s="242" t="s">
        <v>150</v>
      </c>
    </row>
    <row r="745" s="2" customFormat="1" ht="16.5" customHeight="1">
      <c r="A745" s="38"/>
      <c r="B745" s="39"/>
      <c r="C745" s="212" t="s">
        <v>1218</v>
      </c>
      <c r="D745" s="212" t="s">
        <v>153</v>
      </c>
      <c r="E745" s="213" t="s">
        <v>3948</v>
      </c>
      <c r="F745" s="214" t="s">
        <v>3949</v>
      </c>
      <c r="G745" s="215" t="s">
        <v>156</v>
      </c>
      <c r="H745" s="216">
        <v>670.25999999999999</v>
      </c>
      <c r="I745" s="217"/>
      <c r="J745" s="218">
        <f>ROUND(I745*H745,2)</f>
        <v>0</v>
      </c>
      <c r="K745" s="214" t="s">
        <v>157</v>
      </c>
      <c r="L745" s="44"/>
      <c r="M745" s="219" t="s">
        <v>19</v>
      </c>
      <c r="N745" s="220" t="s">
        <v>44</v>
      </c>
      <c r="O745" s="84"/>
      <c r="P745" s="221">
        <f>O745*H745</f>
        <v>0</v>
      </c>
      <c r="Q745" s="221">
        <v>0</v>
      </c>
      <c r="R745" s="221">
        <f>Q745*H745</f>
        <v>0</v>
      </c>
      <c r="S745" s="221">
        <v>0</v>
      </c>
      <c r="T745" s="222">
        <f>S745*H745</f>
        <v>0</v>
      </c>
      <c r="U745" s="38"/>
      <c r="V745" s="38"/>
      <c r="W745" s="38"/>
      <c r="X745" s="38"/>
      <c r="Y745" s="38"/>
      <c r="Z745" s="38"/>
      <c r="AA745" s="38"/>
      <c r="AB745" s="38"/>
      <c r="AC745" s="38"/>
      <c r="AD745" s="38"/>
      <c r="AE745" s="38"/>
      <c r="AR745" s="223" t="s">
        <v>217</v>
      </c>
      <c r="AT745" s="223" t="s">
        <v>153</v>
      </c>
      <c r="AU745" s="223" t="s">
        <v>83</v>
      </c>
      <c r="AY745" s="17" t="s">
        <v>150</v>
      </c>
      <c r="BE745" s="224">
        <f>IF(N745="základní",J745,0)</f>
        <v>0</v>
      </c>
      <c r="BF745" s="224">
        <f>IF(N745="snížená",J745,0)</f>
        <v>0</v>
      </c>
      <c r="BG745" s="224">
        <f>IF(N745="zákl. přenesená",J745,0)</f>
        <v>0</v>
      </c>
      <c r="BH745" s="224">
        <f>IF(N745="sníž. přenesená",J745,0)</f>
        <v>0</v>
      </c>
      <c r="BI745" s="224">
        <f>IF(N745="nulová",J745,0)</f>
        <v>0</v>
      </c>
      <c r="BJ745" s="17" t="s">
        <v>81</v>
      </c>
      <c r="BK745" s="224">
        <f>ROUND(I745*H745,2)</f>
        <v>0</v>
      </c>
      <c r="BL745" s="17" t="s">
        <v>217</v>
      </c>
      <c r="BM745" s="223" t="s">
        <v>3950</v>
      </c>
    </row>
    <row r="746" s="2" customFormat="1">
      <c r="A746" s="38"/>
      <c r="B746" s="39"/>
      <c r="C746" s="40"/>
      <c r="D746" s="225" t="s">
        <v>159</v>
      </c>
      <c r="E746" s="40"/>
      <c r="F746" s="226" t="s">
        <v>3951</v>
      </c>
      <c r="G746" s="40"/>
      <c r="H746" s="40"/>
      <c r="I746" s="227"/>
      <c r="J746" s="40"/>
      <c r="K746" s="40"/>
      <c r="L746" s="44"/>
      <c r="M746" s="228"/>
      <c r="N746" s="229"/>
      <c r="O746" s="84"/>
      <c r="P746" s="84"/>
      <c r="Q746" s="84"/>
      <c r="R746" s="84"/>
      <c r="S746" s="84"/>
      <c r="T746" s="85"/>
      <c r="U746" s="38"/>
      <c r="V746" s="38"/>
      <c r="W746" s="38"/>
      <c r="X746" s="38"/>
      <c r="Y746" s="38"/>
      <c r="Z746" s="38"/>
      <c r="AA746" s="38"/>
      <c r="AB746" s="38"/>
      <c r="AC746" s="38"/>
      <c r="AD746" s="38"/>
      <c r="AE746" s="38"/>
      <c r="AT746" s="17" t="s">
        <v>159</v>
      </c>
      <c r="AU746" s="17" t="s">
        <v>83</v>
      </c>
    </row>
    <row r="747" s="2" customFormat="1">
      <c r="A747" s="38"/>
      <c r="B747" s="39"/>
      <c r="C747" s="40"/>
      <c r="D747" s="230" t="s">
        <v>161</v>
      </c>
      <c r="E747" s="40"/>
      <c r="F747" s="231" t="s">
        <v>3952</v>
      </c>
      <c r="G747" s="40"/>
      <c r="H747" s="40"/>
      <c r="I747" s="227"/>
      <c r="J747" s="40"/>
      <c r="K747" s="40"/>
      <c r="L747" s="44"/>
      <c r="M747" s="228"/>
      <c r="N747" s="229"/>
      <c r="O747" s="84"/>
      <c r="P747" s="84"/>
      <c r="Q747" s="84"/>
      <c r="R747" s="84"/>
      <c r="S747" s="84"/>
      <c r="T747" s="85"/>
      <c r="U747" s="38"/>
      <c r="V747" s="38"/>
      <c r="W747" s="38"/>
      <c r="X747" s="38"/>
      <c r="Y747" s="38"/>
      <c r="Z747" s="38"/>
      <c r="AA747" s="38"/>
      <c r="AB747" s="38"/>
      <c r="AC747" s="38"/>
      <c r="AD747" s="38"/>
      <c r="AE747" s="38"/>
      <c r="AT747" s="17" t="s">
        <v>161</v>
      </c>
      <c r="AU747" s="17" t="s">
        <v>83</v>
      </c>
    </row>
    <row r="748" s="13" customFormat="1">
      <c r="A748" s="13"/>
      <c r="B748" s="232"/>
      <c r="C748" s="233"/>
      <c r="D748" s="225" t="s">
        <v>163</v>
      </c>
      <c r="E748" s="234" t="s">
        <v>19</v>
      </c>
      <c r="F748" s="235" t="s">
        <v>3934</v>
      </c>
      <c r="G748" s="233"/>
      <c r="H748" s="236">
        <v>525</v>
      </c>
      <c r="I748" s="237"/>
      <c r="J748" s="233"/>
      <c r="K748" s="233"/>
      <c r="L748" s="238"/>
      <c r="M748" s="239"/>
      <c r="N748" s="240"/>
      <c r="O748" s="240"/>
      <c r="P748" s="240"/>
      <c r="Q748" s="240"/>
      <c r="R748" s="240"/>
      <c r="S748" s="240"/>
      <c r="T748" s="241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42" t="s">
        <v>163</v>
      </c>
      <c r="AU748" s="242" t="s">
        <v>83</v>
      </c>
      <c r="AV748" s="13" t="s">
        <v>83</v>
      </c>
      <c r="AW748" s="13" t="s">
        <v>35</v>
      </c>
      <c r="AX748" s="13" t="s">
        <v>73</v>
      </c>
      <c r="AY748" s="242" t="s">
        <v>150</v>
      </c>
    </row>
    <row r="749" s="13" customFormat="1">
      <c r="A749" s="13"/>
      <c r="B749" s="232"/>
      <c r="C749" s="233"/>
      <c r="D749" s="225" t="s">
        <v>163</v>
      </c>
      <c r="E749" s="234" t="s">
        <v>19</v>
      </c>
      <c r="F749" s="235" t="s">
        <v>3892</v>
      </c>
      <c r="G749" s="233"/>
      <c r="H749" s="236">
        <v>130.38999999999999</v>
      </c>
      <c r="I749" s="237"/>
      <c r="J749" s="233"/>
      <c r="K749" s="233"/>
      <c r="L749" s="238"/>
      <c r="M749" s="239"/>
      <c r="N749" s="240"/>
      <c r="O749" s="240"/>
      <c r="P749" s="240"/>
      <c r="Q749" s="240"/>
      <c r="R749" s="240"/>
      <c r="S749" s="240"/>
      <c r="T749" s="241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242" t="s">
        <v>163</v>
      </c>
      <c r="AU749" s="242" t="s">
        <v>83</v>
      </c>
      <c r="AV749" s="13" t="s">
        <v>83</v>
      </c>
      <c r="AW749" s="13" t="s">
        <v>35</v>
      </c>
      <c r="AX749" s="13" t="s">
        <v>73</v>
      </c>
      <c r="AY749" s="242" t="s">
        <v>150</v>
      </c>
    </row>
    <row r="750" s="13" customFormat="1">
      <c r="A750" s="13"/>
      <c r="B750" s="232"/>
      <c r="C750" s="233"/>
      <c r="D750" s="225" t="s">
        <v>163</v>
      </c>
      <c r="E750" s="234" t="s">
        <v>19</v>
      </c>
      <c r="F750" s="235" t="s">
        <v>3893</v>
      </c>
      <c r="G750" s="233"/>
      <c r="H750" s="236">
        <v>14.869999999999999</v>
      </c>
      <c r="I750" s="237"/>
      <c r="J750" s="233"/>
      <c r="K750" s="233"/>
      <c r="L750" s="238"/>
      <c r="M750" s="239"/>
      <c r="N750" s="240"/>
      <c r="O750" s="240"/>
      <c r="P750" s="240"/>
      <c r="Q750" s="240"/>
      <c r="R750" s="240"/>
      <c r="S750" s="240"/>
      <c r="T750" s="241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42" t="s">
        <v>163</v>
      </c>
      <c r="AU750" s="242" t="s">
        <v>83</v>
      </c>
      <c r="AV750" s="13" t="s">
        <v>83</v>
      </c>
      <c r="AW750" s="13" t="s">
        <v>35</v>
      </c>
      <c r="AX750" s="13" t="s">
        <v>73</v>
      </c>
      <c r="AY750" s="242" t="s">
        <v>150</v>
      </c>
    </row>
    <row r="751" s="2" customFormat="1" ht="16.5" customHeight="1">
      <c r="A751" s="38"/>
      <c r="B751" s="39"/>
      <c r="C751" s="243" t="s">
        <v>1222</v>
      </c>
      <c r="D751" s="243" t="s">
        <v>229</v>
      </c>
      <c r="E751" s="244" t="s">
        <v>3953</v>
      </c>
      <c r="F751" s="245" t="s">
        <v>3954</v>
      </c>
      <c r="G751" s="246" t="s">
        <v>360</v>
      </c>
      <c r="H751" s="247">
        <v>262.072</v>
      </c>
      <c r="I751" s="248"/>
      <c r="J751" s="249">
        <f>ROUND(I751*H751,2)</f>
        <v>0</v>
      </c>
      <c r="K751" s="245" t="s">
        <v>157</v>
      </c>
      <c r="L751" s="250"/>
      <c r="M751" s="251" t="s">
        <v>19</v>
      </c>
      <c r="N751" s="252" t="s">
        <v>44</v>
      </c>
      <c r="O751" s="84"/>
      <c r="P751" s="221">
        <f>O751*H751</f>
        <v>0</v>
      </c>
      <c r="Q751" s="221">
        <v>0.001</v>
      </c>
      <c r="R751" s="221">
        <f>Q751*H751</f>
        <v>0.26207200000000003</v>
      </c>
      <c r="S751" s="221">
        <v>0</v>
      </c>
      <c r="T751" s="222">
        <f>S751*H751</f>
        <v>0</v>
      </c>
      <c r="U751" s="38"/>
      <c r="V751" s="38"/>
      <c r="W751" s="38"/>
      <c r="X751" s="38"/>
      <c r="Y751" s="38"/>
      <c r="Z751" s="38"/>
      <c r="AA751" s="38"/>
      <c r="AB751" s="38"/>
      <c r="AC751" s="38"/>
      <c r="AD751" s="38"/>
      <c r="AE751" s="38"/>
      <c r="AR751" s="223" t="s">
        <v>232</v>
      </c>
      <c r="AT751" s="223" t="s">
        <v>229</v>
      </c>
      <c r="AU751" s="223" t="s">
        <v>83</v>
      </c>
      <c r="AY751" s="17" t="s">
        <v>150</v>
      </c>
      <c r="BE751" s="224">
        <f>IF(N751="základní",J751,0)</f>
        <v>0</v>
      </c>
      <c r="BF751" s="224">
        <f>IF(N751="snížená",J751,0)</f>
        <v>0</v>
      </c>
      <c r="BG751" s="224">
        <f>IF(N751="zákl. přenesená",J751,0)</f>
        <v>0</v>
      </c>
      <c r="BH751" s="224">
        <f>IF(N751="sníž. přenesená",J751,0)</f>
        <v>0</v>
      </c>
      <c r="BI751" s="224">
        <f>IF(N751="nulová",J751,0)</f>
        <v>0</v>
      </c>
      <c r="BJ751" s="17" t="s">
        <v>81</v>
      </c>
      <c r="BK751" s="224">
        <f>ROUND(I751*H751,2)</f>
        <v>0</v>
      </c>
      <c r="BL751" s="17" t="s">
        <v>217</v>
      </c>
      <c r="BM751" s="223" t="s">
        <v>3955</v>
      </c>
    </row>
    <row r="752" s="2" customFormat="1">
      <c r="A752" s="38"/>
      <c r="B752" s="39"/>
      <c r="C752" s="40"/>
      <c r="D752" s="225" t="s">
        <v>159</v>
      </c>
      <c r="E752" s="40"/>
      <c r="F752" s="226" t="s">
        <v>3954</v>
      </c>
      <c r="G752" s="40"/>
      <c r="H752" s="40"/>
      <c r="I752" s="227"/>
      <c r="J752" s="40"/>
      <c r="K752" s="40"/>
      <c r="L752" s="44"/>
      <c r="M752" s="228"/>
      <c r="N752" s="229"/>
      <c r="O752" s="84"/>
      <c r="P752" s="84"/>
      <c r="Q752" s="84"/>
      <c r="R752" s="84"/>
      <c r="S752" s="84"/>
      <c r="T752" s="85"/>
      <c r="U752" s="38"/>
      <c r="V752" s="38"/>
      <c r="W752" s="38"/>
      <c r="X752" s="38"/>
      <c r="Y752" s="38"/>
      <c r="Z752" s="38"/>
      <c r="AA752" s="38"/>
      <c r="AB752" s="38"/>
      <c r="AC752" s="38"/>
      <c r="AD752" s="38"/>
      <c r="AE752" s="38"/>
      <c r="AT752" s="17" t="s">
        <v>159</v>
      </c>
      <c r="AU752" s="17" t="s">
        <v>83</v>
      </c>
    </row>
    <row r="753" s="13" customFormat="1">
      <c r="A753" s="13"/>
      <c r="B753" s="232"/>
      <c r="C753" s="233"/>
      <c r="D753" s="225" t="s">
        <v>163</v>
      </c>
      <c r="E753" s="233"/>
      <c r="F753" s="235" t="s">
        <v>3956</v>
      </c>
      <c r="G753" s="233"/>
      <c r="H753" s="236">
        <v>262.072</v>
      </c>
      <c r="I753" s="237"/>
      <c r="J753" s="233"/>
      <c r="K753" s="233"/>
      <c r="L753" s="238"/>
      <c r="M753" s="239"/>
      <c r="N753" s="240"/>
      <c r="O753" s="240"/>
      <c r="P753" s="240"/>
      <c r="Q753" s="240"/>
      <c r="R753" s="240"/>
      <c r="S753" s="240"/>
      <c r="T753" s="241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242" t="s">
        <v>163</v>
      </c>
      <c r="AU753" s="242" t="s">
        <v>83</v>
      </c>
      <c r="AV753" s="13" t="s">
        <v>83</v>
      </c>
      <c r="AW753" s="13" t="s">
        <v>4</v>
      </c>
      <c r="AX753" s="13" t="s">
        <v>81</v>
      </c>
      <c r="AY753" s="242" t="s">
        <v>150</v>
      </c>
    </row>
    <row r="754" s="12" customFormat="1" ht="25.92" customHeight="1">
      <c r="A754" s="12"/>
      <c r="B754" s="196"/>
      <c r="C754" s="197"/>
      <c r="D754" s="198" t="s">
        <v>72</v>
      </c>
      <c r="E754" s="199" t="s">
        <v>1840</v>
      </c>
      <c r="F754" s="199" t="s">
        <v>1841</v>
      </c>
      <c r="G754" s="197"/>
      <c r="H754" s="197"/>
      <c r="I754" s="200"/>
      <c r="J754" s="201">
        <f>BK754</f>
        <v>0</v>
      </c>
      <c r="K754" s="197"/>
      <c r="L754" s="202"/>
      <c r="M754" s="203"/>
      <c r="N754" s="204"/>
      <c r="O754" s="204"/>
      <c r="P754" s="205">
        <f>SUM(P755:P766)</f>
        <v>0</v>
      </c>
      <c r="Q754" s="204"/>
      <c r="R754" s="205">
        <f>SUM(R755:R766)</f>
        <v>0</v>
      </c>
      <c r="S754" s="204"/>
      <c r="T754" s="206">
        <f>SUM(T755:T766)</f>
        <v>0</v>
      </c>
      <c r="U754" s="12"/>
      <c r="V754" s="12"/>
      <c r="W754" s="12"/>
      <c r="X754" s="12"/>
      <c r="Y754" s="12"/>
      <c r="Z754" s="12"/>
      <c r="AA754" s="12"/>
      <c r="AB754" s="12"/>
      <c r="AC754" s="12"/>
      <c r="AD754" s="12"/>
      <c r="AE754" s="12"/>
      <c r="AR754" s="207" t="s">
        <v>179</v>
      </c>
      <c r="AT754" s="208" t="s">
        <v>72</v>
      </c>
      <c r="AU754" s="208" t="s">
        <v>73</v>
      </c>
      <c r="AY754" s="207" t="s">
        <v>150</v>
      </c>
      <c r="BK754" s="209">
        <f>SUM(BK755:BK766)</f>
        <v>0</v>
      </c>
    </row>
    <row r="755" s="2" customFormat="1" ht="16.5" customHeight="1">
      <c r="A755" s="38"/>
      <c r="B755" s="39"/>
      <c r="C755" s="212" t="s">
        <v>1228</v>
      </c>
      <c r="D755" s="212" t="s">
        <v>153</v>
      </c>
      <c r="E755" s="213" t="s">
        <v>3957</v>
      </c>
      <c r="F755" s="214" t="s">
        <v>3958</v>
      </c>
      <c r="G755" s="215" t="s">
        <v>1845</v>
      </c>
      <c r="H755" s="216">
        <v>240</v>
      </c>
      <c r="I755" s="217"/>
      <c r="J755" s="218">
        <f>ROUND(I755*H755,2)</f>
        <v>0</v>
      </c>
      <c r="K755" s="214" t="s">
        <v>157</v>
      </c>
      <c r="L755" s="44"/>
      <c r="M755" s="219" t="s">
        <v>19</v>
      </c>
      <c r="N755" s="220" t="s">
        <v>44</v>
      </c>
      <c r="O755" s="84"/>
      <c r="P755" s="221">
        <f>O755*H755</f>
        <v>0</v>
      </c>
      <c r="Q755" s="221">
        <v>0</v>
      </c>
      <c r="R755" s="221">
        <f>Q755*H755</f>
        <v>0</v>
      </c>
      <c r="S755" s="221">
        <v>0</v>
      </c>
      <c r="T755" s="222">
        <f>S755*H755</f>
        <v>0</v>
      </c>
      <c r="U755" s="38"/>
      <c r="V755" s="38"/>
      <c r="W755" s="38"/>
      <c r="X755" s="38"/>
      <c r="Y755" s="38"/>
      <c r="Z755" s="38"/>
      <c r="AA755" s="38"/>
      <c r="AB755" s="38"/>
      <c r="AC755" s="38"/>
      <c r="AD755" s="38"/>
      <c r="AE755" s="38"/>
      <c r="AR755" s="223" t="s">
        <v>1856</v>
      </c>
      <c r="AT755" s="223" t="s">
        <v>153</v>
      </c>
      <c r="AU755" s="223" t="s">
        <v>81</v>
      </c>
      <c r="AY755" s="17" t="s">
        <v>150</v>
      </c>
      <c r="BE755" s="224">
        <f>IF(N755="základní",J755,0)</f>
        <v>0</v>
      </c>
      <c r="BF755" s="224">
        <f>IF(N755="snížená",J755,0)</f>
        <v>0</v>
      </c>
      <c r="BG755" s="224">
        <f>IF(N755="zákl. přenesená",J755,0)</f>
        <v>0</v>
      </c>
      <c r="BH755" s="224">
        <f>IF(N755="sníž. přenesená",J755,0)</f>
        <v>0</v>
      </c>
      <c r="BI755" s="224">
        <f>IF(N755="nulová",J755,0)</f>
        <v>0</v>
      </c>
      <c r="BJ755" s="17" t="s">
        <v>81</v>
      </c>
      <c r="BK755" s="224">
        <f>ROUND(I755*H755,2)</f>
        <v>0</v>
      </c>
      <c r="BL755" s="17" t="s">
        <v>1856</v>
      </c>
      <c r="BM755" s="223" t="s">
        <v>3959</v>
      </c>
    </row>
    <row r="756" s="2" customFormat="1">
      <c r="A756" s="38"/>
      <c r="B756" s="39"/>
      <c r="C756" s="40"/>
      <c r="D756" s="225" t="s">
        <v>159</v>
      </c>
      <c r="E756" s="40"/>
      <c r="F756" s="226" t="s">
        <v>3960</v>
      </c>
      <c r="G756" s="40"/>
      <c r="H756" s="40"/>
      <c r="I756" s="227"/>
      <c r="J756" s="40"/>
      <c r="K756" s="40"/>
      <c r="L756" s="44"/>
      <c r="M756" s="228"/>
      <c r="N756" s="229"/>
      <c r="O756" s="84"/>
      <c r="P756" s="84"/>
      <c r="Q756" s="84"/>
      <c r="R756" s="84"/>
      <c r="S756" s="84"/>
      <c r="T756" s="85"/>
      <c r="U756" s="38"/>
      <c r="V756" s="38"/>
      <c r="W756" s="38"/>
      <c r="X756" s="38"/>
      <c r="Y756" s="38"/>
      <c r="Z756" s="38"/>
      <c r="AA756" s="38"/>
      <c r="AB756" s="38"/>
      <c r="AC756" s="38"/>
      <c r="AD756" s="38"/>
      <c r="AE756" s="38"/>
      <c r="AT756" s="17" t="s">
        <v>159</v>
      </c>
      <c r="AU756" s="17" t="s">
        <v>81</v>
      </c>
    </row>
    <row r="757" s="2" customFormat="1">
      <c r="A757" s="38"/>
      <c r="B757" s="39"/>
      <c r="C757" s="40"/>
      <c r="D757" s="230" t="s">
        <v>161</v>
      </c>
      <c r="E757" s="40"/>
      <c r="F757" s="231" t="s">
        <v>3961</v>
      </c>
      <c r="G757" s="40"/>
      <c r="H757" s="40"/>
      <c r="I757" s="227"/>
      <c r="J757" s="40"/>
      <c r="K757" s="40"/>
      <c r="L757" s="44"/>
      <c r="M757" s="228"/>
      <c r="N757" s="229"/>
      <c r="O757" s="84"/>
      <c r="P757" s="84"/>
      <c r="Q757" s="84"/>
      <c r="R757" s="84"/>
      <c r="S757" s="84"/>
      <c r="T757" s="85"/>
      <c r="U757" s="38"/>
      <c r="V757" s="38"/>
      <c r="W757" s="38"/>
      <c r="X757" s="38"/>
      <c r="Y757" s="38"/>
      <c r="Z757" s="38"/>
      <c r="AA757" s="38"/>
      <c r="AB757" s="38"/>
      <c r="AC757" s="38"/>
      <c r="AD757" s="38"/>
      <c r="AE757" s="38"/>
      <c r="AT757" s="17" t="s">
        <v>161</v>
      </c>
      <c r="AU757" s="17" t="s">
        <v>81</v>
      </c>
    </row>
    <row r="758" s="13" customFormat="1">
      <c r="A758" s="13"/>
      <c r="B758" s="232"/>
      <c r="C758" s="233"/>
      <c r="D758" s="225" t="s">
        <v>163</v>
      </c>
      <c r="E758" s="234" t="s">
        <v>19</v>
      </c>
      <c r="F758" s="235" t="s">
        <v>3962</v>
      </c>
      <c r="G758" s="233"/>
      <c r="H758" s="236">
        <v>240</v>
      </c>
      <c r="I758" s="237"/>
      <c r="J758" s="233"/>
      <c r="K758" s="233"/>
      <c r="L758" s="238"/>
      <c r="M758" s="239"/>
      <c r="N758" s="240"/>
      <c r="O758" s="240"/>
      <c r="P758" s="240"/>
      <c r="Q758" s="240"/>
      <c r="R758" s="240"/>
      <c r="S758" s="240"/>
      <c r="T758" s="241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242" t="s">
        <v>163</v>
      </c>
      <c r="AU758" s="242" t="s">
        <v>81</v>
      </c>
      <c r="AV758" s="13" t="s">
        <v>83</v>
      </c>
      <c r="AW758" s="13" t="s">
        <v>35</v>
      </c>
      <c r="AX758" s="13" t="s">
        <v>81</v>
      </c>
      <c r="AY758" s="242" t="s">
        <v>150</v>
      </c>
    </row>
    <row r="759" s="2" customFormat="1" ht="16.5" customHeight="1">
      <c r="A759" s="38"/>
      <c r="B759" s="39"/>
      <c r="C759" s="212" t="s">
        <v>1232</v>
      </c>
      <c r="D759" s="212" t="s">
        <v>153</v>
      </c>
      <c r="E759" s="213" t="s">
        <v>3963</v>
      </c>
      <c r="F759" s="214" t="s">
        <v>3964</v>
      </c>
      <c r="G759" s="215" t="s">
        <v>1845</v>
      </c>
      <c r="H759" s="216">
        <v>80</v>
      </c>
      <c r="I759" s="217"/>
      <c r="J759" s="218">
        <f>ROUND(I759*H759,2)</f>
        <v>0</v>
      </c>
      <c r="K759" s="214" t="s">
        <v>157</v>
      </c>
      <c r="L759" s="44"/>
      <c r="M759" s="219" t="s">
        <v>19</v>
      </c>
      <c r="N759" s="220" t="s">
        <v>44</v>
      </c>
      <c r="O759" s="84"/>
      <c r="P759" s="221">
        <f>O759*H759</f>
        <v>0</v>
      </c>
      <c r="Q759" s="221">
        <v>0</v>
      </c>
      <c r="R759" s="221">
        <f>Q759*H759</f>
        <v>0</v>
      </c>
      <c r="S759" s="221">
        <v>0</v>
      </c>
      <c r="T759" s="222">
        <f>S759*H759</f>
        <v>0</v>
      </c>
      <c r="U759" s="38"/>
      <c r="V759" s="38"/>
      <c r="W759" s="38"/>
      <c r="X759" s="38"/>
      <c r="Y759" s="38"/>
      <c r="Z759" s="38"/>
      <c r="AA759" s="38"/>
      <c r="AB759" s="38"/>
      <c r="AC759" s="38"/>
      <c r="AD759" s="38"/>
      <c r="AE759" s="38"/>
      <c r="AR759" s="223" t="s">
        <v>1856</v>
      </c>
      <c r="AT759" s="223" t="s">
        <v>153</v>
      </c>
      <c r="AU759" s="223" t="s">
        <v>81</v>
      </c>
      <c r="AY759" s="17" t="s">
        <v>150</v>
      </c>
      <c r="BE759" s="224">
        <f>IF(N759="základní",J759,0)</f>
        <v>0</v>
      </c>
      <c r="BF759" s="224">
        <f>IF(N759="snížená",J759,0)</f>
        <v>0</v>
      </c>
      <c r="BG759" s="224">
        <f>IF(N759="zákl. přenesená",J759,0)</f>
        <v>0</v>
      </c>
      <c r="BH759" s="224">
        <f>IF(N759="sníž. přenesená",J759,0)</f>
        <v>0</v>
      </c>
      <c r="BI759" s="224">
        <f>IF(N759="nulová",J759,0)</f>
        <v>0</v>
      </c>
      <c r="BJ759" s="17" t="s">
        <v>81</v>
      </c>
      <c r="BK759" s="224">
        <f>ROUND(I759*H759,2)</f>
        <v>0</v>
      </c>
      <c r="BL759" s="17" t="s">
        <v>1856</v>
      </c>
      <c r="BM759" s="223" t="s">
        <v>3965</v>
      </c>
    </row>
    <row r="760" s="2" customFormat="1">
      <c r="A760" s="38"/>
      <c r="B760" s="39"/>
      <c r="C760" s="40"/>
      <c r="D760" s="225" t="s">
        <v>159</v>
      </c>
      <c r="E760" s="40"/>
      <c r="F760" s="226" t="s">
        <v>3966</v>
      </c>
      <c r="G760" s="40"/>
      <c r="H760" s="40"/>
      <c r="I760" s="227"/>
      <c r="J760" s="40"/>
      <c r="K760" s="40"/>
      <c r="L760" s="44"/>
      <c r="M760" s="228"/>
      <c r="N760" s="229"/>
      <c r="O760" s="84"/>
      <c r="P760" s="84"/>
      <c r="Q760" s="84"/>
      <c r="R760" s="84"/>
      <c r="S760" s="84"/>
      <c r="T760" s="85"/>
      <c r="U760" s="38"/>
      <c r="V760" s="38"/>
      <c r="W760" s="38"/>
      <c r="X760" s="38"/>
      <c r="Y760" s="38"/>
      <c r="Z760" s="38"/>
      <c r="AA760" s="38"/>
      <c r="AB760" s="38"/>
      <c r="AC760" s="38"/>
      <c r="AD760" s="38"/>
      <c r="AE760" s="38"/>
      <c r="AT760" s="17" t="s">
        <v>159</v>
      </c>
      <c r="AU760" s="17" t="s">
        <v>81</v>
      </c>
    </row>
    <row r="761" s="2" customFormat="1">
      <c r="A761" s="38"/>
      <c r="B761" s="39"/>
      <c r="C761" s="40"/>
      <c r="D761" s="230" t="s">
        <v>161</v>
      </c>
      <c r="E761" s="40"/>
      <c r="F761" s="231" t="s">
        <v>3967</v>
      </c>
      <c r="G761" s="40"/>
      <c r="H761" s="40"/>
      <c r="I761" s="227"/>
      <c r="J761" s="40"/>
      <c r="K761" s="40"/>
      <c r="L761" s="44"/>
      <c r="M761" s="228"/>
      <c r="N761" s="229"/>
      <c r="O761" s="84"/>
      <c r="P761" s="84"/>
      <c r="Q761" s="84"/>
      <c r="R761" s="84"/>
      <c r="S761" s="84"/>
      <c r="T761" s="85"/>
      <c r="U761" s="38"/>
      <c r="V761" s="38"/>
      <c r="W761" s="38"/>
      <c r="X761" s="38"/>
      <c r="Y761" s="38"/>
      <c r="Z761" s="38"/>
      <c r="AA761" s="38"/>
      <c r="AB761" s="38"/>
      <c r="AC761" s="38"/>
      <c r="AD761" s="38"/>
      <c r="AE761" s="38"/>
      <c r="AT761" s="17" t="s">
        <v>161</v>
      </c>
      <c r="AU761" s="17" t="s">
        <v>81</v>
      </c>
    </row>
    <row r="762" s="13" customFormat="1">
      <c r="A762" s="13"/>
      <c r="B762" s="232"/>
      <c r="C762" s="233"/>
      <c r="D762" s="225" t="s">
        <v>163</v>
      </c>
      <c r="E762" s="234" t="s">
        <v>19</v>
      </c>
      <c r="F762" s="235" t="s">
        <v>843</v>
      </c>
      <c r="G762" s="233"/>
      <c r="H762" s="236">
        <v>80</v>
      </c>
      <c r="I762" s="237"/>
      <c r="J762" s="233"/>
      <c r="K762" s="233"/>
      <c r="L762" s="238"/>
      <c r="M762" s="239"/>
      <c r="N762" s="240"/>
      <c r="O762" s="240"/>
      <c r="P762" s="240"/>
      <c r="Q762" s="240"/>
      <c r="R762" s="240"/>
      <c r="S762" s="240"/>
      <c r="T762" s="241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42" t="s">
        <v>163</v>
      </c>
      <c r="AU762" s="242" t="s">
        <v>81</v>
      </c>
      <c r="AV762" s="13" t="s">
        <v>83</v>
      </c>
      <c r="AW762" s="13" t="s">
        <v>35</v>
      </c>
      <c r="AX762" s="13" t="s">
        <v>81</v>
      </c>
      <c r="AY762" s="242" t="s">
        <v>150</v>
      </c>
    </row>
    <row r="763" s="2" customFormat="1" ht="16.5" customHeight="1">
      <c r="A763" s="38"/>
      <c r="B763" s="39"/>
      <c r="C763" s="212" t="s">
        <v>1236</v>
      </c>
      <c r="D763" s="212" t="s">
        <v>153</v>
      </c>
      <c r="E763" s="213" t="s">
        <v>3968</v>
      </c>
      <c r="F763" s="214" t="s">
        <v>3969</v>
      </c>
      <c r="G763" s="215" t="s">
        <v>1845</v>
      </c>
      <c r="H763" s="216">
        <v>16</v>
      </c>
      <c r="I763" s="217"/>
      <c r="J763" s="218">
        <f>ROUND(I763*H763,2)</f>
        <v>0</v>
      </c>
      <c r="K763" s="214" t="s">
        <v>157</v>
      </c>
      <c r="L763" s="44"/>
      <c r="M763" s="219" t="s">
        <v>19</v>
      </c>
      <c r="N763" s="220" t="s">
        <v>44</v>
      </c>
      <c r="O763" s="84"/>
      <c r="P763" s="221">
        <f>O763*H763</f>
        <v>0</v>
      </c>
      <c r="Q763" s="221">
        <v>0</v>
      </c>
      <c r="R763" s="221">
        <f>Q763*H763</f>
        <v>0</v>
      </c>
      <c r="S763" s="221">
        <v>0</v>
      </c>
      <c r="T763" s="222">
        <f>S763*H763</f>
        <v>0</v>
      </c>
      <c r="U763" s="38"/>
      <c r="V763" s="38"/>
      <c r="W763" s="38"/>
      <c r="X763" s="38"/>
      <c r="Y763" s="38"/>
      <c r="Z763" s="38"/>
      <c r="AA763" s="38"/>
      <c r="AB763" s="38"/>
      <c r="AC763" s="38"/>
      <c r="AD763" s="38"/>
      <c r="AE763" s="38"/>
      <c r="AR763" s="223" t="s">
        <v>1856</v>
      </c>
      <c r="AT763" s="223" t="s">
        <v>153</v>
      </c>
      <c r="AU763" s="223" t="s">
        <v>81</v>
      </c>
      <c r="AY763" s="17" t="s">
        <v>150</v>
      </c>
      <c r="BE763" s="224">
        <f>IF(N763="základní",J763,0)</f>
        <v>0</v>
      </c>
      <c r="BF763" s="224">
        <f>IF(N763="snížená",J763,0)</f>
        <v>0</v>
      </c>
      <c r="BG763" s="224">
        <f>IF(N763="zákl. přenesená",J763,0)</f>
        <v>0</v>
      </c>
      <c r="BH763" s="224">
        <f>IF(N763="sníž. přenesená",J763,0)</f>
        <v>0</v>
      </c>
      <c r="BI763" s="224">
        <f>IF(N763="nulová",J763,0)</f>
        <v>0</v>
      </c>
      <c r="BJ763" s="17" t="s">
        <v>81</v>
      </c>
      <c r="BK763" s="224">
        <f>ROUND(I763*H763,2)</f>
        <v>0</v>
      </c>
      <c r="BL763" s="17" t="s">
        <v>1856</v>
      </c>
      <c r="BM763" s="223" t="s">
        <v>3970</v>
      </c>
    </row>
    <row r="764" s="2" customFormat="1">
      <c r="A764" s="38"/>
      <c r="B764" s="39"/>
      <c r="C764" s="40"/>
      <c r="D764" s="225" t="s">
        <v>159</v>
      </c>
      <c r="E764" s="40"/>
      <c r="F764" s="226" t="s">
        <v>3971</v>
      </c>
      <c r="G764" s="40"/>
      <c r="H764" s="40"/>
      <c r="I764" s="227"/>
      <c r="J764" s="40"/>
      <c r="K764" s="40"/>
      <c r="L764" s="44"/>
      <c r="M764" s="228"/>
      <c r="N764" s="229"/>
      <c r="O764" s="84"/>
      <c r="P764" s="84"/>
      <c r="Q764" s="84"/>
      <c r="R764" s="84"/>
      <c r="S764" s="84"/>
      <c r="T764" s="85"/>
      <c r="U764" s="38"/>
      <c r="V764" s="38"/>
      <c r="W764" s="38"/>
      <c r="X764" s="38"/>
      <c r="Y764" s="38"/>
      <c r="Z764" s="38"/>
      <c r="AA764" s="38"/>
      <c r="AB764" s="38"/>
      <c r="AC764" s="38"/>
      <c r="AD764" s="38"/>
      <c r="AE764" s="38"/>
      <c r="AT764" s="17" t="s">
        <v>159</v>
      </c>
      <c r="AU764" s="17" t="s">
        <v>81</v>
      </c>
    </row>
    <row r="765" s="2" customFormat="1">
      <c r="A765" s="38"/>
      <c r="B765" s="39"/>
      <c r="C765" s="40"/>
      <c r="D765" s="230" t="s">
        <v>161</v>
      </c>
      <c r="E765" s="40"/>
      <c r="F765" s="231" t="s">
        <v>3972</v>
      </c>
      <c r="G765" s="40"/>
      <c r="H765" s="40"/>
      <c r="I765" s="227"/>
      <c r="J765" s="40"/>
      <c r="K765" s="40"/>
      <c r="L765" s="44"/>
      <c r="M765" s="228"/>
      <c r="N765" s="229"/>
      <c r="O765" s="84"/>
      <c r="P765" s="84"/>
      <c r="Q765" s="84"/>
      <c r="R765" s="84"/>
      <c r="S765" s="84"/>
      <c r="T765" s="85"/>
      <c r="U765" s="38"/>
      <c r="V765" s="38"/>
      <c r="W765" s="38"/>
      <c r="X765" s="38"/>
      <c r="Y765" s="38"/>
      <c r="Z765" s="38"/>
      <c r="AA765" s="38"/>
      <c r="AB765" s="38"/>
      <c r="AC765" s="38"/>
      <c r="AD765" s="38"/>
      <c r="AE765" s="38"/>
      <c r="AT765" s="17" t="s">
        <v>161</v>
      </c>
      <c r="AU765" s="17" t="s">
        <v>81</v>
      </c>
    </row>
    <row r="766" s="13" customFormat="1">
      <c r="A766" s="13"/>
      <c r="B766" s="232"/>
      <c r="C766" s="233"/>
      <c r="D766" s="225" t="s">
        <v>163</v>
      </c>
      <c r="E766" s="234" t="s">
        <v>19</v>
      </c>
      <c r="F766" s="235" t="s">
        <v>217</v>
      </c>
      <c r="G766" s="233"/>
      <c r="H766" s="236">
        <v>16</v>
      </c>
      <c r="I766" s="237"/>
      <c r="J766" s="233"/>
      <c r="K766" s="233"/>
      <c r="L766" s="238"/>
      <c r="M766" s="258"/>
      <c r="N766" s="259"/>
      <c r="O766" s="259"/>
      <c r="P766" s="259"/>
      <c r="Q766" s="259"/>
      <c r="R766" s="259"/>
      <c r="S766" s="259"/>
      <c r="T766" s="260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242" t="s">
        <v>163</v>
      </c>
      <c r="AU766" s="242" t="s">
        <v>81</v>
      </c>
      <c r="AV766" s="13" t="s">
        <v>83</v>
      </c>
      <c r="AW766" s="13" t="s">
        <v>35</v>
      </c>
      <c r="AX766" s="13" t="s">
        <v>81</v>
      </c>
      <c r="AY766" s="242" t="s">
        <v>150</v>
      </c>
    </row>
    <row r="767" s="2" customFormat="1" ht="6.96" customHeight="1">
      <c r="A767" s="38"/>
      <c r="B767" s="59"/>
      <c r="C767" s="60"/>
      <c r="D767" s="60"/>
      <c r="E767" s="60"/>
      <c r="F767" s="60"/>
      <c r="G767" s="60"/>
      <c r="H767" s="60"/>
      <c r="I767" s="60"/>
      <c r="J767" s="60"/>
      <c r="K767" s="60"/>
      <c r="L767" s="44"/>
      <c r="M767" s="38"/>
      <c r="O767" s="38"/>
      <c r="P767" s="38"/>
      <c r="Q767" s="38"/>
      <c r="R767" s="38"/>
      <c r="S767" s="38"/>
      <c r="T767" s="38"/>
      <c r="U767" s="38"/>
      <c r="V767" s="38"/>
      <c r="W767" s="38"/>
      <c r="X767" s="38"/>
      <c r="Y767" s="38"/>
      <c r="Z767" s="38"/>
      <c r="AA767" s="38"/>
      <c r="AB767" s="38"/>
      <c r="AC767" s="38"/>
      <c r="AD767" s="38"/>
      <c r="AE767" s="38"/>
    </row>
  </sheetData>
  <sheetProtection sheet="1" autoFilter="0" formatColumns="0" formatRows="0" objects="1" scenarios="1" spinCount="100000" saltValue="8mlP70qBj/EQ3RzLNAoMxIly8pgVi7HsAdQrBFrs1VI1dEjbgiGGJAuc9gzBFhtnPzXIoZ07EnCLpe80KA81gA==" hashValue="fpfF3GJ1VC3ywZW0cmufcgFAQ0HOup+Q4LAGgV4UUF+G6PNvjA54/DmSH3mcoDZDrsULBfCsoXKwLcl20tiFqQ==" algorithmName="SHA-512" password="CC35"/>
  <autoFilter ref="C97:K766"/>
  <mergeCells count="9">
    <mergeCell ref="E7:H7"/>
    <mergeCell ref="E9:H9"/>
    <mergeCell ref="E18:H18"/>
    <mergeCell ref="E27:H27"/>
    <mergeCell ref="E48:H48"/>
    <mergeCell ref="E50:H50"/>
    <mergeCell ref="E88:H88"/>
    <mergeCell ref="E90:H90"/>
    <mergeCell ref="L2:V2"/>
  </mergeCells>
  <hyperlinks>
    <hyperlink ref="F103" r:id="rId1" display="https://podminky.urs.cz/item/CS_URS_2024_01/112101103"/>
    <hyperlink ref="F106" r:id="rId2" display="https://podminky.urs.cz/item/CS_URS_2024_01/112101105"/>
    <hyperlink ref="F109" r:id="rId3" display="https://podminky.urs.cz/item/CS_URS_2024_01/112251103"/>
    <hyperlink ref="F112" r:id="rId4" display="https://podminky.urs.cz/item/CS_URS_2024_01/112251105"/>
    <hyperlink ref="F115" r:id="rId5" display="https://podminky.urs.cz/item/CS_URS_2024_01/113151111"/>
    <hyperlink ref="F118" r:id="rId6" display="https://podminky.urs.cz/item/CS_URS_2024_01/162201403"/>
    <hyperlink ref="F121" r:id="rId7" display="https://podminky.urs.cz/item/CS_URS_2024_01/162201500"/>
    <hyperlink ref="F125" r:id="rId8" display="https://podminky.urs.cz/item/CS_URS_2024_01/272321511"/>
    <hyperlink ref="F129" r:id="rId9" display="https://podminky.urs.cz/item/CS_URS_2024_01/273351121"/>
    <hyperlink ref="F133" r:id="rId10" display="https://podminky.urs.cz/item/CS_URS_2024_01/273351122"/>
    <hyperlink ref="F137" r:id="rId11" display="https://podminky.urs.cz/item/CS_URS_2024_01/273361821"/>
    <hyperlink ref="F142" r:id="rId12" display="https://podminky.urs.cz/item/CS_URS_2024_01/278381552"/>
    <hyperlink ref="F147" r:id="rId13" display="https://podminky.urs.cz/item/CS_URS_2024_01/291211111"/>
    <hyperlink ref="F155" r:id="rId14" display="https://podminky.urs.cz/item/CS_URS_2024_01/310271061"/>
    <hyperlink ref="F161" r:id="rId15" display="https://podminky.urs.cz/item/CS_URS_2024_01/311272111"/>
    <hyperlink ref="F165" r:id="rId16" display="https://podminky.urs.cz/item/CS_URS_2024_01/342151113"/>
    <hyperlink ref="F184" r:id="rId17" display="https://podminky.urs.cz/item/CS_URS_2024_01/411171135"/>
    <hyperlink ref="F191" r:id="rId18" display="https://podminky.urs.cz/item/CS_URS_2024_01/411322525"/>
    <hyperlink ref="F201" r:id="rId19" display="https://podminky.urs.cz/item/CS_URS_2024_01/411354204"/>
    <hyperlink ref="F211" r:id="rId20" display="https://podminky.urs.cz/item/CS_URS_2024_01/411361821"/>
    <hyperlink ref="F215" r:id="rId21" display="https://podminky.urs.cz/item/CS_URS_2024_01/411362021"/>
    <hyperlink ref="F219" r:id="rId22" display="https://podminky.urs.cz/item/CS_URS_2024_01/411386611"/>
    <hyperlink ref="F222" r:id="rId23" display="https://podminky.urs.cz/item/CS_URS_2024_01/411386621"/>
    <hyperlink ref="F225" r:id="rId24" display="https://podminky.urs.cz/item/CS_URS_2024_01/441171111"/>
    <hyperlink ref="F245" r:id="rId25" display="https://podminky.urs.cz/item/CS_URS_2024_01/441171141"/>
    <hyperlink ref="F253" r:id="rId26" display="https://podminky.urs.cz/item/CS_URS_2024_01/612131321"/>
    <hyperlink ref="F262" r:id="rId27" display="https://podminky.urs.cz/item/CS_URS_2024_01/612142001"/>
    <hyperlink ref="F271" r:id="rId28" display="https://podminky.urs.cz/item/CS_URS_2024_01/612311141"/>
    <hyperlink ref="F280" r:id="rId29" display="https://podminky.urs.cz/item/CS_URS_2024_01/612315123"/>
    <hyperlink ref="F284" r:id="rId30" display="https://podminky.urs.cz/item/CS_URS_2024_01/619995001"/>
    <hyperlink ref="F287" r:id="rId31" display="https://podminky.urs.cz/item/CS_URS_2024_01/622131321"/>
    <hyperlink ref="F292" r:id="rId32" display="https://podminky.urs.cz/item/CS_URS_2024_01/622142001"/>
    <hyperlink ref="F297" r:id="rId33" display="https://podminky.urs.cz/item/CS_URS_2024_01/622311341"/>
    <hyperlink ref="F302" r:id="rId34" display="https://podminky.urs.cz/item/CS_URS_2024_01/632452421"/>
    <hyperlink ref="F306" r:id="rId35" display="https://podminky.urs.cz/item/CS_URS_2024_01/632453411"/>
    <hyperlink ref="F310" r:id="rId36" display="https://podminky.urs.cz/item/CS_URS_2024_01/633992111"/>
    <hyperlink ref="F314" r:id="rId37" display="https://podminky.urs.cz/item/CS_URS_2024_01/941121112"/>
    <hyperlink ref="F318" r:id="rId38" display="https://podminky.urs.cz/item/CS_URS_2024_01/941121212"/>
    <hyperlink ref="F322" r:id="rId39" display="https://podminky.urs.cz/item/CS_URS_2024_01/941121812"/>
    <hyperlink ref="F326" r:id="rId40" display="https://podminky.urs.cz/item/CS_URS_2024_01/944211112"/>
    <hyperlink ref="F330" r:id="rId41" display="https://podminky.urs.cz/item/CS_URS_2024_01/944211212"/>
    <hyperlink ref="F334" r:id="rId42" display="https://podminky.urs.cz/item/CS_URS_2024_01/944211812"/>
    <hyperlink ref="F338" r:id="rId43" display="https://podminky.urs.cz/item/CS_URS_2024_01/944411112"/>
    <hyperlink ref="F342" r:id="rId44" display="https://podminky.urs.cz/item/CS_URS_2024_01/944411212"/>
    <hyperlink ref="F346" r:id="rId45" display="https://podminky.urs.cz/item/CS_URS_2024_01/944411812"/>
    <hyperlink ref="F350" r:id="rId46" display="https://podminky.urs.cz/item/CS_URS_2024_01/944611111"/>
    <hyperlink ref="F354" r:id="rId47" display="https://podminky.urs.cz/item/CS_URS_2024_01/944611211"/>
    <hyperlink ref="F358" r:id="rId48" display="https://podminky.urs.cz/item/CS_URS_2024_01/944611811"/>
    <hyperlink ref="F362" r:id="rId49" display="https://podminky.urs.cz/item/CS_URS_2024_01/945412112"/>
    <hyperlink ref="F366" r:id="rId50" display="https://podminky.urs.cz/item/CS_URS_2024_01/953946121"/>
    <hyperlink ref="F373" r:id="rId51" display="https://podminky.urs.cz/item/CS_URS_2024_01/953946131"/>
    <hyperlink ref="F382" r:id="rId52" display="https://podminky.urs.cz/item/CS_URS_2024_01/961044111"/>
    <hyperlink ref="F389" r:id="rId53" display="https://podminky.urs.cz/item/CS_URS_2024_01/962023390"/>
    <hyperlink ref="F393" r:id="rId54" display="https://podminky.urs.cz/item/CS_URS_2024_01/962032112"/>
    <hyperlink ref="F397" r:id="rId55" display="https://podminky.urs.cz/item/CS_URS_2024_01/963051313"/>
    <hyperlink ref="F408" r:id="rId56" display="https://podminky.urs.cz/item/CS_URS_2024_01/966071133"/>
    <hyperlink ref="F428" r:id="rId57" display="https://podminky.urs.cz/item/CS_URS_2024_01/966072122"/>
    <hyperlink ref="F436" r:id="rId58" display="https://podminky.urs.cz/item/CS_URS_2024_01/968072455"/>
    <hyperlink ref="F440" r:id="rId59" display="https://podminky.urs.cz/item/CS_URS_2024_01/968072558"/>
    <hyperlink ref="F444" r:id="rId60" display="https://podminky.urs.cz/item/CS_URS_2024_01/971042551"/>
    <hyperlink ref="F451" r:id="rId61" display="https://podminky.urs.cz/item/CS_URS_2024_01/972054341"/>
    <hyperlink ref="F454" r:id="rId62" display="https://podminky.urs.cz/item/CS_URS_2024_01/976071111"/>
    <hyperlink ref="F459" r:id="rId63" display="https://podminky.urs.cz/item/CS_URS_2024_01/978036191"/>
    <hyperlink ref="F465" r:id="rId64" display="https://podminky.urs.cz/item/CS_URS_2024_01/997013312"/>
    <hyperlink ref="F468" r:id="rId65" display="https://podminky.urs.cz/item/CS_URS_2024_01/997013113"/>
    <hyperlink ref="F471" r:id="rId66" display="https://podminky.urs.cz/item/CS_URS_2024_01/997013509"/>
    <hyperlink ref="F474" r:id="rId67" display="https://podminky.urs.cz/item/CS_URS_2024_01/997013511"/>
    <hyperlink ref="F477" r:id="rId68" display="https://podminky.urs.cz/item/CS_URS_2024_01/997013804"/>
    <hyperlink ref="F480" r:id="rId69" display="https://podminky.urs.cz/item/CS_URS_2024_01/997013861"/>
    <hyperlink ref="F483" r:id="rId70" display="https://podminky.urs.cz/item/CS_URS_2024_01/997013862"/>
    <hyperlink ref="F488" r:id="rId71" display="https://podminky.urs.cz/item/CS_URS_2024_01/997013863"/>
    <hyperlink ref="F493" r:id="rId72" display="https://podminky.urs.cz/item/CS_URS_2024_01/997013871"/>
    <hyperlink ref="F499" r:id="rId73" display="https://podminky.urs.cz/item/CS_URS_2024_01/998011002"/>
    <hyperlink ref="F504" r:id="rId74" display="https://podminky.urs.cz/item/CS_URS_2024_01/711471051"/>
    <hyperlink ref="F510" r:id="rId75" display="https://podminky.urs.cz/item/CS_URS_2024_01/711491172"/>
    <hyperlink ref="F517" r:id="rId76" display="https://podminky.urs.cz/item/CS_URS_2024_01/998711102"/>
    <hyperlink ref="F521" r:id="rId77" display="https://podminky.urs.cz/item/CS_URS_2024_01/712340832"/>
    <hyperlink ref="F526" r:id="rId78" display="https://podminky.urs.cz/item/CS_URS_2024_01/712363001"/>
    <hyperlink ref="F532" r:id="rId79" display="https://podminky.urs.cz/item/CS_URS_2024_01/712363003"/>
    <hyperlink ref="F535" r:id="rId80" display="https://podminky.urs.cz/item/CS_URS_2024_01/712363122"/>
    <hyperlink ref="F540" r:id="rId81" display="https://podminky.urs.cz/item/CS_URS_2024_01/712392171"/>
    <hyperlink ref="F543" r:id="rId82" display="https://podminky.urs.cz/item/CS_URS_2024_01/712599097"/>
    <hyperlink ref="F546" r:id="rId83" display="https://podminky.urs.cz/item/CS_URS_2024_01/712841559"/>
    <hyperlink ref="F553" r:id="rId84" display="https://podminky.urs.cz/item/CS_URS_2024_01/998712102"/>
    <hyperlink ref="F557" r:id="rId85" display="https://podminky.urs.cz/item/CS_URS_2024_01/713120813"/>
    <hyperlink ref="F562" r:id="rId86" display="https://podminky.urs.cz/item/CS_URS_2024_01/713141152"/>
    <hyperlink ref="F569" r:id="rId87" display="https://podminky.urs.cz/item/CS_URS_2024_01/713141242"/>
    <hyperlink ref="F572" r:id="rId88" display="https://podminky.urs.cz/item/CS_URS_2024_01/713191132"/>
    <hyperlink ref="F579" r:id="rId89" display="https://podminky.urs.cz/item/CS_URS_2024_01/998713102"/>
    <hyperlink ref="F583" r:id="rId90" display="https://podminky.urs.cz/item/CS_URS_2024_01/764002841"/>
    <hyperlink ref="F588" r:id="rId91" display="https://podminky.urs.cz/item/CS_URS_2024_01/764004831"/>
    <hyperlink ref="F592" r:id="rId92" display="https://podminky.urs.cz/item/CS_URS_2024_01/764224404"/>
    <hyperlink ref="F596" r:id="rId93" display="https://podminky.urs.cz/item/CS_URS_2024_01/764515411"/>
    <hyperlink ref="F599" r:id="rId94" display="https://podminky.urs.cz/item/CS_URS_2024_01/998764102"/>
    <hyperlink ref="F603" r:id="rId95" display="https://podminky.urs.cz/item/CS_URS_2024_01/767161123"/>
    <hyperlink ref="F612" r:id="rId96" display="https://podminky.urs.cz/item/CS_URS_2024_01/767415832"/>
    <hyperlink ref="F616" r:id="rId97" display="https://podminky.urs.cz/item/CS_URS_2024_01/767590840"/>
    <hyperlink ref="F621" r:id="rId98" display="https://podminky.urs.cz/item/CS_URS_2024_01/767691822"/>
    <hyperlink ref="F624" r:id="rId99" display="https://podminky.urs.cz/item/CS_URS_2024_01/767691823"/>
    <hyperlink ref="F627" r:id="rId100" display="https://podminky.urs.cz/item/CS_URS_2024_01/767896120"/>
    <hyperlink ref="F633" r:id="rId101" display="https://podminky.urs.cz/item/CS_URS_2024_01/767995115"/>
    <hyperlink ref="F643" r:id="rId102" display="https://podminky.urs.cz/item/CS_URS_2024_01/998767102"/>
    <hyperlink ref="F647" r:id="rId103" display="https://podminky.urs.cz/item/CS_URS_2024_01/783807120"/>
    <hyperlink ref="F654" r:id="rId104" display="https://podminky.urs.cz/item/CS_URS_2024_01/783933161"/>
    <hyperlink ref="F659" r:id="rId105" display="https://podminky.urs.cz/item/CS_URS_2024_01/783937163"/>
    <hyperlink ref="F665" r:id="rId106" display="https://podminky.urs.cz/item/CS_URS_2024_01/784111005"/>
    <hyperlink ref="F670" r:id="rId107" display="https://podminky.urs.cz/item/CS_URS_2024_01/784121005"/>
    <hyperlink ref="F675" r:id="rId108" display="https://podminky.urs.cz/item/CS_URS_2024_01/784185001"/>
    <hyperlink ref="F691" r:id="rId109" display="https://podminky.urs.cz/item/CS_URS_2024_01/784215005"/>
    <hyperlink ref="F703" r:id="rId110" display="https://podminky.urs.cz/item/CS_URS_2024_01/789111240"/>
    <hyperlink ref="F708" r:id="rId111" display="https://podminky.urs.cz/item/CS_URS_2024_01/789121210"/>
    <hyperlink ref="F711" r:id="rId112" display="https://podminky.urs.cz/item/CS_URS_2024_01/789121220"/>
    <hyperlink ref="F714" r:id="rId113" display="https://podminky.urs.cz/item/CS_URS_2024_01/789121230"/>
    <hyperlink ref="F717" r:id="rId114" display="https://podminky.urs.cz/item/CS_URS_2024_01/789121240"/>
    <hyperlink ref="F720" r:id="rId115" display="https://podminky.urs.cz/item/CS_URS_2024_01/789121250"/>
    <hyperlink ref="F723" r:id="rId116" display="https://podminky.urs.cz/item/CS_URS_2024_01/789121260"/>
    <hyperlink ref="F726" r:id="rId117" display="https://podminky.urs.cz/item/CS_URS_2024_01/789121270"/>
    <hyperlink ref="F729" r:id="rId118" display="https://podminky.urs.cz/item/CS_URS_2024_01/789321110"/>
    <hyperlink ref="F738" r:id="rId119" display="https://podminky.urs.cz/item/CS_URS_2024_01/789321115"/>
    <hyperlink ref="F747" r:id="rId120" display="https://podminky.urs.cz/item/CS_URS_2024_01/789321121"/>
    <hyperlink ref="F757" r:id="rId121" display="https://podminky.urs.cz/item/CS_URS_2024_01/HZS1441"/>
    <hyperlink ref="F761" r:id="rId122" display="https://podminky.urs.cz/item/CS_URS_2024_01/HZS1442"/>
    <hyperlink ref="F765" r:id="rId123" display="https://podminky.urs.cz/item/CS_URS_2024_01/HZS213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24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109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83</v>
      </c>
    </row>
    <row r="4" s="1" customFormat="1" ht="24.96" customHeight="1">
      <c r="B4" s="20"/>
      <c r="D4" s="140" t="s">
        <v>117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Revitalizace CZT Liberec - GreenNet III- D10 Úprava zdroje</v>
      </c>
      <c r="F7" s="142"/>
      <c r="G7" s="142"/>
      <c r="H7" s="142"/>
      <c r="L7" s="20"/>
    </row>
    <row r="8" s="1" customFormat="1" ht="12" customHeight="1">
      <c r="B8" s="20"/>
      <c r="D8" s="142" t="s">
        <v>118</v>
      </c>
      <c r="L8" s="20"/>
    </row>
    <row r="9" s="2" customFormat="1" ht="16.5" customHeight="1">
      <c r="A9" s="38"/>
      <c r="B9" s="44"/>
      <c r="C9" s="38"/>
      <c r="D9" s="38"/>
      <c r="E9" s="143" t="s">
        <v>3973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2" t="s">
        <v>484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45" t="s">
        <v>3974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21</v>
      </c>
      <c r="E14" s="38"/>
      <c r="F14" s="133" t="s">
        <v>22</v>
      </c>
      <c r="G14" s="38"/>
      <c r="H14" s="38"/>
      <c r="I14" s="142" t="s">
        <v>23</v>
      </c>
      <c r="J14" s="146" t="str">
        <f>'Rekapitulace stavby'!AN8</f>
        <v>21. 6. 2024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">
        <v>27</v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">
        <v>28</v>
      </c>
      <c r="F17" s="38"/>
      <c r="G17" s="38"/>
      <c r="H17" s="38"/>
      <c r="I17" s="142" t="s">
        <v>29</v>
      </c>
      <c r="J17" s="133" t="s">
        <v>19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2" t="s">
        <v>30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29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2" t="s">
        <v>32</v>
      </c>
      <c r="E22" s="38"/>
      <c r="F22" s="38"/>
      <c r="G22" s="38"/>
      <c r="H22" s="38"/>
      <c r="I22" s="142" t="s">
        <v>26</v>
      </c>
      <c r="J22" s="133" t="s">
        <v>3975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">
        <v>3976</v>
      </c>
      <c r="F23" s="38"/>
      <c r="G23" s="38"/>
      <c r="H23" s="38"/>
      <c r="I23" s="142" t="s">
        <v>29</v>
      </c>
      <c r="J23" s="133" t="s">
        <v>19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2" t="s">
        <v>36</v>
      </c>
      <c r="E25" s="38"/>
      <c r="F25" s="38"/>
      <c r="G25" s="38"/>
      <c r="H25" s="38"/>
      <c r="I25" s="142" t="s">
        <v>26</v>
      </c>
      <c r="J25" s="133" t="s">
        <v>3975</v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">
        <v>3976</v>
      </c>
      <c r="F26" s="38"/>
      <c r="G26" s="38"/>
      <c r="H26" s="38"/>
      <c r="I26" s="142" t="s">
        <v>29</v>
      </c>
      <c r="J26" s="133" t="s">
        <v>19</v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2" t="s">
        <v>37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47"/>
      <c r="B29" s="148"/>
      <c r="C29" s="147"/>
      <c r="D29" s="147"/>
      <c r="E29" s="149" t="s">
        <v>19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39</v>
      </c>
      <c r="E32" s="38"/>
      <c r="F32" s="38"/>
      <c r="G32" s="38"/>
      <c r="H32" s="38"/>
      <c r="I32" s="38"/>
      <c r="J32" s="153">
        <f>ROUND(J91,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41</v>
      </c>
      <c r="G34" s="38"/>
      <c r="H34" s="38"/>
      <c r="I34" s="154" t="s">
        <v>40</v>
      </c>
      <c r="J34" s="154" t="s">
        <v>42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43</v>
      </c>
      <c r="E35" s="142" t="s">
        <v>44</v>
      </c>
      <c r="F35" s="156">
        <f>ROUND((SUM(BE91:BE146)),  2)</f>
        <v>0</v>
      </c>
      <c r="G35" s="38"/>
      <c r="H35" s="38"/>
      <c r="I35" s="157">
        <v>0.20999999999999999</v>
      </c>
      <c r="J35" s="156">
        <f>ROUND(((SUM(BE91:BE146))*I35),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2" t="s">
        <v>45</v>
      </c>
      <c r="F36" s="156">
        <f>ROUND((SUM(BF91:BF146)),  2)</f>
        <v>0</v>
      </c>
      <c r="G36" s="38"/>
      <c r="H36" s="38"/>
      <c r="I36" s="157">
        <v>0.12</v>
      </c>
      <c r="J36" s="156">
        <f>ROUND(((SUM(BF91:BF146))*I36),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46</v>
      </c>
      <c r="F37" s="156">
        <f>ROUND((SUM(BG91:BG146)),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47</v>
      </c>
      <c r="F38" s="156">
        <f>ROUND((SUM(BH91:BH146)),  2)</f>
        <v>0</v>
      </c>
      <c r="G38" s="38"/>
      <c r="H38" s="38"/>
      <c r="I38" s="157">
        <v>0.12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48</v>
      </c>
      <c r="F39" s="156">
        <f>ROUND((SUM(BI91:BI146)),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8"/>
      <c r="D41" s="159" t="s">
        <v>49</v>
      </c>
      <c r="E41" s="160"/>
      <c r="F41" s="160"/>
      <c r="G41" s="161" t="s">
        <v>50</v>
      </c>
      <c r="H41" s="162" t="s">
        <v>51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120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169" t="str">
        <f>E7</f>
        <v>Revitalizace CZT Liberec - GreenNet III- D10 Úprava zdroje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118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69" t="s">
        <v>3973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484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6.5" customHeight="1">
      <c r="A54" s="38"/>
      <c r="B54" s="39"/>
      <c r="C54" s="40"/>
      <c r="D54" s="40"/>
      <c r="E54" s="69" t="str">
        <f>E11</f>
        <v>D10.4.1 - SO02 - Potrubní mosty - Základy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40"/>
      <c r="E56" s="40"/>
      <c r="F56" s="27" t="str">
        <f>F14</f>
        <v>Liberec</v>
      </c>
      <c r="G56" s="40"/>
      <c r="H56" s="40"/>
      <c r="I56" s="32" t="s">
        <v>23</v>
      </c>
      <c r="J56" s="72" t="str">
        <f>IF(J14="","",J14)</f>
        <v>21. 6. 2024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25.65" customHeight="1">
      <c r="A58" s="38"/>
      <c r="B58" s="39"/>
      <c r="C58" s="32" t="s">
        <v>25</v>
      </c>
      <c r="D58" s="40"/>
      <c r="E58" s="40"/>
      <c r="F58" s="27" t="str">
        <f>E17</f>
        <v>Teplárna Liberec, a.s.</v>
      </c>
      <c r="G58" s="40"/>
      <c r="H58" s="40"/>
      <c r="I58" s="32" t="s">
        <v>32</v>
      </c>
      <c r="J58" s="36" t="str">
        <f>E23</f>
        <v>TRANSPORTA Technology s.r.o.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5.65" customHeight="1">
      <c r="A59" s="38"/>
      <c r="B59" s="39"/>
      <c r="C59" s="32" t="s">
        <v>30</v>
      </c>
      <c r="D59" s="40"/>
      <c r="E59" s="40"/>
      <c r="F59" s="27" t="str">
        <f>IF(E20="","",E20)</f>
        <v>Vyplň údaj</v>
      </c>
      <c r="G59" s="40"/>
      <c r="H59" s="40"/>
      <c r="I59" s="32" t="s">
        <v>36</v>
      </c>
      <c r="J59" s="36" t="str">
        <f>E26</f>
        <v>TRANSPORTA Technology s.r.o.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0" t="s">
        <v>121</v>
      </c>
      <c r="D61" s="171"/>
      <c r="E61" s="171"/>
      <c r="F61" s="171"/>
      <c r="G61" s="171"/>
      <c r="H61" s="171"/>
      <c r="I61" s="171"/>
      <c r="J61" s="172" t="s">
        <v>122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3" t="s">
        <v>71</v>
      </c>
      <c r="D63" s="40"/>
      <c r="E63" s="40"/>
      <c r="F63" s="40"/>
      <c r="G63" s="40"/>
      <c r="H63" s="40"/>
      <c r="I63" s="40"/>
      <c r="J63" s="102">
        <f>J91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123</v>
      </c>
    </row>
    <row r="64" s="9" customFormat="1" ht="24.96" customHeight="1">
      <c r="A64" s="9"/>
      <c r="B64" s="174"/>
      <c r="C64" s="175"/>
      <c r="D64" s="176" t="s">
        <v>124</v>
      </c>
      <c r="E64" s="177"/>
      <c r="F64" s="177"/>
      <c r="G64" s="177"/>
      <c r="H64" s="177"/>
      <c r="I64" s="177"/>
      <c r="J64" s="178">
        <f>J92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0"/>
      <c r="C65" s="125"/>
      <c r="D65" s="181" t="s">
        <v>3096</v>
      </c>
      <c r="E65" s="182"/>
      <c r="F65" s="182"/>
      <c r="G65" s="182"/>
      <c r="H65" s="182"/>
      <c r="I65" s="182"/>
      <c r="J65" s="183">
        <f>J93</f>
        <v>0</v>
      </c>
      <c r="K65" s="125"/>
      <c r="L65" s="18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0"/>
      <c r="C66" s="125"/>
      <c r="D66" s="181" t="s">
        <v>125</v>
      </c>
      <c r="E66" s="182"/>
      <c r="F66" s="182"/>
      <c r="G66" s="182"/>
      <c r="H66" s="182"/>
      <c r="I66" s="182"/>
      <c r="J66" s="183">
        <f>J121</f>
        <v>0</v>
      </c>
      <c r="K66" s="125"/>
      <c r="L66" s="184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0"/>
      <c r="C67" s="125"/>
      <c r="D67" s="181" t="s">
        <v>3100</v>
      </c>
      <c r="E67" s="182"/>
      <c r="F67" s="182"/>
      <c r="G67" s="182"/>
      <c r="H67" s="182"/>
      <c r="I67" s="182"/>
      <c r="J67" s="183">
        <f>J130</f>
        <v>0</v>
      </c>
      <c r="K67" s="125"/>
      <c r="L67" s="184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74"/>
      <c r="C68" s="175"/>
      <c r="D68" s="176" t="s">
        <v>127</v>
      </c>
      <c r="E68" s="177"/>
      <c r="F68" s="177"/>
      <c r="G68" s="177"/>
      <c r="H68" s="177"/>
      <c r="I68" s="177"/>
      <c r="J68" s="178">
        <f>J134</f>
        <v>0</v>
      </c>
      <c r="K68" s="175"/>
      <c r="L68" s="17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0"/>
      <c r="C69" s="125"/>
      <c r="D69" s="181" t="s">
        <v>3977</v>
      </c>
      <c r="E69" s="182"/>
      <c r="F69" s="182"/>
      <c r="G69" s="182"/>
      <c r="H69" s="182"/>
      <c r="I69" s="182"/>
      <c r="J69" s="183">
        <f>J135</f>
        <v>0</v>
      </c>
      <c r="K69" s="125"/>
      <c r="L69" s="184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38"/>
      <c r="B70" s="39"/>
      <c r="C70" s="40"/>
      <c r="D70" s="40"/>
      <c r="E70" s="40"/>
      <c r="F70" s="40"/>
      <c r="G70" s="40"/>
      <c r="H70" s="40"/>
      <c r="I70" s="40"/>
      <c r="J70" s="40"/>
      <c r="K70" s="40"/>
      <c r="L70" s="14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6.96" customHeight="1">
      <c r="A71" s="38"/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14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5" s="2" customFormat="1" ht="6.96" customHeight="1">
      <c r="A75" s="38"/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14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24.96" customHeight="1">
      <c r="A76" s="38"/>
      <c r="B76" s="39"/>
      <c r="C76" s="23" t="s">
        <v>135</v>
      </c>
      <c r="D76" s="40"/>
      <c r="E76" s="40"/>
      <c r="F76" s="40"/>
      <c r="G76" s="40"/>
      <c r="H76" s="40"/>
      <c r="I76" s="40"/>
      <c r="J76" s="40"/>
      <c r="K76" s="40"/>
      <c r="L76" s="14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6.96" customHeight="1">
      <c r="A77" s="38"/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14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2" customHeight="1">
      <c r="A78" s="38"/>
      <c r="B78" s="39"/>
      <c r="C78" s="32" t="s">
        <v>16</v>
      </c>
      <c r="D78" s="40"/>
      <c r="E78" s="40"/>
      <c r="F78" s="40"/>
      <c r="G78" s="40"/>
      <c r="H78" s="40"/>
      <c r="I78" s="40"/>
      <c r="J78" s="40"/>
      <c r="K78" s="40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6.5" customHeight="1">
      <c r="A79" s="38"/>
      <c r="B79" s="39"/>
      <c r="C79" s="40"/>
      <c r="D79" s="40"/>
      <c r="E79" s="169" t="str">
        <f>E7</f>
        <v>Revitalizace CZT Liberec - GreenNet III- D10 Úprava zdroje</v>
      </c>
      <c r="F79" s="32"/>
      <c r="G79" s="32"/>
      <c r="H79" s="32"/>
      <c r="I79" s="40"/>
      <c r="J79" s="40"/>
      <c r="K79" s="40"/>
      <c r="L79" s="14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1" customFormat="1" ht="12" customHeight="1">
      <c r="B80" s="21"/>
      <c r="C80" s="32" t="s">
        <v>118</v>
      </c>
      <c r="D80" s="22"/>
      <c r="E80" s="22"/>
      <c r="F80" s="22"/>
      <c r="G80" s="22"/>
      <c r="H80" s="22"/>
      <c r="I80" s="22"/>
      <c r="J80" s="22"/>
      <c r="K80" s="22"/>
      <c r="L80" s="20"/>
    </row>
    <row r="81" s="2" customFormat="1" ht="16.5" customHeight="1">
      <c r="A81" s="38"/>
      <c r="B81" s="39"/>
      <c r="C81" s="40"/>
      <c r="D81" s="40"/>
      <c r="E81" s="169" t="s">
        <v>3973</v>
      </c>
      <c r="F81" s="40"/>
      <c r="G81" s="40"/>
      <c r="H81" s="40"/>
      <c r="I81" s="40"/>
      <c r="J81" s="40"/>
      <c r="K81" s="4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2" customHeight="1">
      <c r="A82" s="38"/>
      <c r="B82" s="39"/>
      <c r="C82" s="32" t="s">
        <v>484</v>
      </c>
      <c r="D82" s="40"/>
      <c r="E82" s="40"/>
      <c r="F82" s="40"/>
      <c r="G82" s="40"/>
      <c r="H82" s="40"/>
      <c r="I82" s="40"/>
      <c r="J82" s="40"/>
      <c r="K82" s="40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6.5" customHeight="1">
      <c r="A83" s="38"/>
      <c r="B83" s="39"/>
      <c r="C83" s="40"/>
      <c r="D83" s="40"/>
      <c r="E83" s="69" t="str">
        <f>E11</f>
        <v>D10.4.1 - SO02 - Potrubní mosty - Základy</v>
      </c>
      <c r="F83" s="40"/>
      <c r="G83" s="40"/>
      <c r="H83" s="40"/>
      <c r="I83" s="40"/>
      <c r="J83" s="40"/>
      <c r="K83" s="40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6.96" customHeight="1">
      <c r="A84" s="38"/>
      <c r="B84" s="39"/>
      <c r="C84" s="40"/>
      <c r="D84" s="40"/>
      <c r="E84" s="40"/>
      <c r="F84" s="40"/>
      <c r="G84" s="40"/>
      <c r="H84" s="40"/>
      <c r="I84" s="40"/>
      <c r="J84" s="40"/>
      <c r="K84" s="40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2" customHeight="1">
      <c r="A85" s="38"/>
      <c r="B85" s="39"/>
      <c r="C85" s="32" t="s">
        <v>21</v>
      </c>
      <c r="D85" s="40"/>
      <c r="E85" s="40"/>
      <c r="F85" s="27" t="str">
        <f>F14</f>
        <v>Liberec</v>
      </c>
      <c r="G85" s="40"/>
      <c r="H85" s="40"/>
      <c r="I85" s="32" t="s">
        <v>23</v>
      </c>
      <c r="J85" s="72" t="str">
        <f>IF(J14="","",J14)</f>
        <v>21. 6. 2024</v>
      </c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25.65" customHeight="1">
      <c r="A87" s="38"/>
      <c r="B87" s="39"/>
      <c r="C87" s="32" t="s">
        <v>25</v>
      </c>
      <c r="D87" s="40"/>
      <c r="E87" s="40"/>
      <c r="F87" s="27" t="str">
        <f>E17</f>
        <v>Teplárna Liberec, a.s.</v>
      </c>
      <c r="G87" s="40"/>
      <c r="H87" s="40"/>
      <c r="I87" s="32" t="s">
        <v>32</v>
      </c>
      <c r="J87" s="36" t="str">
        <f>E23</f>
        <v>TRANSPORTA Technology s.r.o.</v>
      </c>
      <c r="K87" s="40"/>
      <c r="L87" s="14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25.65" customHeight="1">
      <c r="A88" s="38"/>
      <c r="B88" s="39"/>
      <c r="C88" s="32" t="s">
        <v>30</v>
      </c>
      <c r="D88" s="40"/>
      <c r="E88" s="40"/>
      <c r="F88" s="27" t="str">
        <f>IF(E20="","",E20)</f>
        <v>Vyplň údaj</v>
      </c>
      <c r="G88" s="40"/>
      <c r="H88" s="40"/>
      <c r="I88" s="32" t="s">
        <v>36</v>
      </c>
      <c r="J88" s="36" t="str">
        <f>E26</f>
        <v>TRANSPORTA Technology s.r.o.</v>
      </c>
      <c r="K88" s="40"/>
      <c r="L88" s="14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0.32" customHeight="1">
      <c r="A89" s="38"/>
      <c r="B89" s="39"/>
      <c r="C89" s="40"/>
      <c r="D89" s="40"/>
      <c r="E89" s="40"/>
      <c r="F89" s="40"/>
      <c r="G89" s="40"/>
      <c r="H89" s="40"/>
      <c r="I89" s="40"/>
      <c r="J89" s="40"/>
      <c r="K89" s="40"/>
      <c r="L89" s="144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11" customFormat="1" ht="29.28" customHeight="1">
      <c r="A90" s="185"/>
      <c r="B90" s="186"/>
      <c r="C90" s="187" t="s">
        <v>136</v>
      </c>
      <c r="D90" s="188" t="s">
        <v>58</v>
      </c>
      <c r="E90" s="188" t="s">
        <v>54</v>
      </c>
      <c r="F90" s="188" t="s">
        <v>55</v>
      </c>
      <c r="G90" s="188" t="s">
        <v>137</v>
      </c>
      <c r="H90" s="188" t="s">
        <v>138</v>
      </c>
      <c r="I90" s="188" t="s">
        <v>139</v>
      </c>
      <c r="J90" s="188" t="s">
        <v>122</v>
      </c>
      <c r="K90" s="189" t="s">
        <v>140</v>
      </c>
      <c r="L90" s="190"/>
      <c r="M90" s="92" t="s">
        <v>19</v>
      </c>
      <c r="N90" s="93" t="s">
        <v>43</v>
      </c>
      <c r="O90" s="93" t="s">
        <v>141</v>
      </c>
      <c r="P90" s="93" t="s">
        <v>142</v>
      </c>
      <c r="Q90" s="93" t="s">
        <v>143</v>
      </c>
      <c r="R90" s="93" t="s">
        <v>144</v>
      </c>
      <c r="S90" s="93" t="s">
        <v>145</v>
      </c>
      <c r="T90" s="94" t="s">
        <v>146</v>
      </c>
      <c r="U90" s="185"/>
      <c r="V90" s="185"/>
      <c r="W90" s="185"/>
      <c r="X90" s="185"/>
      <c r="Y90" s="185"/>
      <c r="Z90" s="185"/>
      <c r="AA90" s="185"/>
      <c r="AB90" s="185"/>
      <c r="AC90" s="185"/>
      <c r="AD90" s="185"/>
      <c r="AE90" s="185"/>
    </row>
    <row r="91" s="2" customFormat="1" ht="22.8" customHeight="1">
      <c r="A91" s="38"/>
      <c r="B91" s="39"/>
      <c r="C91" s="99" t="s">
        <v>147</v>
      </c>
      <c r="D91" s="40"/>
      <c r="E91" s="40"/>
      <c r="F91" s="40"/>
      <c r="G91" s="40"/>
      <c r="H91" s="40"/>
      <c r="I91" s="40"/>
      <c r="J91" s="191">
        <f>BK91</f>
        <v>0</v>
      </c>
      <c r="K91" s="40"/>
      <c r="L91" s="44"/>
      <c r="M91" s="95"/>
      <c r="N91" s="192"/>
      <c r="O91" s="96"/>
      <c r="P91" s="193">
        <f>P92+P134</f>
        <v>0</v>
      </c>
      <c r="Q91" s="96"/>
      <c r="R91" s="193">
        <f>R92+R134</f>
        <v>119.35370028000001</v>
      </c>
      <c r="S91" s="96"/>
      <c r="T91" s="194">
        <f>T92+T134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72</v>
      </c>
      <c r="AU91" s="17" t="s">
        <v>123</v>
      </c>
      <c r="BK91" s="195">
        <f>BK92+BK134</f>
        <v>0</v>
      </c>
    </row>
    <row r="92" s="12" customFormat="1" ht="25.92" customHeight="1">
      <c r="A92" s="12"/>
      <c r="B92" s="196"/>
      <c r="C92" s="197"/>
      <c r="D92" s="198" t="s">
        <v>72</v>
      </c>
      <c r="E92" s="199" t="s">
        <v>148</v>
      </c>
      <c r="F92" s="199" t="s">
        <v>149</v>
      </c>
      <c r="G92" s="197"/>
      <c r="H92" s="197"/>
      <c r="I92" s="200"/>
      <c r="J92" s="201">
        <f>BK92</f>
        <v>0</v>
      </c>
      <c r="K92" s="197"/>
      <c r="L92" s="202"/>
      <c r="M92" s="203"/>
      <c r="N92" s="204"/>
      <c r="O92" s="204"/>
      <c r="P92" s="205">
        <f>P93+P121+P130</f>
        <v>0</v>
      </c>
      <c r="Q92" s="204"/>
      <c r="R92" s="205">
        <f>R93+R121+R130</f>
        <v>119.35370028000001</v>
      </c>
      <c r="S92" s="204"/>
      <c r="T92" s="206">
        <f>T93+T121+T130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7" t="s">
        <v>81</v>
      </c>
      <c r="AT92" s="208" t="s">
        <v>72</v>
      </c>
      <c r="AU92" s="208" t="s">
        <v>73</v>
      </c>
      <c r="AY92" s="207" t="s">
        <v>150</v>
      </c>
      <c r="BK92" s="209">
        <f>BK93+BK121+BK130</f>
        <v>0</v>
      </c>
    </row>
    <row r="93" s="12" customFormat="1" ht="22.8" customHeight="1">
      <c r="A93" s="12"/>
      <c r="B93" s="196"/>
      <c r="C93" s="197"/>
      <c r="D93" s="198" t="s">
        <v>72</v>
      </c>
      <c r="E93" s="210" t="s">
        <v>83</v>
      </c>
      <c r="F93" s="210" t="s">
        <v>3142</v>
      </c>
      <c r="G93" s="197"/>
      <c r="H93" s="197"/>
      <c r="I93" s="200"/>
      <c r="J93" s="211">
        <f>BK93</f>
        <v>0</v>
      </c>
      <c r="K93" s="197"/>
      <c r="L93" s="202"/>
      <c r="M93" s="203"/>
      <c r="N93" s="204"/>
      <c r="O93" s="204"/>
      <c r="P93" s="205">
        <f>SUM(P94:P120)</f>
        <v>0</v>
      </c>
      <c r="Q93" s="204"/>
      <c r="R93" s="205">
        <f>SUM(R94:R120)</f>
        <v>116.36232028000001</v>
      </c>
      <c r="S93" s="204"/>
      <c r="T93" s="206">
        <f>SUM(T94:T120)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7" t="s">
        <v>81</v>
      </c>
      <c r="AT93" s="208" t="s">
        <v>72</v>
      </c>
      <c r="AU93" s="208" t="s">
        <v>81</v>
      </c>
      <c r="AY93" s="207" t="s">
        <v>150</v>
      </c>
      <c r="BK93" s="209">
        <f>SUM(BK94:BK120)</f>
        <v>0</v>
      </c>
    </row>
    <row r="94" s="2" customFormat="1" ht="16.5" customHeight="1">
      <c r="A94" s="38"/>
      <c r="B94" s="39"/>
      <c r="C94" s="212" t="s">
        <v>81</v>
      </c>
      <c r="D94" s="212" t="s">
        <v>153</v>
      </c>
      <c r="E94" s="213" t="s">
        <v>3978</v>
      </c>
      <c r="F94" s="214" t="s">
        <v>3979</v>
      </c>
      <c r="G94" s="215" t="s">
        <v>1085</v>
      </c>
      <c r="H94" s="216">
        <v>5.9100000000000001</v>
      </c>
      <c r="I94" s="217"/>
      <c r="J94" s="218">
        <f>ROUND(I94*H94,2)</f>
        <v>0</v>
      </c>
      <c r="K94" s="214" t="s">
        <v>157</v>
      </c>
      <c r="L94" s="44"/>
      <c r="M94" s="219" t="s">
        <v>19</v>
      </c>
      <c r="N94" s="220" t="s">
        <v>44</v>
      </c>
      <c r="O94" s="84"/>
      <c r="P94" s="221">
        <f>O94*H94</f>
        <v>0</v>
      </c>
      <c r="Q94" s="221">
        <v>2.1600000000000001</v>
      </c>
      <c r="R94" s="221">
        <f>Q94*H94</f>
        <v>12.765600000000001</v>
      </c>
      <c r="S94" s="221">
        <v>0</v>
      </c>
      <c r="T94" s="222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23" t="s">
        <v>179</v>
      </c>
      <c r="AT94" s="223" t="s">
        <v>153</v>
      </c>
      <c r="AU94" s="223" t="s">
        <v>83</v>
      </c>
      <c r="AY94" s="17" t="s">
        <v>150</v>
      </c>
      <c r="BE94" s="224">
        <f>IF(N94="základní",J94,0)</f>
        <v>0</v>
      </c>
      <c r="BF94" s="224">
        <f>IF(N94="snížená",J94,0)</f>
        <v>0</v>
      </c>
      <c r="BG94" s="224">
        <f>IF(N94="zákl. přenesená",J94,0)</f>
        <v>0</v>
      </c>
      <c r="BH94" s="224">
        <f>IF(N94="sníž. přenesená",J94,0)</f>
        <v>0</v>
      </c>
      <c r="BI94" s="224">
        <f>IF(N94="nulová",J94,0)</f>
        <v>0</v>
      </c>
      <c r="BJ94" s="17" t="s">
        <v>81</v>
      </c>
      <c r="BK94" s="224">
        <f>ROUND(I94*H94,2)</f>
        <v>0</v>
      </c>
      <c r="BL94" s="17" t="s">
        <v>179</v>
      </c>
      <c r="BM94" s="223" t="s">
        <v>3980</v>
      </c>
    </row>
    <row r="95" s="2" customFormat="1">
      <c r="A95" s="38"/>
      <c r="B95" s="39"/>
      <c r="C95" s="40"/>
      <c r="D95" s="225" t="s">
        <v>159</v>
      </c>
      <c r="E95" s="40"/>
      <c r="F95" s="226" t="s">
        <v>3979</v>
      </c>
      <c r="G95" s="40"/>
      <c r="H95" s="40"/>
      <c r="I95" s="227"/>
      <c r="J95" s="40"/>
      <c r="K95" s="40"/>
      <c r="L95" s="44"/>
      <c r="M95" s="228"/>
      <c r="N95" s="229"/>
      <c r="O95" s="84"/>
      <c r="P95" s="84"/>
      <c r="Q95" s="84"/>
      <c r="R95" s="84"/>
      <c r="S95" s="84"/>
      <c r="T95" s="85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159</v>
      </c>
      <c r="AU95" s="17" t="s">
        <v>83</v>
      </c>
    </row>
    <row r="96" s="2" customFormat="1">
      <c r="A96" s="38"/>
      <c r="B96" s="39"/>
      <c r="C96" s="40"/>
      <c r="D96" s="230" t="s">
        <v>161</v>
      </c>
      <c r="E96" s="40"/>
      <c r="F96" s="231" t="s">
        <v>3981</v>
      </c>
      <c r="G96" s="40"/>
      <c r="H96" s="40"/>
      <c r="I96" s="227"/>
      <c r="J96" s="40"/>
      <c r="K96" s="40"/>
      <c r="L96" s="44"/>
      <c r="M96" s="228"/>
      <c r="N96" s="229"/>
      <c r="O96" s="84"/>
      <c r="P96" s="84"/>
      <c r="Q96" s="84"/>
      <c r="R96" s="84"/>
      <c r="S96" s="84"/>
      <c r="T96" s="85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161</v>
      </c>
      <c r="AU96" s="17" t="s">
        <v>83</v>
      </c>
    </row>
    <row r="97" s="2" customFormat="1">
      <c r="A97" s="38"/>
      <c r="B97" s="39"/>
      <c r="C97" s="40"/>
      <c r="D97" s="225" t="s">
        <v>260</v>
      </c>
      <c r="E97" s="40"/>
      <c r="F97" s="253" t="s">
        <v>3982</v>
      </c>
      <c r="G97" s="40"/>
      <c r="H97" s="40"/>
      <c r="I97" s="227"/>
      <c r="J97" s="40"/>
      <c r="K97" s="40"/>
      <c r="L97" s="44"/>
      <c r="M97" s="228"/>
      <c r="N97" s="229"/>
      <c r="O97" s="84"/>
      <c r="P97" s="84"/>
      <c r="Q97" s="84"/>
      <c r="R97" s="84"/>
      <c r="S97" s="84"/>
      <c r="T97" s="85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260</v>
      </c>
      <c r="AU97" s="17" t="s">
        <v>83</v>
      </c>
    </row>
    <row r="98" s="13" customFormat="1">
      <c r="A98" s="13"/>
      <c r="B98" s="232"/>
      <c r="C98" s="233"/>
      <c r="D98" s="225" t="s">
        <v>163</v>
      </c>
      <c r="E98" s="234" t="s">
        <v>19</v>
      </c>
      <c r="F98" s="235" t="s">
        <v>3983</v>
      </c>
      <c r="G98" s="233"/>
      <c r="H98" s="236">
        <v>1.6799999999999999</v>
      </c>
      <c r="I98" s="237"/>
      <c r="J98" s="233"/>
      <c r="K98" s="233"/>
      <c r="L98" s="238"/>
      <c r="M98" s="239"/>
      <c r="N98" s="240"/>
      <c r="O98" s="240"/>
      <c r="P98" s="240"/>
      <c r="Q98" s="240"/>
      <c r="R98" s="240"/>
      <c r="S98" s="240"/>
      <c r="T98" s="241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2" t="s">
        <v>163</v>
      </c>
      <c r="AU98" s="242" t="s">
        <v>83</v>
      </c>
      <c r="AV98" s="13" t="s">
        <v>83</v>
      </c>
      <c r="AW98" s="13" t="s">
        <v>35</v>
      </c>
      <c r="AX98" s="13" t="s">
        <v>73</v>
      </c>
      <c r="AY98" s="242" t="s">
        <v>150</v>
      </c>
    </row>
    <row r="99" s="13" customFormat="1">
      <c r="A99" s="13"/>
      <c r="B99" s="232"/>
      <c r="C99" s="233"/>
      <c r="D99" s="225" t="s">
        <v>163</v>
      </c>
      <c r="E99" s="234" t="s">
        <v>19</v>
      </c>
      <c r="F99" s="235" t="s">
        <v>3984</v>
      </c>
      <c r="G99" s="233"/>
      <c r="H99" s="236">
        <v>1.05</v>
      </c>
      <c r="I99" s="237"/>
      <c r="J99" s="233"/>
      <c r="K99" s="233"/>
      <c r="L99" s="238"/>
      <c r="M99" s="239"/>
      <c r="N99" s="240"/>
      <c r="O99" s="240"/>
      <c r="P99" s="240"/>
      <c r="Q99" s="240"/>
      <c r="R99" s="240"/>
      <c r="S99" s="240"/>
      <c r="T99" s="241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2" t="s">
        <v>163</v>
      </c>
      <c r="AU99" s="242" t="s">
        <v>83</v>
      </c>
      <c r="AV99" s="13" t="s">
        <v>83</v>
      </c>
      <c r="AW99" s="13" t="s">
        <v>35</v>
      </c>
      <c r="AX99" s="13" t="s">
        <v>73</v>
      </c>
      <c r="AY99" s="242" t="s">
        <v>150</v>
      </c>
    </row>
    <row r="100" s="13" customFormat="1">
      <c r="A100" s="13"/>
      <c r="B100" s="232"/>
      <c r="C100" s="233"/>
      <c r="D100" s="225" t="s">
        <v>163</v>
      </c>
      <c r="E100" s="234" t="s">
        <v>19</v>
      </c>
      <c r="F100" s="235" t="s">
        <v>3985</v>
      </c>
      <c r="G100" s="233"/>
      <c r="H100" s="236">
        <v>3.1800000000000002</v>
      </c>
      <c r="I100" s="237"/>
      <c r="J100" s="233"/>
      <c r="K100" s="233"/>
      <c r="L100" s="238"/>
      <c r="M100" s="239"/>
      <c r="N100" s="240"/>
      <c r="O100" s="240"/>
      <c r="P100" s="240"/>
      <c r="Q100" s="240"/>
      <c r="R100" s="240"/>
      <c r="S100" s="240"/>
      <c r="T100" s="241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2" t="s">
        <v>163</v>
      </c>
      <c r="AU100" s="242" t="s">
        <v>83</v>
      </c>
      <c r="AV100" s="13" t="s">
        <v>83</v>
      </c>
      <c r="AW100" s="13" t="s">
        <v>35</v>
      </c>
      <c r="AX100" s="13" t="s">
        <v>73</v>
      </c>
      <c r="AY100" s="242" t="s">
        <v>150</v>
      </c>
    </row>
    <row r="101" s="2" customFormat="1" ht="16.5" customHeight="1">
      <c r="A101" s="38"/>
      <c r="B101" s="39"/>
      <c r="C101" s="212" t="s">
        <v>83</v>
      </c>
      <c r="D101" s="212" t="s">
        <v>153</v>
      </c>
      <c r="E101" s="213" t="s">
        <v>3986</v>
      </c>
      <c r="F101" s="214" t="s">
        <v>3987</v>
      </c>
      <c r="G101" s="215" t="s">
        <v>1085</v>
      </c>
      <c r="H101" s="216">
        <v>39.399999999999999</v>
      </c>
      <c r="I101" s="217"/>
      <c r="J101" s="218">
        <f>ROUND(I101*H101,2)</f>
        <v>0</v>
      </c>
      <c r="K101" s="214" t="s">
        <v>157</v>
      </c>
      <c r="L101" s="44"/>
      <c r="M101" s="219" t="s">
        <v>19</v>
      </c>
      <c r="N101" s="220" t="s">
        <v>44</v>
      </c>
      <c r="O101" s="84"/>
      <c r="P101" s="221">
        <f>O101*H101</f>
        <v>0</v>
      </c>
      <c r="Q101" s="221">
        <v>2.55328</v>
      </c>
      <c r="R101" s="221">
        <f>Q101*H101</f>
        <v>100.599232</v>
      </c>
      <c r="S101" s="221">
        <v>0</v>
      </c>
      <c r="T101" s="222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23" t="s">
        <v>179</v>
      </c>
      <c r="AT101" s="223" t="s">
        <v>153</v>
      </c>
      <c r="AU101" s="223" t="s">
        <v>83</v>
      </c>
      <c r="AY101" s="17" t="s">
        <v>150</v>
      </c>
      <c r="BE101" s="224">
        <f>IF(N101="základní",J101,0)</f>
        <v>0</v>
      </c>
      <c r="BF101" s="224">
        <f>IF(N101="snížená",J101,0)</f>
        <v>0</v>
      </c>
      <c r="BG101" s="224">
        <f>IF(N101="zákl. přenesená",J101,0)</f>
        <v>0</v>
      </c>
      <c r="BH101" s="224">
        <f>IF(N101="sníž. přenesená",J101,0)</f>
        <v>0</v>
      </c>
      <c r="BI101" s="224">
        <f>IF(N101="nulová",J101,0)</f>
        <v>0</v>
      </c>
      <c r="BJ101" s="17" t="s">
        <v>81</v>
      </c>
      <c r="BK101" s="224">
        <f>ROUND(I101*H101,2)</f>
        <v>0</v>
      </c>
      <c r="BL101" s="17" t="s">
        <v>179</v>
      </c>
      <c r="BM101" s="223" t="s">
        <v>3988</v>
      </c>
    </row>
    <row r="102" s="2" customFormat="1">
      <c r="A102" s="38"/>
      <c r="B102" s="39"/>
      <c r="C102" s="40"/>
      <c r="D102" s="225" t="s">
        <v>159</v>
      </c>
      <c r="E102" s="40"/>
      <c r="F102" s="226" t="s">
        <v>3989</v>
      </c>
      <c r="G102" s="40"/>
      <c r="H102" s="40"/>
      <c r="I102" s="227"/>
      <c r="J102" s="40"/>
      <c r="K102" s="40"/>
      <c r="L102" s="44"/>
      <c r="M102" s="228"/>
      <c r="N102" s="229"/>
      <c r="O102" s="84"/>
      <c r="P102" s="84"/>
      <c r="Q102" s="84"/>
      <c r="R102" s="84"/>
      <c r="S102" s="84"/>
      <c r="T102" s="85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7" t="s">
        <v>159</v>
      </c>
      <c r="AU102" s="17" t="s">
        <v>83</v>
      </c>
    </row>
    <row r="103" s="2" customFormat="1">
      <c r="A103" s="38"/>
      <c r="B103" s="39"/>
      <c r="C103" s="40"/>
      <c r="D103" s="230" t="s">
        <v>161</v>
      </c>
      <c r="E103" s="40"/>
      <c r="F103" s="231" t="s">
        <v>3990</v>
      </c>
      <c r="G103" s="40"/>
      <c r="H103" s="40"/>
      <c r="I103" s="227"/>
      <c r="J103" s="40"/>
      <c r="K103" s="40"/>
      <c r="L103" s="44"/>
      <c r="M103" s="228"/>
      <c r="N103" s="229"/>
      <c r="O103" s="84"/>
      <c r="P103" s="84"/>
      <c r="Q103" s="84"/>
      <c r="R103" s="84"/>
      <c r="S103" s="84"/>
      <c r="T103" s="85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161</v>
      </c>
      <c r="AU103" s="17" t="s">
        <v>83</v>
      </c>
    </row>
    <row r="104" s="13" customFormat="1">
      <c r="A104" s="13"/>
      <c r="B104" s="232"/>
      <c r="C104" s="233"/>
      <c r="D104" s="225" t="s">
        <v>163</v>
      </c>
      <c r="E104" s="234" t="s">
        <v>19</v>
      </c>
      <c r="F104" s="235" t="s">
        <v>3991</v>
      </c>
      <c r="G104" s="233"/>
      <c r="H104" s="236">
        <v>39.399999999999999</v>
      </c>
      <c r="I104" s="237"/>
      <c r="J104" s="233"/>
      <c r="K104" s="233"/>
      <c r="L104" s="238"/>
      <c r="M104" s="239"/>
      <c r="N104" s="240"/>
      <c r="O104" s="240"/>
      <c r="P104" s="240"/>
      <c r="Q104" s="240"/>
      <c r="R104" s="240"/>
      <c r="S104" s="240"/>
      <c r="T104" s="241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2" t="s">
        <v>163</v>
      </c>
      <c r="AU104" s="242" t="s">
        <v>83</v>
      </c>
      <c r="AV104" s="13" t="s">
        <v>83</v>
      </c>
      <c r="AW104" s="13" t="s">
        <v>35</v>
      </c>
      <c r="AX104" s="13" t="s">
        <v>81</v>
      </c>
      <c r="AY104" s="242" t="s">
        <v>150</v>
      </c>
    </row>
    <row r="105" s="2" customFormat="1" ht="16.5" customHeight="1">
      <c r="A105" s="38"/>
      <c r="B105" s="39"/>
      <c r="C105" s="212" t="s">
        <v>171</v>
      </c>
      <c r="D105" s="212" t="s">
        <v>153</v>
      </c>
      <c r="E105" s="213" t="s">
        <v>3992</v>
      </c>
      <c r="F105" s="214" t="s">
        <v>3993</v>
      </c>
      <c r="G105" s="215" t="s">
        <v>156</v>
      </c>
      <c r="H105" s="216">
        <v>90</v>
      </c>
      <c r="I105" s="217"/>
      <c r="J105" s="218">
        <f>ROUND(I105*H105,2)</f>
        <v>0</v>
      </c>
      <c r="K105" s="214" t="s">
        <v>157</v>
      </c>
      <c r="L105" s="44"/>
      <c r="M105" s="219" t="s">
        <v>19</v>
      </c>
      <c r="N105" s="220" t="s">
        <v>44</v>
      </c>
      <c r="O105" s="84"/>
      <c r="P105" s="221">
        <f>O105*H105</f>
        <v>0</v>
      </c>
      <c r="Q105" s="221">
        <v>0.0053899999999999998</v>
      </c>
      <c r="R105" s="221">
        <f>Q105*H105</f>
        <v>0.48509999999999998</v>
      </c>
      <c r="S105" s="221">
        <v>0</v>
      </c>
      <c r="T105" s="222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23" t="s">
        <v>179</v>
      </c>
      <c r="AT105" s="223" t="s">
        <v>153</v>
      </c>
      <c r="AU105" s="223" t="s">
        <v>83</v>
      </c>
      <c r="AY105" s="17" t="s">
        <v>150</v>
      </c>
      <c r="BE105" s="224">
        <f>IF(N105="základní",J105,0)</f>
        <v>0</v>
      </c>
      <c r="BF105" s="224">
        <f>IF(N105="snížená",J105,0)</f>
        <v>0</v>
      </c>
      <c r="BG105" s="224">
        <f>IF(N105="zákl. přenesená",J105,0)</f>
        <v>0</v>
      </c>
      <c r="BH105" s="224">
        <f>IF(N105="sníž. přenesená",J105,0)</f>
        <v>0</v>
      </c>
      <c r="BI105" s="224">
        <f>IF(N105="nulová",J105,0)</f>
        <v>0</v>
      </c>
      <c r="BJ105" s="17" t="s">
        <v>81</v>
      </c>
      <c r="BK105" s="224">
        <f>ROUND(I105*H105,2)</f>
        <v>0</v>
      </c>
      <c r="BL105" s="17" t="s">
        <v>179</v>
      </c>
      <c r="BM105" s="223" t="s">
        <v>3994</v>
      </c>
    </row>
    <row r="106" s="2" customFormat="1">
      <c r="A106" s="38"/>
      <c r="B106" s="39"/>
      <c r="C106" s="40"/>
      <c r="D106" s="225" t="s">
        <v>159</v>
      </c>
      <c r="E106" s="40"/>
      <c r="F106" s="226" t="s">
        <v>3995</v>
      </c>
      <c r="G106" s="40"/>
      <c r="H106" s="40"/>
      <c r="I106" s="227"/>
      <c r="J106" s="40"/>
      <c r="K106" s="40"/>
      <c r="L106" s="44"/>
      <c r="M106" s="228"/>
      <c r="N106" s="229"/>
      <c r="O106" s="84"/>
      <c r="P106" s="84"/>
      <c r="Q106" s="84"/>
      <c r="R106" s="84"/>
      <c r="S106" s="84"/>
      <c r="T106" s="85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17" t="s">
        <v>159</v>
      </c>
      <c r="AU106" s="17" t="s">
        <v>83</v>
      </c>
    </row>
    <row r="107" s="2" customFormat="1">
      <c r="A107" s="38"/>
      <c r="B107" s="39"/>
      <c r="C107" s="40"/>
      <c r="D107" s="230" t="s">
        <v>161</v>
      </c>
      <c r="E107" s="40"/>
      <c r="F107" s="231" t="s">
        <v>3996</v>
      </c>
      <c r="G107" s="40"/>
      <c r="H107" s="40"/>
      <c r="I107" s="227"/>
      <c r="J107" s="40"/>
      <c r="K107" s="40"/>
      <c r="L107" s="44"/>
      <c r="M107" s="228"/>
      <c r="N107" s="229"/>
      <c r="O107" s="84"/>
      <c r="P107" s="84"/>
      <c r="Q107" s="84"/>
      <c r="R107" s="84"/>
      <c r="S107" s="84"/>
      <c r="T107" s="85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17" t="s">
        <v>161</v>
      </c>
      <c r="AU107" s="17" t="s">
        <v>83</v>
      </c>
    </row>
    <row r="108" s="2" customFormat="1">
      <c r="A108" s="38"/>
      <c r="B108" s="39"/>
      <c r="C108" s="40"/>
      <c r="D108" s="225" t="s">
        <v>260</v>
      </c>
      <c r="E108" s="40"/>
      <c r="F108" s="253" t="s">
        <v>3997</v>
      </c>
      <c r="G108" s="40"/>
      <c r="H108" s="40"/>
      <c r="I108" s="227"/>
      <c r="J108" s="40"/>
      <c r="K108" s="40"/>
      <c r="L108" s="44"/>
      <c r="M108" s="228"/>
      <c r="N108" s="229"/>
      <c r="O108" s="84"/>
      <c r="P108" s="84"/>
      <c r="Q108" s="84"/>
      <c r="R108" s="84"/>
      <c r="S108" s="84"/>
      <c r="T108" s="85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7" t="s">
        <v>260</v>
      </c>
      <c r="AU108" s="17" t="s">
        <v>83</v>
      </c>
    </row>
    <row r="109" s="13" customFormat="1">
      <c r="A109" s="13"/>
      <c r="B109" s="232"/>
      <c r="C109" s="233"/>
      <c r="D109" s="225" t="s">
        <v>163</v>
      </c>
      <c r="E109" s="234" t="s">
        <v>19</v>
      </c>
      <c r="F109" s="235" t="s">
        <v>3998</v>
      </c>
      <c r="G109" s="233"/>
      <c r="H109" s="236">
        <v>60.799999999999997</v>
      </c>
      <c r="I109" s="237"/>
      <c r="J109" s="233"/>
      <c r="K109" s="233"/>
      <c r="L109" s="238"/>
      <c r="M109" s="239"/>
      <c r="N109" s="240"/>
      <c r="O109" s="240"/>
      <c r="P109" s="240"/>
      <c r="Q109" s="240"/>
      <c r="R109" s="240"/>
      <c r="S109" s="240"/>
      <c r="T109" s="241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2" t="s">
        <v>163</v>
      </c>
      <c r="AU109" s="242" t="s">
        <v>83</v>
      </c>
      <c r="AV109" s="13" t="s">
        <v>83</v>
      </c>
      <c r="AW109" s="13" t="s">
        <v>35</v>
      </c>
      <c r="AX109" s="13" t="s">
        <v>73</v>
      </c>
      <c r="AY109" s="242" t="s">
        <v>150</v>
      </c>
    </row>
    <row r="110" s="13" customFormat="1">
      <c r="A110" s="13"/>
      <c r="B110" s="232"/>
      <c r="C110" s="233"/>
      <c r="D110" s="225" t="s">
        <v>163</v>
      </c>
      <c r="E110" s="234" t="s">
        <v>19</v>
      </c>
      <c r="F110" s="235" t="s">
        <v>3999</v>
      </c>
      <c r="G110" s="233"/>
      <c r="H110" s="236">
        <v>10.6</v>
      </c>
      <c r="I110" s="237"/>
      <c r="J110" s="233"/>
      <c r="K110" s="233"/>
      <c r="L110" s="238"/>
      <c r="M110" s="239"/>
      <c r="N110" s="240"/>
      <c r="O110" s="240"/>
      <c r="P110" s="240"/>
      <c r="Q110" s="240"/>
      <c r="R110" s="240"/>
      <c r="S110" s="240"/>
      <c r="T110" s="241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2" t="s">
        <v>163</v>
      </c>
      <c r="AU110" s="242" t="s">
        <v>83</v>
      </c>
      <c r="AV110" s="13" t="s">
        <v>83</v>
      </c>
      <c r="AW110" s="13" t="s">
        <v>35</v>
      </c>
      <c r="AX110" s="13" t="s">
        <v>73</v>
      </c>
      <c r="AY110" s="242" t="s">
        <v>150</v>
      </c>
    </row>
    <row r="111" s="13" customFormat="1">
      <c r="A111" s="13"/>
      <c r="B111" s="232"/>
      <c r="C111" s="233"/>
      <c r="D111" s="225" t="s">
        <v>163</v>
      </c>
      <c r="E111" s="234" t="s">
        <v>19</v>
      </c>
      <c r="F111" s="235" t="s">
        <v>4000</v>
      </c>
      <c r="G111" s="233"/>
      <c r="H111" s="236">
        <v>18.600000000000001</v>
      </c>
      <c r="I111" s="237"/>
      <c r="J111" s="233"/>
      <c r="K111" s="233"/>
      <c r="L111" s="238"/>
      <c r="M111" s="239"/>
      <c r="N111" s="240"/>
      <c r="O111" s="240"/>
      <c r="P111" s="240"/>
      <c r="Q111" s="240"/>
      <c r="R111" s="240"/>
      <c r="S111" s="240"/>
      <c r="T111" s="241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2" t="s">
        <v>163</v>
      </c>
      <c r="AU111" s="242" t="s">
        <v>83</v>
      </c>
      <c r="AV111" s="13" t="s">
        <v>83</v>
      </c>
      <c r="AW111" s="13" t="s">
        <v>35</v>
      </c>
      <c r="AX111" s="13" t="s">
        <v>73</v>
      </c>
      <c r="AY111" s="242" t="s">
        <v>150</v>
      </c>
    </row>
    <row r="112" s="2" customFormat="1" ht="16.5" customHeight="1">
      <c r="A112" s="38"/>
      <c r="B112" s="39"/>
      <c r="C112" s="212" t="s">
        <v>179</v>
      </c>
      <c r="D112" s="212" t="s">
        <v>153</v>
      </c>
      <c r="E112" s="213" t="s">
        <v>4001</v>
      </c>
      <c r="F112" s="214" t="s">
        <v>4002</v>
      </c>
      <c r="G112" s="215" t="s">
        <v>156</v>
      </c>
      <c r="H112" s="216">
        <v>90</v>
      </c>
      <c r="I112" s="217"/>
      <c r="J112" s="218">
        <f>ROUND(I112*H112,2)</f>
        <v>0</v>
      </c>
      <c r="K112" s="214" t="s">
        <v>157</v>
      </c>
      <c r="L112" s="44"/>
      <c r="M112" s="219" t="s">
        <v>19</v>
      </c>
      <c r="N112" s="220" t="s">
        <v>44</v>
      </c>
      <c r="O112" s="84"/>
      <c r="P112" s="221">
        <f>O112*H112</f>
        <v>0</v>
      </c>
      <c r="Q112" s="221">
        <v>0</v>
      </c>
      <c r="R112" s="221">
        <f>Q112*H112</f>
        <v>0</v>
      </c>
      <c r="S112" s="221">
        <v>0</v>
      </c>
      <c r="T112" s="222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23" t="s">
        <v>179</v>
      </c>
      <c r="AT112" s="223" t="s">
        <v>153</v>
      </c>
      <c r="AU112" s="223" t="s">
        <v>83</v>
      </c>
      <c r="AY112" s="17" t="s">
        <v>150</v>
      </c>
      <c r="BE112" s="224">
        <f>IF(N112="základní",J112,0)</f>
        <v>0</v>
      </c>
      <c r="BF112" s="224">
        <f>IF(N112="snížená",J112,0)</f>
        <v>0</v>
      </c>
      <c r="BG112" s="224">
        <f>IF(N112="zákl. přenesená",J112,0)</f>
        <v>0</v>
      </c>
      <c r="BH112" s="224">
        <f>IF(N112="sníž. přenesená",J112,0)</f>
        <v>0</v>
      </c>
      <c r="BI112" s="224">
        <f>IF(N112="nulová",J112,0)</f>
        <v>0</v>
      </c>
      <c r="BJ112" s="17" t="s">
        <v>81</v>
      </c>
      <c r="BK112" s="224">
        <f>ROUND(I112*H112,2)</f>
        <v>0</v>
      </c>
      <c r="BL112" s="17" t="s">
        <v>179</v>
      </c>
      <c r="BM112" s="223" t="s">
        <v>4003</v>
      </c>
    </row>
    <row r="113" s="2" customFormat="1">
      <c r="A113" s="38"/>
      <c r="B113" s="39"/>
      <c r="C113" s="40"/>
      <c r="D113" s="225" t="s">
        <v>159</v>
      </c>
      <c r="E113" s="40"/>
      <c r="F113" s="226" t="s">
        <v>4004</v>
      </c>
      <c r="G113" s="40"/>
      <c r="H113" s="40"/>
      <c r="I113" s="227"/>
      <c r="J113" s="40"/>
      <c r="K113" s="40"/>
      <c r="L113" s="44"/>
      <c r="M113" s="228"/>
      <c r="N113" s="229"/>
      <c r="O113" s="84"/>
      <c r="P113" s="84"/>
      <c r="Q113" s="84"/>
      <c r="R113" s="84"/>
      <c r="S113" s="84"/>
      <c r="T113" s="85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7" t="s">
        <v>159</v>
      </c>
      <c r="AU113" s="17" t="s">
        <v>83</v>
      </c>
    </row>
    <row r="114" s="2" customFormat="1">
      <c r="A114" s="38"/>
      <c r="B114" s="39"/>
      <c r="C114" s="40"/>
      <c r="D114" s="230" t="s">
        <v>161</v>
      </c>
      <c r="E114" s="40"/>
      <c r="F114" s="231" t="s">
        <v>4005</v>
      </c>
      <c r="G114" s="40"/>
      <c r="H114" s="40"/>
      <c r="I114" s="227"/>
      <c r="J114" s="40"/>
      <c r="K114" s="40"/>
      <c r="L114" s="44"/>
      <c r="M114" s="228"/>
      <c r="N114" s="229"/>
      <c r="O114" s="84"/>
      <c r="P114" s="84"/>
      <c r="Q114" s="84"/>
      <c r="R114" s="84"/>
      <c r="S114" s="84"/>
      <c r="T114" s="85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T114" s="17" t="s">
        <v>161</v>
      </c>
      <c r="AU114" s="17" t="s">
        <v>83</v>
      </c>
    </row>
    <row r="115" s="2" customFormat="1">
      <c r="A115" s="38"/>
      <c r="B115" s="39"/>
      <c r="C115" s="40"/>
      <c r="D115" s="225" t="s">
        <v>260</v>
      </c>
      <c r="E115" s="40"/>
      <c r="F115" s="253" t="s">
        <v>3997</v>
      </c>
      <c r="G115" s="40"/>
      <c r="H115" s="40"/>
      <c r="I115" s="227"/>
      <c r="J115" s="40"/>
      <c r="K115" s="40"/>
      <c r="L115" s="44"/>
      <c r="M115" s="228"/>
      <c r="N115" s="229"/>
      <c r="O115" s="84"/>
      <c r="P115" s="84"/>
      <c r="Q115" s="84"/>
      <c r="R115" s="84"/>
      <c r="S115" s="84"/>
      <c r="T115" s="85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7" t="s">
        <v>260</v>
      </c>
      <c r="AU115" s="17" t="s">
        <v>83</v>
      </c>
    </row>
    <row r="116" s="2" customFormat="1" ht="16.5" customHeight="1">
      <c r="A116" s="38"/>
      <c r="B116" s="39"/>
      <c r="C116" s="212" t="s">
        <v>186</v>
      </c>
      <c r="D116" s="212" t="s">
        <v>153</v>
      </c>
      <c r="E116" s="213" t="s">
        <v>4006</v>
      </c>
      <c r="F116" s="214" t="s">
        <v>4007</v>
      </c>
      <c r="G116" s="215" t="s">
        <v>182</v>
      </c>
      <c r="H116" s="216">
        <v>2.3639999999999999</v>
      </c>
      <c r="I116" s="217"/>
      <c r="J116" s="218">
        <f>ROUND(I116*H116,2)</f>
        <v>0</v>
      </c>
      <c r="K116" s="214" t="s">
        <v>157</v>
      </c>
      <c r="L116" s="44"/>
      <c r="M116" s="219" t="s">
        <v>19</v>
      </c>
      <c r="N116" s="220" t="s">
        <v>44</v>
      </c>
      <c r="O116" s="84"/>
      <c r="P116" s="221">
        <f>O116*H116</f>
        <v>0</v>
      </c>
      <c r="Q116" s="221">
        <v>1.06277</v>
      </c>
      <c r="R116" s="221">
        <f>Q116*H116</f>
        <v>2.5123882799999997</v>
      </c>
      <c r="S116" s="221">
        <v>0</v>
      </c>
      <c r="T116" s="222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23" t="s">
        <v>179</v>
      </c>
      <c r="AT116" s="223" t="s">
        <v>153</v>
      </c>
      <c r="AU116" s="223" t="s">
        <v>83</v>
      </c>
      <c r="AY116" s="17" t="s">
        <v>150</v>
      </c>
      <c r="BE116" s="224">
        <f>IF(N116="základní",J116,0)</f>
        <v>0</v>
      </c>
      <c r="BF116" s="224">
        <f>IF(N116="snížená",J116,0)</f>
        <v>0</v>
      </c>
      <c r="BG116" s="224">
        <f>IF(N116="zákl. přenesená",J116,0)</f>
        <v>0</v>
      </c>
      <c r="BH116" s="224">
        <f>IF(N116="sníž. přenesená",J116,0)</f>
        <v>0</v>
      </c>
      <c r="BI116" s="224">
        <f>IF(N116="nulová",J116,0)</f>
        <v>0</v>
      </c>
      <c r="BJ116" s="17" t="s">
        <v>81</v>
      </c>
      <c r="BK116" s="224">
        <f>ROUND(I116*H116,2)</f>
        <v>0</v>
      </c>
      <c r="BL116" s="17" t="s">
        <v>179</v>
      </c>
      <c r="BM116" s="223" t="s">
        <v>4008</v>
      </c>
    </row>
    <row r="117" s="2" customFormat="1">
      <c r="A117" s="38"/>
      <c r="B117" s="39"/>
      <c r="C117" s="40"/>
      <c r="D117" s="225" t="s">
        <v>159</v>
      </c>
      <c r="E117" s="40"/>
      <c r="F117" s="226" t="s">
        <v>4009</v>
      </c>
      <c r="G117" s="40"/>
      <c r="H117" s="40"/>
      <c r="I117" s="227"/>
      <c r="J117" s="40"/>
      <c r="K117" s="40"/>
      <c r="L117" s="44"/>
      <c r="M117" s="228"/>
      <c r="N117" s="229"/>
      <c r="O117" s="84"/>
      <c r="P117" s="84"/>
      <c r="Q117" s="84"/>
      <c r="R117" s="84"/>
      <c r="S117" s="84"/>
      <c r="T117" s="85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159</v>
      </c>
      <c r="AU117" s="17" t="s">
        <v>83</v>
      </c>
    </row>
    <row r="118" s="2" customFormat="1">
      <c r="A118" s="38"/>
      <c r="B118" s="39"/>
      <c r="C118" s="40"/>
      <c r="D118" s="230" t="s">
        <v>161</v>
      </c>
      <c r="E118" s="40"/>
      <c r="F118" s="231" t="s">
        <v>4010</v>
      </c>
      <c r="G118" s="40"/>
      <c r="H118" s="40"/>
      <c r="I118" s="227"/>
      <c r="J118" s="40"/>
      <c r="K118" s="40"/>
      <c r="L118" s="44"/>
      <c r="M118" s="228"/>
      <c r="N118" s="229"/>
      <c r="O118" s="84"/>
      <c r="P118" s="84"/>
      <c r="Q118" s="84"/>
      <c r="R118" s="84"/>
      <c r="S118" s="84"/>
      <c r="T118" s="85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161</v>
      </c>
      <c r="AU118" s="17" t="s">
        <v>83</v>
      </c>
    </row>
    <row r="119" s="2" customFormat="1">
      <c r="A119" s="38"/>
      <c r="B119" s="39"/>
      <c r="C119" s="40"/>
      <c r="D119" s="225" t="s">
        <v>260</v>
      </c>
      <c r="E119" s="40"/>
      <c r="F119" s="253" t="s">
        <v>4011</v>
      </c>
      <c r="G119" s="40"/>
      <c r="H119" s="40"/>
      <c r="I119" s="227"/>
      <c r="J119" s="40"/>
      <c r="K119" s="40"/>
      <c r="L119" s="44"/>
      <c r="M119" s="228"/>
      <c r="N119" s="229"/>
      <c r="O119" s="84"/>
      <c r="P119" s="84"/>
      <c r="Q119" s="84"/>
      <c r="R119" s="84"/>
      <c r="S119" s="84"/>
      <c r="T119" s="85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7" t="s">
        <v>260</v>
      </c>
      <c r="AU119" s="17" t="s">
        <v>83</v>
      </c>
    </row>
    <row r="120" s="13" customFormat="1">
      <c r="A120" s="13"/>
      <c r="B120" s="232"/>
      <c r="C120" s="233"/>
      <c r="D120" s="225" t="s">
        <v>163</v>
      </c>
      <c r="E120" s="233"/>
      <c r="F120" s="235" t="s">
        <v>4012</v>
      </c>
      <c r="G120" s="233"/>
      <c r="H120" s="236">
        <v>2.3639999999999999</v>
      </c>
      <c r="I120" s="237"/>
      <c r="J120" s="233"/>
      <c r="K120" s="233"/>
      <c r="L120" s="238"/>
      <c r="M120" s="239"/>
      <c r="N120" s="240"/>
      <c r="O120" s="240"/>
      <c r="P120" s="240"/>
      <c r="Q120" s="240"/>
      <c r="R120" s="240"/>
      <c r="S120" s="240"/>
      <c r="T120" s="241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2" t="s">
        <v>163</v>
      </c>
      <c r="AU120" s="242" t="s">
        <v>83</v>
      </c>
      <c r="AV120" s="13" t="s">
        <v>83</v>
      </c>
      <c r="AW120" s="13" t="s">
        <v>4</v>
      </c>
      <c r="AX120" s="13" t="s">
        <v>81</v>
      </c>
      <c r="AY120" s="242" t="s">
        <v>150</v>
      </c>
    </row>
    <row r="121" s="12" customFormat="1" ht="22.8" customHeight="1">
      <c r="A121" s="12"/>
      <c r="B121" s="196"/>
      <c r="C121" s="197"/>
      <c r="D121" s="198" t="s">
        <v>72</v>
      </c>
      <c r="E121" s="210" t="s">
        <v>151</v>
      </c>
      <c r="F121" s="210" t="s">
        <v>152</v>
      </c>
      <c r="G121" s="197"/>
      <c r="H121" s="197"/>
      <c r="I121" s="200"/>
      <c r="J121" s="211">
        <f>BK121</f>
        <v>0</v>
      </c>
      <c r="K121" s="197"/>
      <c r="L121" s="202"/>
      <c r="M121" s="203"/>
      <c r="N121" s="204"/>
      <c r="O121" s="204"/>
      <c r="P121" s="205">
        <f>SUM(P122:P129)</f>
        <v>0</v>
      </c>
      <c r="Q121" s="204"/>
      <c r="R121" s="205">
        <f>SUM(R122:R129)</f>
        <v>2.9913799999999999</v>
      </c>
      <c r="S121" s="204"/>
      <c r="T121" s="206">
        <f>SUM(T122:T129)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07" t="s">
        <v>81</v>
      </c>
      <c r="AT121" s="208" t="s">
        <v>72</v>
      </c>
      <c r="AU121" s="208" t="s">
        <v>81</v>
      </c>
      <c r="AY121" s="207" t="s">
        <v>150</v>
      </c>
      <c r="BK121" s="209">
        <f>SUM(BK122:BK129)</f>
        <v>0</v>
      </c>
    </row>
    <row r="122" s="2" customFormat="1" ht="16.5" customHeight="1">
      <c r="A122" s="38"/>
      <c r="B122" s="39"/>
      <c r="C122" s="212" t="s">
        <v>192</v>
      </c>
      <c r="D122" s="212" t="s">
        <v>153</v>
      </c>
      <c r="E122" s="213" t="s">
        <v>4013</v>
      </c>
      <c r="F122" s="214" t="s">
        <v>4014</v>
      </c>
      <c r="G122" s="215" t="s">
        <v>216</v>
      </c>
      <c r="H122" s="216">
        <v>166</v>
      </c>
      <c r="I122" s="217"/>
      <c r="J122" s="218">
        <f>ROUND(I122*H122,2)</f>
        <v>0</v>
      </c>
      <c r="K122" s="214" t="s">
        <v>19</v>
      </c>
      <c r="L122" s="44"/>
      <c r="M122" s="219" t="s">
        <v>19</v>
      </c>
      <c r="N122" s="220" t="s">
        <v>44</v>
      </c>
      <c r="O122" s="84"/>
      <c r="P122" s="221">
        <f>O122*H122</f>
        <v>0</v>
      </c>
      <c r="Q122" s="221">
        <v>0.0070000000000000001</v>
      </c>
      <c r="R122" s="221">
        <f>Q122*H122</f>
        <v>1.1619999999999999</v>
      </c>
      <c r="S122" s="221">
        <v>0</v>
      </c>
      <c r="T122" s="222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23" t="s">
        <v>179</v>
      </c>
      <c r="AT122" s="223" t="s">
        <v>153</v>
      </c>
      <c r="AU122" s="223" t="s">
        <v>83</v>
      </c>
      <c r="AY122" s="17" t="s">
        <v>150</v>
      </c>
      <c r="BE122" s="224">
        <f>IF(N122="základní",J122,0)</f>
        <v>0</v>
      </c>
      <c r="BF122" s="224">
        <f>IF(N122="snížená",J122,0)</f>
        <v>0</v>
      </c>
      <c r="BG122" s="224">
        <f>IF(N122="zákl. přenesená",J122,0)</f>
        <v>0</v>
      </c>
      <c r="BH122" s="224">
        <f>IF(N122="sníž. přenesená",J122,0)</f>
        <v>0</v>
      </c>
      <c r="BI122" s="224">
        <f>IF(N122="nulová",J122,0)</f>
        <v>0</v>
      </c>
      <c r="BJ122" s="17" t="s">
        <v>81</v>
      </c>
      <c r="BK122" s="224">
        <f>ROUND(I122*H122,2)</f>
        <v>0</v>
      </c>
      <c r="BL122" s="17" t="s">
        <v>179</v>
      </c>
      <c r="BM122" s="223" t="s">
        <v>4015</v>
      </c>
    </row>
    <row r="123" s="2" customFormat="1">
      <c r="A123" s="38"/>
      <c r="B123" s="39"/>
      <c r="C123" s="40"/>
      <c r="D123" s="225" t="s">
        <v>159</v>
      </c>
      <c r="E123" s="40"/>
      <c r="F123" s="226" t="s">
        <v>4016</v>
      </c>
      <c r="G123" s="40"/>
      <c r="H123" s="40"/>
      <c r="I123" s="227"/>
      <c r="J123" s="40"/>
      <c r="K123" s="40"/>
      <c r="L123" s="44"/>
      <c r="M123" s="228"/>
      <c r="N123" s="229"/>
      <c r="O123" s="84"/>
      <c r="P123" s="84"/>
      <c r="Q123" s="84"/>
      <c r="R123" s="84"/>
      <c r="S123" s="84"/>
      <c r="T123" s="85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159</v>
      </c>
      <c r="AU123" s="17" t="s">
        <v>83</v>
      </c>
    </row>
    <row r="124" s="2" customFormat="1" ht="16.5" customHeight="1">
      <c r="A124" s="38"/>
      <c r="B124" s="39"/>
      <c r="C124" s="212" t="s">
        <v>198</v>
      </c>
      <c r="D124" s="212" t="s">
        <v>153</v>
      </c>
      <c r="E124" s="213" t="s">
        <v>4017</v>
      </c>
      <c r="F124" s="214" t="s">
        <v>4018</v>
      </c>
      <c r="G124" s="215" t="s">
        <v>2064</v>
      </c>
      <c r="H124" s="216">
        <v>1</v>
      </c>
      <c r="I124" s="217"/>
      <c r="J124" s="218">
        <f>ROUND(I124*H124,2)</f>
        <v>0</v>
      </c>
      <c r="K124" s="214" t="s">
        <v>19</v>
      </c>
      <c r="L124" s="44"/>
      <c r="M124" s="219" t="s">
        <v>19</v>
      </c>
      <c r="N124" s="220" t="s">
        <v>44</v>
      </c>
      <c r="O124" s="84"/>
      <c r="P124" s="221">
        <f>O124*H124</f>
        <v>0</v>
      </c>
      <c r="Q124" s="221">
        <v>0.0070000000000000001</v>
      </c>
      <c r="R124" s="221">
        <f>Q124*H124</f>
        <v>0.0070000000000000001</v>
      </c>
      <c r="S124" s="221">
        <v>0</v>
      </c>
      <c r="T124" s="222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23" t="s">
        <v>179</v>
      </c>
      <c r="AT124" s="223" t="s">
        <v>153</v>
      </c>
      <c r="AU124" s="223" t="s">
        <v>83</v>
      </c>
      <c r="AY124" s="17" t="s">
        <v>150</v>
      </c>
      <c r="BE124" s="224">
        <f>IF(N124="základní",J124,0)</f>
        <v>0</v>
      </c>
      <c r="BF124" s="224">
        <f>IF(N124="snížená",J124,0)</f>
        <v>0</v>
      </c>
      <c r="BG124" s="224">
        <f>IF(N124="zákl. přenesená",J124,0)</f>
        <v>0</v>
      </c>
      <c r="BH124" s="224">
        <f>IF(N124="sníž. přenesená",J124,0)</f>
        <v>0</v>
      </c>
      <c r="BI124" s="224">
        <f>IF(N124="nulová",J124,0)</f>
        <v>0</v>
      </c>
      <c r="BJ124" s="17" t="s">
        <v>81</v>
      </c>
      <c r="BK124" s="224">
        <f>ROUND(I124*H124,2)</f>
        <v>0</v>
      </c>
      <c r="BL124" s="17" t="s">
        <v>179</v>
      </c>
      <c r="BM124" s="223" t="s">
        <v>4019</v>
      </c>
    </row>
    <row r="125" s="2" customFormat="1">
      <c r="A125" s="38"/>
      <c r="B125" s="39"/>
      <c r="C125" s="40"/>
      <c r="D125" s="225" t="s">
        <v>159</v>
      </c>
      <c r="E125" s="40"/>
      <c r="F125" s="226" t="s">
        <v>4016</v>
      </c>
      <c r="G125" s="40"/>
      <c r="H125" s="40"/>
      <c r="I125" s="227"/>
      <c r="J125" s="40"/>
      <c r="K125" s="40"/>
      <c r="L125" s="44"/>
      <c r="M125" s="228"/>
      <c r="N125" s="229"/>
      <c r="O125" s="84"/>
      <c r="P125" s="84"/>
      <c r="Q125" s="84"/>
      <c r="R125" s="84"/>
      <c r="S125" s="84"/>
      <c r="T125" s="85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159</v>
      </c>
      <c r="AU125" s="17" t="s">
        <v>83</v>
      </c>
    </row>
    <row r="126" s="2" customFormat="1" ht="21.75" customHeight="1">
      <c r="A126" s="38"/>
      <c r="B126" s="39"/>
      <c r="C126" s="212" t="s">
        <v>204</v>
      </c>
      <c r="D126" s="212" t="s">
        <v>153</v>
      </c>
      <c r="E126" s="213" t="s">
        <v>4020</v>
      </c>
      <c r="F126" s="214" t="s">
        <v>4021</v>
      </c>
      <c r="G126" s="215" t="s">
        <v>216</v>
      </c>
      <c r="H126" s="216">
        <v>166</v>
      </c>
      <c r="I126" s="217"/>
      <c r="J126" s="218">
        <f>ROUND(I126*H126,2)</f>
        <v>0</v>
      </c>
      <c r="K126" s="214" t="s">
        <v>19</v>
      </c>
      <c r="L126" s="44"/>
      <c r="M126" s="219" t="s">
        <v>19</v>
      </c>
      <c r="N126" s="220" t="s">
        <v>44</v>
      </c>
      <c r="O126" s="84"/>
      <c r="P126" s="221">
        <f>O126*H126</f>
        <v>0</v>
      </c>
      <c r="Q126" s="221">
        <v>0.01089</v>
      </c>
      <c r="R126" s="221">
        <f>Q126*H126</f>
        <v>1.8077400000000001</v>
      </c>
      <c r="S126" s="221">
        <v>0</v>
      </c>
      <c r="T126" s="222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23" t="s">
        <v>179</v>
      </c>
      <c r="AT126" s="223" t="s">
        <v>153</v>
      </c>
      <c r="AU126" s="223" t="s">
        <v>83</v>
      </c>
      <c r="AY126" s="17" t="s">
        <v>150</v>
      </c>
      <c r="BE126" s="224">
        <f>IF(N126="základní",J126,0)</f>
        <v>0</v>
      </c>
      <c r="BF126" s="224">
        <f>IF(N126="snížená",J126,0)</f>
        <v>0</v>
      </c>
      <c r="BG126" s="224">
        <f>IF(N126="zákl. přenesená",J126,0)</f>
        <v>0</v>
      </c>
      <c r="BH126" s="224">
        <f>IF(N126="sníž. přenesená",J126,0)</f>
        <v>0</v>
      </c>
      <c r="BI126" s="224">
        <f>IF(N126="nulová",J126,0)</f>
        <v>0</v>
      </c>
      <c r="BJ126" s="17" t="s">
        <v>81</v>
      </c>
      <c r="BK126" s="224">
        <f>ROUND(I126*H126,2)</f>
        <v>0</v>
      </c>
      <c r="BL126" s="17" t="s">
        <v>179</v>
      </c>
      <c r="BM126" s="223" t="s">
        <v>4022</v>
      </c>
    </row>
    <row r="127" s="2" customFormat="1">
      <c r="A127" s="38"/>
      <c r="B127" s="39"/>
      <c r="C127" s="40"/>
      <c r="D127" s="225" t="s">
        <v>159</v>
      </c>
      <c r="E127" s="40"/>
      <c r="F127" s="226" t="s">
        <v>4023</v>
      </c>
      <c r="G127" s="40"/>
      <c r="H127" s="40"/>
      <c r="I127" s="227"/>
      <c r="J127" s="40"/>
      <c r="K127" s="40"/>
      <c r="L127" s="44"/>
      <c r="M127" s="228"/>
      <c r="N127" s="229"/>
      <c r="O127" s="84"/>
      <c r="P127" s="84"/>
      <c r="Q127" s="84"/>
      <c r="R127" s="84"/>
      <c r="S127" s="84"/>
      <c r="T127" s="85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159</v>
      </c>
      <c r="AU127" s="17" t="s">
        <v>83</v>
      </c>
    </row>
    <row r="128" s="2" customFormat="1" ht="16.5" customHeight="1">
      <c r="A128" s="38"/>
      <c r="B128" s="39"/>
      <c r="C128" s="212" t="s">
        <v>151</v>
      </c>
      <c r="D128" s="212" t="s">
        <v>153</v>
      </c>
      <c r="E128" s="213" t="s">
        <v>4024</v>
      </c>
      <c r="F128" s="214" t="s">
        <v>4025</v>
      </c>
      <c r="G128" s="215" t="s">
        <v>281</v>
      </c>
      <c r="H128" s="216">
        <v>24</v>
      </c>
      <c r="I128" s="217"/>
      <c r="J128" s="218">
        <f>ROUND(I128*H128,2)</f>
        <v>0</v>
      </c>
      <c r="K128" s="214" t="s">
        <v>19</v>
      </c>
      <c r="L128" s="44"/>
      <c r="M128" s="219" t="s">
        <v>19</v>
      </c>
      <c r="N128" s="220" t="s">
        <v>44</v>
      </c>
      <c r="O128" s="84"/>
      <c r="P128" s="221">
        <f>O128*H128</f>
        <v>0</v>
      </c>
      <c r="Q128" s="221">
        <v>0.00060999999999999997</v>
      </c>
      <c r="R128" s="221">
        <f>Q128*H128</f>
        <v>0.01464</v>
      </c>
      <c r="S128" s="221">
        <v>0</v>
      </c>
      <c r="T128" s="222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23" t="s">
        <v>179</v>
      </c>
      <c r="AT128" s="223" t="s">
        <v>153</v>
      </c>
      <c r="AU128" s="223" t="s">
        <v>83</v>
      </c>
      <c r="AY128" s="17" t="s">
        <v>150</v>
      </c>
      <c r="BE128" s="224">
        <f>IF(N128="základní",J128,0)</f>
        <v>0</v>
      </c>
      <c r="BF128" s="224">
        <f>IF(N128="snížená",J128,0)</f>
        <v>0</v>
      </c>
      <c r="BG128" s="224">
        <f>IF(N128="zákl. přenesená",J128,0)</f>
        <v>0</v>
      </c>
      <c r="BH128" s="224">
        <f>IF(N128="sníž. přenesená",J128,0)</f>
        <v>0</v>
      </c>
      <c r="BI128" s="224">
        <f>IF(N128="nulová",J128,0)</f>
        <v>0</v>
      </c>
      <c r="BJ128" s="17" t="s">
        <v>81</v>
      </c>
      <c r="BK128" s="224">
        <f>ROUND(I128*H128,2)</f>
        <v>0</v>
      </c>
      <c r="BL128" s="17" t="s">
        <v>179</v>
      </c>
      <c r="BM128" s="223" t="s">
        <v>4026</v>
      </c>
    </row>
    <row r="129" s="2" customFormat="1">
      <c r="A129" s="38"/>
      <c r="B129" s="39"/>
      <c r="C129" s="40"/>
      <c r="D129" s="225" t="s">
        <v>159</v>
      </c>
      <c r="E129" s="40"/>
      <c r="F129" s="226" t="s">
        <v>4025</v>
      </c>
      <c r="G129" s="40"/>
      <c r="H129" s="40"/>
      <c r="I129" s="227"/>
      <c r="J129" s="40"/>
      <c r="K129" s="40"/>
      <c r="L129" s="44"/>
      <c r="M129" s="228"/>
      <c r="N129" s="229"/>
      <c r="O129" s="84"/>
      <c r="P129" s="84"/>
      <c r="Q129" s="84"/>
      <c r="R129" s="84"/>
      <c r="S129" s="84"/>
      <c r="T129" s="85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159</v>
      </c>
      <c r="AU129" s="17" t="s">
        <v>83</v>
      </c>
    </row>
    <row r="130" s="12" customFormat="1" ht="22.8" customHeight="1">
      <c r="A130" s="12"/>
      <c r="B130" s="196"/>
      <c r="C130" s="197"/>
      <c r="D130" s="198" t="s">
        <v>72</v>
      </c>
      <c r="E130" s="210" t="s">
        <v>3615</v>
      </c>
      <c r="F130" s="210" t="s">
        <v>3616</v>
      </c>
      <c r="G130" s="197"/>
      <c r="H130" s="197"/>
      <c r="I130" s="200"/>
      <c r="J130" s="211">
        <f>BK130</f>
        <v>0</v>
      </c>
      <c r="K130" s="197"/>
      <c r="L130" s="202"/>
      <c r="M130" s="203"/>
      <c r="N130" s="204"/>
      <c r="O130" s="204"/>
      <c r="P130" s="205">
        <f>SUM(P131:P133)</f>
        <v>0</v>
      </c>
      <c r="Q130" s="204"/>
      <c r="R130" s="205">
        <f>SUM(R131:R133)</f>
        <v>0</v>
      </c>
      <c r="S130" s="204"/>
      <c r="T130" s="206">
        <f>SUM(T131:T133)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07" t="s">
        <v>81</v>
      </c>
      <c r="AT130" s="208" t="s">
        <v>72</v>
      </c>
      <c r="AU130" s="208" t="s">
        <v>81</v>
      </c>
      <c r="AY130" s="207" t="s">
        <v>150</v>
      </c>
      <c r="BK130" s="209">
        <f>SUM(BK131:BK133)</f>
        <v>0</v>
      </c>
    </row>
    <row r="131" s="2" customFormat="1" ht="16.5" customHeight="1">
      <c r="A131" s="38"/>
      <c r="B131" s="39"/>
      <c r="C131" s="212" t="s">
        <v>222</v>
      </c>
      <c r="D131" s="212" t="s">
        <v>153</v>
      </c>
      <c r="E131" s="213" t="s">
        <v>4027</v>
      </c>
      <c r="F131" s="214" t="s">
        <v>4028</v>
      </c>
      <c r="G131" s="215" t="s">
        <v>182</v>
      </c>
      <c r="H131" s="216">
        <v>119.354</v>
      </c>
      <c r="I131" s="217"/>
      <c r="J131" s="218">
        <f>ROUND(I131*H131,2)</f>
        <v>0</v>
      </c>
      <c r="K131" s="214" t="s">
        <v>157</v>
      </c>
      <c r="L131" s="44"/>
      <c r="M131" s="219" t="s">
        <v>19</v>
      </c>
      <c r="N131" s="220" t="s">
        <v>44</v>
      </c>
      <c r="O131" s="84"/>
      <c r="P131" s="221">
        <f>O131*H131</f>
        <v>0</v>
      </c>
      <c r="Q131" s="221">
        <v>0</v>
      </c>
      <c r="R131" s="221">
        <f>Q131*H131</f>
        <v>0</v>
      </c>
      <c r="S131" s="221">
        <v>0</v>
      </c>
      <c r="T131" s="222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3" t="s">
        <v>179</v>
      </c>
      <c r="AT131" s="223" t="s">
        <v>153</v>
      </c>
      <c r="AU131" s="223" t="s">
        <v>83</v>
      </c>
      <c r="AY131" s="17" t="s">
        <v>150</v>
      </c>
      <c r="BE131" s="224">
        <f>IF(N131="základní",J131,0)</f>
        <v>0</v>
      </c>
      <c r="BF131" s="224">
        <f>IF(N131="snížená",J131,0)</f>
        <v>0</v>
      </c>
      <c r="BG131" s="224">
        <f>IF(N131="zákl. přenesená",J131,0)</f>
        <v>0</v>
      </c>
      <c r="BH131" s="224">
        <f>IF(N131="sníž. přenesená",J131,0)</f>
        <v>0</v>
      </c>
      <c r="BI131" s="224">
        <f>IF(N131="nulová",J131,0)</f>
        <v>0</v>
      </c>
      <c r="BJ131" s="17" t="s">
        <v>81</v>
      </c>
      <c r="BK131" s="224">
        <f>ROUND(I131*H131,2)</f>
        <v>0</v>
      </c>
      <c r="BL131" s="17" t="s">
        <v>179</v>
      </c>
      <c r="BM131" s="223" t="s">
        <v>4029</v>
      </c>
    </row>
    <row r="132" s="2" customFormat="1">
      <c r="A132" s="38"/>
      <c r="B132" s="39"/>
      <c r="C132" s="40"/>
      <c r="D132" s="225" t="s">
        <v>159</v>
      </c>
      <c r="E132" s="40"/>
      <c r="F132" s="226" t="s">
        <v>4028</v>
      </c>
      <c r="G132" s="40"/>
      <c r="H132" s="40"/>
      <c r="I132" s="227"/>
      <c r="J132" s="40"/>
      <c r="K132" s="40"/>
      <c r="L132" s="44"/>
      <c r="M132" s="228"/>
      <c r="N132" s="229"/>
      <c r="O132" s="84"/>
      <c r="P132" s="84"/>
      <c r="Q132" s="84"/>
      <c r="R132" s="84"/>
      <c r="S132" s="84"/>
      <c r="T132" s="85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159</v>
      </c>
      <c r="AU132" s="17" t="s">
        <v>83</v>
      </c>
    </row>
    <row r="133" s="2" customFormat="1">
      <c r="A133" s="38"/>
      <c r="B133" s="39"/>
      <c r="C133" s="40"/>
      <c r="D133" s="230" t="s">
        <v>161</v>
      </c>
      <c r="E133" s="40"/>
      <c r="F133" s="231" t="s">
        <v>4030</v>
      </c>
      <c r="G133" s="40"/>
      <c r="H133" s="40"/>
      <c r="I133" s="227"/>
      <c r="J133" s="40"/>
      <c r="K133" s="40"/>
      <c r="L133" s="44"/>
      <c r="M133" s="228"/>
      <c r="N133" s="229"/>
      <c r="O133" s="84"/>
      <c r="P133" s="84"/>
      <c r="Q133" s="84"/>
      <c r="R133" s="84"/>
      <c r="S133" s="84"/>
      <c r="T133" s="85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161</v>
      </c>
      <c r="AU133" s="17" t="s">
        <v>83</v>
      </c>
    </row>
    <row r="134" s="12" customFormat="1" ht="25.92" customHeight="1">
      <c r="A134" s="12"/>
      <c r="B134" s="196"/>
      <c r="C134" s="197"/>
      <c r="D134" s="198" t="s">
        <v>72</v>
      </c>
      <c r="E134" s="199" t="s">
        <v>210</v>
      </c>
      <c r="F134" s="199" t="s">
        <v>211</v>
      </c>
      <c r="G134" s="197"/>
      <c r="H134" s="197"/>
      <c r="I134" s="200"/>
      <c r="J134" s="201">
        <f>BK134</f>
        <v>0</v>
      </c>
      <c r="K134" s="197"/>
      <c r="L134" s="202"/>
      <c r="M134" s="203"/>
      <c r="N134" s="204"/>
      <c r="O134" s="204"/>
      <c r="P134" s="205">
        <f>P135</f>
        <v>0</v>
      </c>
      <c r="Q134" s="204"/>
      <c r="R134" s="205">
        <f>R135</f>
        <v>0</v>
      </c>
      <c r="S134" s="204"/>
      <c r="T134" s="206">
        <f>T135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07" t="s">
        <v>81</v>
      </c>
      <c r="AT134" s="208" t="s">
        <v>72</v>
      </c>
      <c r="AU134" s="208" t="s">
        <v>73</v>
      </c>
      <c r="AY134" s="207" t="s">
        <v>150</v>
      </c>
      <c r="BK134" s="209">
        <f>BK135</f>
        <v>0</v>
      </c>
    </row>
    <row r="135" s="12" customFormat="1" ht="22.8" customHeight="1">
      <c r="A135" s="12"/>
      <c r="B135" s="196"/>
      <c r="C135" s="197"/>
      <c r="D135" s="198" t="s">
        <v>72</v>
      </c>
      <c r="E135" s="210" t="s">
        <v>4031</v>
      </c>
      <c r="F135" s="210" t="s">
        <v>4032</v>
      </c>
      <c r="G135" s="197"/>
      <c r="H135" s="197"/>
      <c r="I135" s="200"/>
      <c r="J135" s="211">
        <f>BK135</f>
        <v>0</v>
      </c>
      <c r="K135" s="197"/>
      <c r="L135" s="202"/>
      <c r="M135" s="203"/>
      <c r="N135" s="204"/>
      <c r="O135" s="204"/>
      <c r="P135" s="205">
        <f>SUM(P136:P146)</f>
        <v>0</v>
      </c>
      <c r="Q135" s="204"/>
      <c r="R135" s="205">
        <f>SUM(R136:R146)</f>
        <v>0</v>
      </c>
      <c r="S135" s="204"/>
      <c r="T135" s="206">
        <f>SUM(T136:T146)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07" t="s">
        <v>81</v>
      </c>
      <c r="AT135" s="208" t="s">
        <v>72</v>
      </c>
      <c r="AU135" s="208" t="s">
        <v>81</v>
      </c>
      <c r="AY135" s="207" t="s">
        <v>150</v>
      </c>
      <c r="BK135" s="209">
        <f>SUM(BK136:BK146)</f>
        <v>0</v>
      </c>
    </row>
    <row r="136" s="2" customFormat="1" ht="16.5" customHeight="1">
      <c r="A136" s="38"/>
      <c r="B136" s="39"/>
      <c r="C136" s="212" t="s">
        <v>228</v>
      </c>
      <c r="D136" s="212" t="s">
        <v>153</v>
      </c>
      <c r="E136" s="213" t="s">
        <v>4033</v>
      </c>
      <c r="F136" s="214" t="s">
        <v>4034</v>
      </c>
      <c r="G136" s="215" t="s">
        <v>229</v>
      </c>
      <c r="H136" s="216">
        <v>40</v>
      </c>
      <c r="I136" s="217"/>
      <c r="J136" s="218">
        <f>ROUND(I136*H136,2)</f>
        <v>0</v>
      </c>
      <c r="K136" s="214" t="s">
        <v>19</v>
      </c>
      <c r="L136" s="44"/>
      <c r="M136" s="219" t="s">
        <v>19</v>
      </c>
      <c r="N136" s="220" t="s">
        <v>44</v>
      </c>
      <c r="O136" s="84"/>
      <c r="P136" s="221">
        <f>O136*H136</f>
        <v>0</v>
      </c>
      <c r="Q136" s="221">
        <v>0</v>
      </c>
      <c r="R136" s="221">
        <f>Q136*H136</f>
        <v>0</v>
      </c>
      <c r="S136" s="221">
        <v>0</v>
      </c>
      <c r="T136" s="22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3" t="s">
        <v>179</v>
      </c>
      <c r="AT136" s="223" t="s">
        <v>153</v>
      </c>
      <c r="AU136" s="223" t="s">
        <v>83</v>
      </c>
      <c r="AY136" s="17" t="s">
        <v>150</v>
      </c>
      <c r="BE136" s="224">
        <f>IF(N136="základní",J136,0)</f>
        <v>0</v>
      </c>
      <c r="BF136" s="224">
        <f>IF(N136="snížená",J136,0)</f>
        <v>0</v>
      </c>
      <c r="BG136" s="224">
        <f>IF(N136="zákl. přenesená",J136,0)</f>
        <v>0</v>
      </c>
      <c r="BH136" s="224">
        <f>IF(N136="sníž. přenesená",J136,0)</f>
        <v>0</v>
      </c>
      <c r="BI136" s="224">
        <f>IF(N136="nulová",J136,0)</f>
        <v>0</v>
      </c>
      <c r="BJ136" s="17" t="s">
        <v>81</v>
      </c>
      <c r="BK136" s="224">
        <f>ROUND(I136*H136,2)</f>
        <v>0</v>
      </c>
      <c r="BL136" s="17" t="s">
        <v>179</v>
      </c>
      <c r="BM136" s="223" t="s">
        <v>4035</v>
      </c>
    </row>
    <row r="137" s="2" customFormat="1">
      <c r="A137" s="38"/>
      <c r="B137" s="39"/>
      <c r="C137" s="40"/>
      <c r="D137" s="225" t="s">
        <v>159</v>
      </c>
      <c r="E137" s="40"/>
      <c r="F137" s="226" t="s">
        <v>4034</v>
      </c>
      <c r="G137" s="40"/>
      <c r="H137" s="40"/>
      <c r="I137" s="227"/>
      <c r="J137" s="40"/>
      <c r="K137" s="40"/>
      <c r="L137" s="44"/>
      <c r="M137" s="228"/>
      <c r="N137" s="229"/>
      <c r="O137" s="84"/>
      <c r="P137" s="84"/>
      <c r="Q137" s="84"/>
      <c r="R137" s="84"/>
      <c r="S137" s="84"/>
      <c r="T137" s="85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159</v>
      </c>
      <c r="AU137" s="17" t="s">
        <v>83</v>
      </c>
    </row>
    <row r="138" s="2" customFormat="1">
      <c r="A138" s="38"/>
      <c r="B138" s="39"/>
      <c r="C138" s="40"/>
      <c r="D138" s="225" t="s">
        <v>260</v>
      </c>
      <c r="E138" s="40"/>
      <c r="F138" s="253" t="s">
        <v>4036</v>
      </c>
      <c r="G138" s="40"/>
      <c r="H138" s="40"/>
      <c r="I138" s="227"/>
      <c r="J138" s="40"/>
      <c r="K138" s="40"/>
      <c r="L138" s="44"/>
      <c r="M138" s="228"/>
      <c r="N138" s="229"/>
      <c r="O138" s="84"/>
      <c r="P138" s="84"/>
      <c r="Q138" s="84"/>
      <c r="R138" s="84"/>
      <c r="S138" s="84"/>
      <c r="T138" s="85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260</v>
      </c>
      <c r="AU138" s="17" t="s">
        <v>83</v>
      </c>
    </row>
    <row r="139" s="2" customFormat="1" ht="16.5" customHeight="1">
      <c r="A139" s="38"/>
      <c r="B139" s="39"/>
      <c r="C139" s="243" t="s">
        <v>8</v>
      </c>
      <c r="D139" s="243" t="s">
        <v>229</v>
      </c>
      <c r="E139" s="244" t="s">
        <v>4037</v>
      </c>
      <c r="F139" s="245" t="s">
        <v>4038</v>
      </c>
      <c r="G139" s="246" t="s">
        <v>4039</v>
      </c>
      <c r="H139" s="247">
        <v>40</v>
      </c>
      <c r="I139" s="248"/>
      <c r="J139" s="249">
        <f>ROUND(I139*H139,2)</f>
        <v>0</v>
      </c>
      <c r="K139" s="245" t="s">
        <v>19</v>
      </c>
      <c r="L139" s="250"/>
      <c r="M139" s="251" t="s">
        <v>19</v>
      </c>
      <c r="N139" s="252" t="s">
        <v>44</v>
      </c>
      <c r="O139" s="84"/>
      <c r="P139" s="221">
        <f>O139*H139</f>
        <v>0</v>
      </c>
      <c r="Q139" s="221">
        <v>0</v>
      </c>
      <c r="R139" s="221">
        <f>Q139*H139</f>
        <v>0</v>
      </c>
      <c r="S139" s="221">
        <v>0</v>
      </c>
      <c r="T139" s="22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3" t="s">
        <v>204</v>
      </c>
      <c r="AT139" s="223" t="s">
        <v>229</v>
      </c>
      <c r="AU139" s="223" t="s">
        <v>83</v>
      </c>
      <c r="AY139" s="17" t="s">
        <v>150</v>
      </c>
      <c r="BE139" s="224">
        <f>IF(N139="základní",J139,0)</f>
        <v>0</v>
      </c>
      <c r="BF139" s="224">
        <f>IF(N139="snížená",J139,0)</f>
        <v>0</v>
      </c>
      <c r="BG139" s="224">
        <f>IF(N139="zákl. přenesená",J139,0)</f>
        <v>0</v>
      </c>
      <c r="BH139" s="224">
        <f>IF(N139="sníž. přenesená",J139,0)</f>
        <v>0</v>
      </c>
      <c r="BI139" s="224">
        <f>IF(N139="nulová",J139,0)</f>
        <v>0</v>
      </c>
      <c r="BJ139" s="17" t="s">
        <v>81</v>
      </c>
      <c r="BK139" s="224">
        <f>ROUND(I139*H139,2)</f>
        <v>0</v>
      </c>
      <c r="BL139" s="17" t="s">
        <v>179</v>
      </c>
      <c r="BM139" s="223" t="s">
        <v>4040</v>
      </c>
    </row>
    <row r="140" s="2" customFormat="1">
      <c r="A140" s="38"/>
      <c r="B140" s="39"/>
      <c r="C140" s="40"/>
      <c r="D140" s="225" t="s">
        <v>159</v>
      </c>
      <c r="E140" s="40"/>
      <c r="F140" s="226" t="s">
        <v>4038</v>
      </c>
      <c r="G140" s="40"/>
      <c r="H140" s="40"/>
      <c r="I140" s="227"/>
      <c r="J140" s="40"/>
      <c r="K140" s="40"/>
      <c r="L140" s="44"/>
      <c r="M140" s="228"/>
      <c r="N140" s="229"/>
      <c r="O140" s="84"/>
      <c r="P140" s="84"/>
      <c r="Q140" s="84"/>
      <c r="R140" s="84"/>
      <c r="S140" s="84"/>
      <c r="T140" s="85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159</v>
      </c>
      <c r="AU140" s="17" t="s">
        <v>83</v>
      </c>
    </row>
    <row r="141" s="2" customFormat="1" ht="16.5" customHeight="1">
      <c r="A141" s="38"/>
      <c r="B141" s="39"/>
      <c r="C141" s="243" t="s">
        <v>241</v>
      </c>
      <c r="D141" s="243" t="s">
        <v>229</v>
      </c>
      <c r="E141" s="244" t="s">
        <v>4041</v>
      </c>
      <c r="F141" s="245" t="s">
        <v>4042</v>
      </c>
      <c r="G141" s="246" t="s">
        <v>4043</v>
      </c>
      <c r="H141" s="247">
        <v>4</v>
      </c>
      <c r="I141" s="248"/>
      <c r="J141" s="249">
        <f>ROUND(I141*H141,2)</f>
        <v>0</v>
      </c>
      <c r="K141" s="245" t="s">
        <v>19</v>
      </c>
      <c r="L141" s="250"/>
      <c r="M141" s="251" t="s">
        <v>19</v>
      </c>
      <c r="N141" s="252" t="s">
        <v>44</v>
      </c>
      <c r="O141" s="84"/>
      <c r="P141" s="221">
        <f>O141*H141</f>
        <v>0</v>
      </c>
      <c r="Q141" s="221">
        <v>0</v>
      </c>
      <c r="R141" s="221">
        <f>Q141*H141</f>
        <v>0</v>
      </c>
      <c r="S141" s="221">
        <v>0</v>
      </c>
      <c r="T141" s="222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3" t="s">
        <v>204</v>
      </c>
      <c r="AT141" s="223" t="s">
        <v>229</v>
      </c>
      <c r="AU141" s="223" t="s">
        <v>83</v>
      </c>
      <c r="AY141" s="17" t="s">
        <v>150</v>
      </c>
      <c r="BE141" s="224">
        <f>IF(N141="základní",J141,0)</f>
        <v>0</v>
      </c>
      <c r="BF141" s="224">
        <f>IF(N141="snížená",J141,0)</f>
        <v>0</v>
      </c>
      <c r="BG141" s="224">
        <f>IF(N141="zákl. přenesená",J141,0)</f>
        <v>0</v>
      </c>
      <c r="BH141" s="224">
        <f>IF(N141="sníž. přenesená",J141,0)</f>
        <v>0</v>
      </c>
      <c r="BI141" s="224">
        <f>IF(N141="nulová",J141,0)</f>
        <v>0</v>
      </c>
      <c r="BJ141" s="17" t="s">
        <v>81</v>
      </c>
      <c r="BK141" s="224">
        <f>ROUND(I141*H141,2)</f>
        <v>0</v>
      </c>
      <c r="BL141" s="17" t="s">
        <v>179</v>
      </c>
      <c r="BM141" s="223" t="s">
        <v>4044</v>
      </c>
    </row>
    <row r="142" s="2" customFormat="1">
      <c r="A142" s="38"/>
      <c r="B142" s="39"/>
      <c r="C142" s="40"/>
      <c r="D142" s="225" t="s">
        <v>159</v>
      </c>
      <c r="E142" s="40"/>
      <c r="F142" s="226" t="s">
        <v>4042</v>
      </c>
      <c r="G142" s="40"/>
      <c r="H142" s="40"/>
      <c r="I142" s="227"/>
      <c r="J142" s="40"/>
      <c r="K142" s="40"/>
      <c r="L142" s="44"/>
      <c r="M142" s="228"/>
      <c r="N142" s="229"/>
      <c r="O142" s="84"/>
      <c r="P142" s="84"/>
      <c r="Q142" s="84"/>
      <c r="R142" s="84"/>
      <c r="S142" s="84"/>
      <c r="T142" s="85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159</v>
      </c>
      <c r="AU142" s="17" t="s">
        <v>83</v>
      </c>
    </row>
    <row r="143" s="2" customFormat="1" ht="16.5" customHeight="1">
      <c r="A143" s="38"/>
      <c r="B143" s="39"/>
      <c r="C143" s="243" t="s">
        <v>244</v>
      </c>
      <c r="D143" s="243" t="s">
        <v>229</v>
      </c>
      <c r="E143" s="244" t="s">
        <v>4045</v>
      </c>
      <c r="F143" s="245" t="s">
        <v>4046</v>
      </c>
      <c r="G143" s="246" t="s">
        <v>4043</v>
      </c>
      <c r="H143" s="247">
        <v>2</v>
      </c>
      <c r="I143" s="248"/>
      <c r="J143" s="249">
        <f>ROUND(I143*H143,2)</f>
        <v>0</v>
      </c>
      <c r="K143" s="245" t="s">
        <v>19</v>
      </c>
      <c r="L143" s="250"/>
      <c r="M143" s="251" t="s">
        <v>19</v>
      </c>
      <c r="N143" s="252" t="s">
        <v>44</v>
      </c>
      <c r="O143" s="84"/>
      <c r="P143" s="221">
        <f>O143*H143</f>
        <v>0</v>
      </c>
      <c r="Q143" s="221">
        <v>0</v>
      </c>
      <c r="R143" s="221">
        <f>Q143*H143</f>
        <v>0</v>
      </c>
      <c r="S143" s="221">
        <v>0</v>
      </c>
      <c r="T143" s="22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3" t="s">
        <v>204</v>
      </c>
      <c r="AT143" s="223" t="s">
        <v>229</v>
      </c>
      <c r="AU143" s="223" t="s">
        <v>83</v>
      </c>
      <c r="AY143" s="17" t="s">
        <v>150</v>
      </c>
      <c r="BE143" s="224">
        <f>IF(N143="základní",J143,0)</f>
        <v>0</v>
      </c>
      <c r="BF143" s="224">
        <f>IF(N143="snížená",J143,0)</f>
        <v>0</v>
      </c>
      <c r="BG143" s="224">
        <f>IF(N143="zákl. přenesená",J143,0)</f>
        <v>0</v>
      </c>
      <c r="BH143" s="224">
        <f>IF(N143="sníž. přenesená",J143,0)</f>
        <v>0</v>
      </c>
      <c r="BI143" s="224">
        <f>IF(N143="nulová",J143,0)</f>
        <v>0</v>
      </c>
      <c r="BJ143" s="17" t="s">
        <v>81</v>
      </c>
      <c r="BK143" s="224">
        <f>ROUND(I143*H143,2)</f>
        <v>0</v>
      </c>
      <c r="BL143" s="17" t="s">
        <v>179</v>
      </c>
      <c r="BM143" s="223" t="s">
        <v>4047</v>
      </c>
    </row>
    <row r="144" s="2" customFormat="1">
      <c r="A144" s="38"/>
      <c r="B144" s="39"/>
      <c r="C144" s="40"/>
      <c r="D144" s="225" t="s">
        <v>159</v>
      </c>
      <c r="E144" s="40"/>
      <c r="F144" s="226" t="s">
        <v>4046</v>
      </c>
      <c r="G144" s="40"/>
      <c r="H144" s="40"/>
      <c r="I144" s="227"/>
      <c r="J144" s="40"/>
      <c r="K144" s="40"/>
      <c r="L144" s="44"/>
      <c r="M144" s="228"/>
      <c r="N144" s="229"/>
      <c r="O144" s="84"/>
      <c r="P144" s="84"/>
      <c r="Q144" s="84"/>
      <c r="R144" s="84"/>
      <c r="S144" s="84"/>
      <c r="T144" s="85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159</v>
      </c>
      <c r="AU144" s="17" t="s">
        <v>83</v>
      </c>
    </row>
    <row r="145" s="2" customFormat="1" ht="16.5" customHeight="1">
      <c r="A145" s="38"/>
      <c r="B145" s="39"/>
      <c r="C145" s="243" t="s">
        <v>251</v>
      </c>
      <c r="D145" s="243" t="s">
        <v>229</v>
      </c>
      <c r="E145" s="244" t="s">
        <v>4048</v>
      </c>
      <c r="F145" s="245" t="s">
        <v>4049</v>
      </c>
      <c r="G145" s="246" t="s">
        <v>4039</v>
      </c>
      <c r="H145" s="247">
        <v>5</v>
      </c>
      <c r="I145" s="248"/>
      <c r="J145" s="249">
        <f>ROUND(I145*H145,2)</f>
        <v>0</v>
      </c>
      <c r="K145" s="245" t="s">
        <v>19</v>
      </c>
      <c r="L145" s="250"/>
      <c r="M145" s="251" t="s">
        <v>19</v>
      </c>
      <c r="N145" s="252" t="s">
        <v>44</v>
      </c>
      <c r="O145" s="84"/>
      <c r="P145" s="221">
        <f>O145*H145</f>
        <v>0</v>
      </c>
      <c r="Q145" s="221">
        <v>0</v>
      </c>
      <c r="R145" s="221">
        <f>Q145*H145</f>
        <v>0</v>
      </c>
      <c r="S145" s="221">
        <v>0</v>
      </c>
      <c r="T145" s="22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3" t="s">
        <v>204</v>
      </c>
      <c r="AT145" s="223" t="s">
        <v>229</v>
      </c>
      <c r="AU145" s="223" t="s">
        <v>83</v>
      </c>
      <c r="AY145" s="17" t="s">
        <v>150</v>
      </c>
      <c r="BE145" s="224">
        <f>IF(N145="základní",J145,0)</f>
        <v>0</v>
      </c>
      <c r="BF145" s="224">
        <f>IF(N145="snížená",J145,0)</f>
        <v>0</v>
      </c>
      <c r="BG145" s="224">
        <f>IF(N145="zákl. přenesená",J145,0)</f>
        <v>0</v>
      </c>
      <c r="BH145" s="224">
        <f>IF(N145="sníž. přenesená",J145,0)</f>
        <v>0</v>
      </c>
      <c r="BI145" s="224">
        <f>IF(N145="nulová",J145,0)</f>
        <v>0</v>
      </c>
      <c r="BJ145" s="17" t="s">
        <v>81</v>
      </c>
      <c r="BK145" s="224">
        <f>ROUND(I145*H145,2)</f>
        <v>0</v>
      </c>
      <c r="BL145" s="17" t="s">
        <v>179</v>
      </c>
      <c r="BM145" s="223" t="s">
        <v>4050</v>
      </c>
    </row>
    <row r="146" s="2" customFormat="1">
      <c r="A146" s="38"/>
      <c r="B146" s="39"/>
      <c r="C146" s="40"/>
      <c r="D146" s="225" t="s">
        <v>159</v>
      </c>
      <c r="E146" s="40"/>
      <c r="F146" s="226" t="s">
        <v>4049</v>
      </c>
      <c r="G146" s="40"/>
      <c r="H146" s="40"/>
      <c r="I146" s="227"/>
      <c r="J146" s="40"/>
      <c r="K146" s="40"/>
      <c r="L146" s="44"/>
      <c r="M146" s="254"/>
      <c r="N146" s="255"/>
      <c r="O146" s="256"/>
      <c r="P146" s="256"/>
      <c r="Q146" s="256"/>
      <c r="R146" s="256"/>
      <c r="S146" s="256"/>
      <c r="T146" s="257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159</v>
      </c>
      <c r="AU146" s="17" t="s">
        <v>83</v>
      </c>
    </row>
    <row r="147" s="2" customFormat="1" ht="6.96" customHeight="1">
      <c r="A147" s="38"/>
      <c r="B147" s="59"/>
      <c r="C147" s="60"/>
      <c r="D147" s="60"/>
      <c r="E147" s="60"/>
      <c r="F147" s="60"/>
      <c r="G147" s="60"/>
      <c r="H147" s="60"/>
      <c r="I147" s="60"/>
      <c r="J147" s="60"/>
      <c r="K147" s="60"/>
      <c r="L147" s="44"/>
      <c r="M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</row>
  </sheetData>
  <sheetProtection sheet="1" autoFilter="0" formatColumns="0" formatRows="0" objects="1" scenarios="1" spinCount="100000" saltValue="sSX4GzgTkYAmsFo8WZYUCKRYMzpzmZ1gGsiYrx5gjR4K8siV2+PQctTrAnYKBVhRmVci5KBIOSix1XTwZtoZ0g==" hashValue="WgqV+VSq9O5sKb4KU8ZB0j5P5G5dO8FDUZPnuc3JDx7i1DYHPuxWxEDSVhYL27i6l31mA5cX/RVNOpkj2NXZkA==" algorithmName="SHA-512" password="CC35"/>
  <autoFilter ref="C90:K14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hyperlinks>
    <hyperlink ref="F96" r:id="rId1" display="https://podminky.urs.cz/item/CS_URS_2024_01/213311151"/>
    <hyperlink ref="F103" r:id="rId2" display="https://podminky.urs.cz/item/CS_URS_2024_01/275326141"/>
    <hyperlink ref="F107" r:id="rId3" display="https://podminky.urs.cz/item/CS_URS_2024_01/275356021"/>
    <hyperlink ref="F114" r:id="rId4" display="https://podminky.urs.cz/item/CS_URS_2024_01/275356022"/>
    <hyperlink ref="F118" r:id="rId5" display="https://podminky.urs.cz/item/CS_URS_2024_01/275366011"/>
    <hyperlink ref="F133" r:id="rId6" display="https://podminky.urs.cz/item/CS_URS_2024_01/998001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7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112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83</v>
      </c>
    </row>
    <row r="4" s="1" customFormat="1" ht="24.96" customHeight="1">
      <c r="B4" s="20"/>
      <c r="D4" s="140" t="s">
        <v>117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Revitalizace CZT Liberec - GreenNet III- D10 Úprava zdroje</v>
      </c>
      <c r="F7" s="142"/>
      <c r="G7" s="142"/>
      <c r="H7" s="142"/>
      <c r="L7" s="20"/>
    </row>
    <row r="8" s="1" customFormat="1" ht="12" customHeight="1">
      <c r="B8" s="20"/>
      <c r="D8" s="142" t="s">
        <v>118</v>
      </c>
      <c r="L8" s="20"/>
    </row>
    <row r="9" s="2" customFormat="1" ht="16.5" customHeight="1">
      <c r="A9" s="38"/>
      <c r="B9" s="44"/>
      <c r="C9" s="38"/>
      <c r="D9" s="38"/>
      <c r="E9" s="143" t="s">
        <v>3973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2" t="s">
        <v>484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45" t="s">
        <v>4051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21</v>
      </c>
      <c r="E14" s="38"/>
      <c r="F14" s="133" t="s">
        <v>22</v>
      </c>
      <c r="G14" s="38"/>
      <c r="H14" s="38"/>
      <c r="I14" s="142" t="s">
        <v>23</v>
      </c>
      <c r="J14" s="146" t="str">
        <f>'Rekapitulace stavby'!AN8</f>
        <v>21. 6. 2024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">
        <v>27</v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">
        <v>28</v>
      </c>
      <c r="F17" s="38"/>
      <c r="G17" s="38"/>
      <c r="H17" s="38"/>
      <c r="I17" s="142" t="s">
        <v>29</v>
      </c>
      <c r="J17" s="133" t="s">
        <v>19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2" t="s">
        <v>30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29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2" t="s">
        <v>32</v>
      </c>
      <c r="E22" s="38"/>
      <c r="F22" s="38"/>
      <c r="G22" s="38"/>
      <c r="H22" s="38"/>
      <c r="I22" s="142" t="s">
        <v>26</v>
      </c>
      <c r="J22" s="133" t="s">
        <v>3975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">
        <v>3976</v>
      </c>
      <c r="F23" s="38"/>
      <c r="G23" s="38"/>
      <c r="H23" s="38"/>
      <c r="I23" s="142" t="s">
        <v>29</v>
      </c>
      <c r="J23" s="133" t="s">
        <v>19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2" t="s">
        <v>36</v>
      </c>
      <c r="E25" s="38"/>
      <c r="F25" s="38"/>
      <c r="G25" s="38"/>
      <c r="H25" s="38"/>
      <c r="I25" s="142" t="s">
        <v>26</v>
      </c>
      <c r="J25" s="133" t="s">
        <v>3975</v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">
        <v>3976</v>
      </c>
      <c r="F26" s="38"/>
      <c r="G26" s="38"/>
      <c r="H26" s="38"/>
      <c r="I26" s="142" t="s">
        <v>29</v>
      </c>
      <c r="J26" s="133" t="s">
        <v>19</v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2" t="s">
        <v>37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47"/>
      <c r="B29" s="148"/>
      <c r="C29" s="147"/>
      <c r="D29" s="147"/>
      <c r="E29" s="149" t="s">
        <v>19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39</v>
      </c>
      <c r="E32" s="38"/>
      <c r="F32" s="38"/>
      <c r="G32" s="38"/>
      <c r="H32" s="38"/>
      <c r="I32" s="38"/>
      <c r="J32" s="153">
        <f>ROUND(J93,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41</v>
      </c>
      <c r="G34" s="38"/>
      <c r="H34" s="38"/>
      <c r="I34" s="154" t="s">
        <v>40</v>
      </c>
      <c r="J34" s="154" t="s">
        <v>42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43</v>
      </c>
      <c r="E35" s="142" t="s">
        <v>44</v>
      </c>
      <c r="F35" s="156">
        <f>ROUND((SUM(BE93:BE151)),  2)</f>
        <v>0</v>
      </c>
      <c r="G35" s="38"/>
      <c r="H35" s="38"/>
      <c r="I35" s="157">
        <v>0.20999999999999999</v>
      </c>
      <c r="J35" s="156">
        <f>ROUND(((SUM(BE93:BE151))*I35),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2" t="s">
        <v>45</v>
      </c>
      <c r="F36" s="156">
        <f>ROUND((SUM(BF93:BF151)),  2)</f>
        <v>0</v>
      </c>
      <c r="G36" s="38"/>
      <c r="H36" s="38"/>
      <c r="I36" s="157">
        <v>0.12</v>
      </c>
      <c r="J36" s="156">
        <f>ROUND(((SUM(BF93:BF151))*I36),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46</v>
      </c>
      <c r="F37" s="156">
        <f>ROUND((SUM(BG93:BG151)),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47</v>
      </c>
      <c r="F38" s="156">
        <f>ROUND((SUM(BH93:BH151)),  2)</f>
        <v>0</v>
      </c>
      <c r="G38" s="38"/>
      <c r="H38" s="38"/>
      <c r="I38" s="157">
        <v>0.12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48</v>
      </c>
      <c r="F39" s="156">
        <f>ROUND((SUM(BI93:BI151)),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8"/>
      <c r="D41" s="159" t="s">
        <v>49</v>
      </c>
      <c r="E41" s="160"/>
      <c r="F41" s="160"/>
      <c r="G41" s="161" t="s">
        <v>50</v>
      </c>
      <c r="H41" s="162" t="s">
        <v>51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120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169" t="str">
        <f>E7</f>
        <v>Revitalizace CZT Liberec - GreenNet III- D10 Úprava zdroje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118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69" t="s">
        <v>3973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484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6.5" customHeight="1">
      <c r="A54" s="38"/>
      <c r="B54" s="39"/>
      <c r="C54" s="40"/>
      <c r="D54" s="40"/>
      <c r="E54" s="69" t="str">
        <f>E11</f>
        <v>D10.4.2 - SO02 - Potrubní mosty - Ocelové konstrukce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40"/>
      <c r="E56" s="40"/>
      <c r="F56" s="27" t="str">
        <f>F14</f>
        <v>Liberec</v>
      </c>
      <c r="G56" s="40"/>
      <c r="H56" s="40"/>
      <c r="I56" s="32" t="s">
        <v>23</v>
      </c>
      <c r="J56" s="72" t="str">
        <f>IF(J14="","",J14)</f>
        <v>21. 6. 2024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25.65" customHeight="1">
      <c r="A58" s="38"/>
      <c r="B58" s="39"/>
      <c r="C58" s="32" t="s">
        <v>25</v>
      </c>
      <c r="D58" s="40"/>
      <c r="E58" s="40"/>
      <c r="F58" s="27" t="str">
        <f>E17</f>
        <v>Teplárna Liberec, a.s.</v>
      </c>
      <c r="G58" s="40"/>
      <c r="H58" s="40"/>
      <c r="I58" s="32" t="s">
        <v>32</v>
      </c>
      <c r="J58" s="36" t="str">
        <f>E23</f>
        <v>TRANSPORTA Technology s.r.o.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5.65" customHeight="1">
      <c r="A59" s="38"/>
      <c r="B59" s="39"/>
      <c r="C59" s="32" t="s">
        <v>30</v>
      </c>
      <c r="D59" s="40"/>
      <c r="E59" s="40"/>
      <c r="F59" s="27" t="str">
        <f>IF(E20="","",E20)</f>
        <v>Vyplň údaj</v>
      </c>
      <c r="G59" s="40"/>
      <c r="H59" s="40"/>
      <c r="I59" s="32" t="s">
        <v>36</v>
      </c>
      <c r="J59" s="36" t="str">
        <f>E26</f>
        <v>TRANSPORTA Technology s.r.o.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0" t="s">
        <v>121</v>
      </c>
      <c r="D61" s="171"/>
      <c r="E61" s="171"/>
      <c r="F61" s="171"/>
      <c r="G61" s="171"/>
      <c r="H61" s="171"/>
      <c r="I61" s="171"/>
      <c r="J61" s="172" t="s">
        <v>122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3" t="s">
        <v>71</v>
      </c>
      <c r="D63" s="40"/>
      <c r="E63" s="40"/>
      <c r="F63" s="40"/>
      <c r="G63" s="40"/>
      <c r="H63" s="40"/>
      <c r="I63" s="40"/>
      <c r="J63" s="102">
        <f>J93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123</v>
      </c>
    </row>
    <row r="64" s="9" customFormat="1" ht="24.96" customHeight="1">
      <c r="A64" s="9"/>
      <c r="B64" s="174"/>
      <c r="C64" s="175"/>
      <c r="D64" s="176" t="s">
        <v>124</v>
      </c>
      <c r="E64" s="177"/>
      <c r="F64" s="177"/>
      <c r="G64" s="177"/>
      <c r="H64" s="177"/>
      <c r="I64" s="177"/>
      <c r="J64" s="178">
        <f>J94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0"/>
      <c r="C65" s="125"/>
      <c r="D65" s="181" t="s">
        <v>125</v>
      </c>
      <c r="E65" s="182"/>
      <c r="F65" s="182"/>
      <c r="G65" s="182"/>
      <c r="H65" s="182"/>
      <c r="I65" s="182"/>
      <c r="J65" s="183">
        <f>J95</f>
        <v>0</v>
      </c>
      <c r="K65" s="125"/>
      <c r="L65" s="18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74"/>
      <c r="C66" s="175"/>
      <c r="D66" s="176" t="s">
        <v>127</v>
      </c>
      <c r="E66" s="177"/>
      <c r="F66" s="177"/>
      <c r="G66" s="177"/>
      <c r="H66" s="177"/>
      <c r="I66" s="177"/>
      <c r="J66" s="178">
        <f>J98</f>
        <v>0</v>
      </c>
      <c r="K66" s="175"/>
      <c r="L66" s="17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80"/>
      <c r="C67" s="125"/>
      <c r="D67" s="181" t="s">
        <v>131</v>
      </c>
      <c r="E67" s="182"/>
      <c r="F67" s="182"/>
      <c r="G67" s="182"/>
      <c r="H67" s="182"/>
      <c r="I67" s="182"/>
      <c r="J67" s="183">
        <f>J99</f>
        <v>0</v>
      </c>
      <c r="K67" s="125"/>
      <c r="L67" s="184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0"/>
      <c r="C68" s="125"/>
      <c r="D68" s="181" t="s">
        <v>4052</v>
      </c>
      <c r="E68" s="182"/>
      <c r="F68" s="182"/>
      <c r="G68" s="182"/>
      <c r="H68" s="182"/>
      <c r="I68" s="182"/>
      <c r="J68" s="183">
        <f>J124</f>
        <v>0</v>
      </c>
      <c r="K68" s="125"/>
      <c r="L68" s="184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74"/>
      <c r="C69" s="175"/>
      <c r="D69" s="176" t="s">
        <v>133</v>
      </c>
      <c r="E69" s="177"/>
      <c r="F69" s="177"/>
      <c r="G69" s="177"/>
      <c r="H69" s="177"/>
      <c r="I69" s="177"/>
      <c r="J69" s="178">
        <f>J134</f>
        <v>0</v>
      </c>
      <c r="K69" s="175"/>
      <c r="L69" s="17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80"/>
      <c r="C70" s="125"/>
      <c r="D70" s="181" t="s">
        <v>134</v>
      </c>
      <c r="E70" s="182"/>
      <c r="F70" s="182"/>
      <c r="G70" s="182"/>
      <c r="H70" s="182"/>
      <c r="I70" s="182"/>
      <c r="J70" s="183">
        <f>J135</f>
        <v>0</v>
      </c>
      <c r="K70" s="125"/>
      <c r="L70" s="184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74"/>
      <c r="C71" s="175"/>
      <c r="D71" s="176" t="s">
        <v>490</v>
      </c>
      <c r="E71" s="177"/>
      <c r="F71" s="177"/>
      <c r="G71" s="177"/>
      <c r="H71" s="177"/>
      <c r="I71" s="177"/>
      <c r="J71" s="178">
        <f>J139</f>
        <v>0</v>
      </c>
      <c r="K71" s="175"/>
      <c r="L71" s="17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2" customFormat="1" ht="21.84" customHeight="1">
      <c r="A72" s="38"/>
      <c r="B72" s="39"/>
      <c r="C72" s="40"/>
      <c r="D72" s="40"/>
      <c r="E72" s="40"/>
      <c r="F72" s="40"/>
      <c r="G72" s="40"/>
      <c r="H72" s="40"/>
      <c r="I72" s="40"/>
      <c r="J72" s="40"/>
      <c r="K72" s="40"/>
      <c r="L72" s="14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6.96" customHeight="1">
      <c r="A73" s="38"/>
      <c r="B73" s="59"/>
      <c r="C73" s="60"/>
      <c r="D73" s="60"/>
      <c r="E73" s="60"/>
      <c r="F73" s="60"/>
      <c r="G73" s="60"/>
      <c r="H73" s="60"/>
      <c r="I73" s="60"/>
      <c r="J73" s="60"/>
      <c r="K73" s="60"/>
      <c r="L73" s="14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7" s="2" customFormat="1" ht="6.96" customHeight="1">
      <c r="A77" s="38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14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24.96" customHeight="1">
      <c r="A78" s="38"/>
      <c r="B78" s="39"/>
      <c r="C78" s="23" t="s">
        <v>135</v>
      </c>
      <c r="D78" s="40"/>
      <c r="E78" s="40"/>
      <c r="F78" s="40"/>
      <c r="G78" s="40"/>
      <c r="H78" s="40"/>
      <c r="I78" s="40"/>
      <c r="J78" s="40"/>
      <c r="K78" s="40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6.96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4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2" customHeight="1">
      <c r="A80" s="38"/>
      <c r="B80" s="39"/>
      <c r="C80" s="32" t="s">
        <v>16</v>
      </c>
      <c r="D80" s="40"/>
      <c r="E80" s="40"/>
      <c r="F80" s="40"/>
      <c r="G80" s="40"/>
      <c r="H80" s="40"/>
      <c r="I80" s="40"/>
      <c r="J80" s="40"/>
      <c r="K80" s="4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6.5" customHeight="1">
      <c r="A81" s="38"/>
      <c r="B81" s="39"/>
      <c r="C81" s="40"/>
      <c r="D81" s="40"/>
      <c r="E81" s="169" t="str">
        <f>E7</f>
        <v>Revitalizace CZT Liberec - GreenNet III- D10 Úprava zdroje</v>
      </c>
      <c r="F81" s="32"/>
      <c r="G81" s="32"/>
      <c r="H81" s="32"/>
      <c r="I81" s="40"/>
      <c r="J81" s="40"/>
      <c r="K81" s="4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1" customFormat="1" ht="12" customHeight="1">
      <c r="B82" s="21"/>
      <c r="C82" s="32" t="s">
        <v>118</v>
      </c>
      <c r="D82" s="22"/>
      <c r="E82" s="22"/>
      <c r="F82" s="22"/>
      <c r="G82" s="22"/>
      <c r="H82" s="22"/>
      <c r="I82" s="22"/>
      <c r="J82" s="22"/>
      <c r="K82" s="22"/>
      <c r="L82" s="20"/>
    </row>
    <row r="83" s="2" customFormat="1" ht="16.5" customHeight="1">
      <c r="A83" s="38"/>
      <c r="B83" s="39"/>
      <c r="C83" s="40"/>
      <c r="D83" s="40"/>
      <c r="E83" s="169" t="s">
        <v>3973</v>
      </c>
      <c r="F83" s="40"/>
      <c r="G83" s="40"/>
      <c r="H83" s="40"/>
      <c r="I83" s="40"/>
      <c r="J83" s="40"/>
      <c r="K83" s="40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484</v>
      </c>
      <c r="D84" s="40"/>
      <c r="E84" s="40"/>
      <c r="F84" s="40"/>
      <c r="G84" s="40"/>
      <c r="H84" s="40"/>
      <c r="I84" s="40"/>
      <c r="J84" s="40"/>
      <c r="K84" s="40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69" t="str">
        <f>E11</f>
        <v>D10.4.2 - SO02 - Potrubní mosty - Ocelové konstrukce</v>
      </c>
      <c r="F85" s="40"/>
      <c r="G85" s="40"/>
      <c r="H85" s="40"/>
      <c r="I85" s="40"/>
      <c r="J85" s="40"/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2" customHeight="1">
      <c r="A87" s="38"/>
      <c r="B87" s="39"/>
      <c r="C87" s="32" t="s">
        <v>21</v>
      </c>
      <c r="D87" s="40"/>
      <c r="E87" s="40"/>
      <c r="F87" s="27" t="str">
        <f>F14</f>
        <v>Liberec</v>
      </c>
      <c r="G87" s="40"/>
      <c r="H87" s="40"/>
      <c r="I87" s="32" t="s">
        <v>23</v>
      </c>
      <c r="J87" s="72" t="str">
        <f>IF(J14="","",J14)</f>
        <v>21. 6. 2024</v>
      </c>
      <c r="K87" s="40"/>
      <c r="L87" s="14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14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25.65" customHeight="1">
      <c r="A89" s="38"/>
      <c r="B89" s="39"/>
      <c r="C89" s="32" t="s">
        <v>25</v>
      </c>
      <c r="D89" s="40"/>
      <c r="E89" s="40"/>
      <c r="F89" s="27" t="str">
        <f>E17</f>
        <v>Teplárna Liberec, a.s.</v>
      </c>
      <c r="G89" s="40"/>
      <c r="H89" s="40"/>
      <c r="I89" s="32" t="s">
        <v>32</v>
      </c>
      <c r="J89" s="36" t="str">
        <f>E23</f>
        <v>TRANSPORTA Technology s.r.o.</v>
      </c>
      <c r="K89" s="40"/>
      <c r="L89" s="144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25.65" customHeight="1">
      <c r="A90" s="38"/>
      <c r="B90" s="39"/>
      <c r="C90" s="32" t="s">
        <v>30</v>
      </c>
      <c r="D90" s="40"/>
      <c r="E90" s="40"/>
      <c r="F90" s="27" t="str">
        <f>IF(E20="","",E20)</f>
        <v>Vyplň údaj</v>
      </c>
      <c r="G90" s="40"/>
      <c r="H90" s="40"/>
      <c r="I90" s="32" t="s">
        <v>36</v>
      </c>
      <c r="J90" s="36" t="str">
        <f>E26</f>
        <v>TRANSPORTA Technology s.r.o.</v>
      </c>
      <c r="K90" s="40"/>
      <c r="L90" s="144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0.32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144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11" customFormat="1" ht="29.28" customHeight="1">
      <c r="A92" s="185"/>
      <c r="B92" s="186"/>
      <c r="C92" s="187" t="s">
        <v>136</v>
      </c>
      <c r="D92" s="188" t="s">
        <v>58</v>
      </c>
      <c r="E92" s="188" t="s">
        <v>54</v>
      </c>
      <c r="F92" s="188" t="s">
        <v>55</v>
      </c>
      <c r="G92" s="188" t="s">
        <v>137</v>
      </c>
      <c r="H92" s="188" t="s">
        <v>138</v>
      </c>
      <c r="I92" s="188" t="s">
        <v>139</v>
      </c>
      <c r="J92" s="188" t="s">
        <v>122</v>
      </c>
      <c r="K92" s="189" t="s">
        <v>140</v>
      </c>
      <c r="L92" s="190"/>
      <c r="M92" s="92" t="s">
        <v>19</v>
      </c>
      <c r="N92" s="93" t="s">
        <v>43</v>
      </c>
      <c r="O92" s="93" t="s">
        <v>141</v>
      </c>
      <c r="P92" s="93" t="s">
        <v>142</v>
      </c>
      <c r="Q92" s="93" t="s">
        <v>143</v>
      </c>
      <c r="R92" s="93" t="s">
        <v>144</v>
      </c>
      <c r="S92" s="93" t="s">
        <v>145</v>
      </c>
      <c r="T92" s="94" t="s">
        <v>146</v>
      </c>
      <c r="U92" s="185"/>
      <c r="V92" s="185"/>
      <c r="W92" s="185"/>
      <c r="X92" s="185"/>
      <c r="Y92" s="185"/>
      <c r="Z92" s="185"/>
      <c r="AA92" s="185"/>
      <c r="AB92" s="185"/>
      <c r="AC92" s="185"/>
      <c r="AD92" s="185"/>
      <c r="AE92" s="185"/>
    </row>
    <row r="93" s="2" customFormat="1" ht="22.8" customHeight="1">
      <c r="A93" s="38"/>
      <c r="B93" s="39"/>
      <c r="C93" s="99" t="s">
        <v>147</v>
      </c>
      <c r="D93" s="40"/>
      <c r="E93" s="40"/>
      <c r="F93" s="40"/>
      <c r="G93" s="40"/>
      <c r="H93" s="40"/>
      <c r="I93" s="40"/>
      <c r="J93" s="191">
        <f>BK93</f>
        <v>0</v>
      </c>
      <c r="K93" s="40"/>
      <c r="L93" s="44"/>
      <c r="M93" s="95"/>
      <c r="N93" s="192"/>
      <c r="O93" s="96"/>
      <c r="P93" s="193">
        <f>P94+P98+P134+P139</f>
        <v>0</v>
      </c>
      <c r="Q93" s="96"/>
      <c r="R93" s="193">
        <f>R94+R98+R134+R139</f>
        <v>30.266260000000003</v>
      </c>
      <c r="S93" s="96"/>
      <c r="T93" s="194">
        <f>T94+T98+T134+T139</f>
        <v>0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T93" s="17" t="s">
        <v>72</v>
      </c>
      <c r="AU93" s="17" t="s">
        <v>123</v>
      </c>
      <c r="BK93" s="195">
        <f>BK94+BK98+BK134+BK139</f>
        <v>0</v>
      </c>
    </row>
    <row r="94" s="12" customFormat="1" ht="25.92" customHeight="1">
      <c r="A94" s="12"/>
      <c r="B94" s="196"/>
      <c r="C94" s="197"/>
      <c r="D94" s="198" t="s">
        <v>72</v>
      </c>
      <c r="E94" s="199" t="s">
        <v>148</v>
      </c>
      <c r="F94" s="199" t="s">
        <v>149</v>
      </c>
      <c r="G94" s="197"/>
      <c r="H94" s="197"/>
      <c r="I94" s="200"/>
      <c r="J94" s="201">
        <f>BK94</f>
        <v>0</v>
      </c>
      <c r="K94" s="197"/>
      <c r="L94" s="202"/>
      <c r="M94" s="203"/>
      <c r="N94" s="204"/>
      <c r="O94" s="204"/>
      <c r="P94" s="205">
        <f>P95</f>
        <v>0</v>
      </c>
      <c r="Q94" s="204"/>
      <c r="R94" s="205">
        <f>R95</f>
        <v>2.0000000000000002E-05</v>
      </c>
      <c r="S94" s="204"/>
      <c r="T94" s="206">
        <f>T95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7" t="s">
        <v>81</v>
      </c>
      <c r="AT94" s="208" t="s">
        <v>72</v>
      </c>
      <c r="AU94" s="208" t="s">
        <v>73</v>
      </c>
      <c r="AY94" s="207" t="s">
        <v>150</v>
      </c>
      <c r="BK94" s="209">
        <f>BK95</f>
        <v>0</v>
      </c>
    </row>
    <row r="95" s="12" customFormat="1" ht="22.8" customHeight="1">
      <c r="A95" s="12"/>
      <c r="B95" s="196"/>
      <c r="C95" s="197"/>
      <c r="D95" s="198" t="s">
        <v>72</v>
      </c>
      <c r="E95" s="210" t="s">
        <v>151</v>
      </c>
      <c r="F95" s="210" t="s">
        <v>152</v>
      </c>
      <c r="G95" s="197"/>
      <c r="H95" s="197"/>
      <c r="I95" s="200"/>
      <c r="J95" s="211">
        <f>BK95</f>
        <v>0</v>
      </c>
      <c r="K95" s="197"/>
      <c r="L95" s="202"/>
      <c r="M95" s="203"/>
      <c r="N95" s="204"/>
      <c r="O95" s="204"/>
      <c r="P95" s="205">
        <f>SUM(P96:P97)</f>
        <v>0</v>
      </c>
      <c r="Q95" s="204"/>
      <c r="R95" s="205">
        <f>SUM(R96:R97)</f>
        <v>2.0000000000000002E-05</v>
      </c>
      <c r="S95" s="204"/>
      <c r="T95" s="206">
        <f>SUM(T96:T97)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7" t="s">
        <v>81</v>
      </c>
      <c r="AT95" s="208" t="s">
        <v>72</v>
      </c>
      <c r="AU95" s="208" t="s">
        <v>81</v>
      </c>
      <c r="AY95" s="207" t="s">
        <v>150</v>
      </c>
      <c r="BK95" s="209">
        <f>SUM(BK96:BK97)</f>
        <v>0</v>
      </c>
    </row>
    <row r="96" s="2" customFormat="1" ht="16.5" customHeight="1">
      <c r="A96" s="38"/>
      <c r="B96" s="39"/>
      <c r="C96" s="212" t="s">
        <v>81</v>
      </c>
      <c r="D96" s="212" t="s">
        <v>153</v>
      </c>
      <c r="E96" s="213" t="s">
        <v>4053</v>
      </c>
      <c r="F96" s="214" t="s">
        <v>4054</v>
      </c>
      <c r="G96" s="215" t="s">
        <v>1866</v>
      </c>
      <c r="H96" s="216">
        <v>1</v>
      </c>
      <c r="I96" s="217"/>
      <c r="J96" s="218">
        <f>ROUND(I96*H96,2)</f>
        <v>0</v>
      </c>
      <c r="K96" s="214" t="s">
        <v>19</v>
      </c>
      <c r="L96" s="44"/>
      <c r="M96" s="219" t="s">
        <v>19</v>
      </c>
      <c r="N96" s="220" t="s">
        <v>44</v>
      </c>
      <c r="O96" s="84"/>
      <c r="P96" s="221">
        <f>O96*H96</f>
        <v>0</v>
      </c>
      <c r="Q96" s="221">
        <v>2.0000000000000002E-05</v>
      </c>
      <c r="R96" s="221">
        <f>Q96*H96</f>
        <v>2.0000000000000002E-05</v>
      </c>
      <c r="S96" s="221">
        <v>0</v>
      </c>
      <c r="T96" s="222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223" t="s">
        <v>81</v>
      </c>
      <c r="AT96" s="223" t="s">
        <v>153</v>
      </c>
      <c r="AU96" s="223" t="s">
        <v>83</v>
      </c>
      <c r="AY96" s="17" t="s">
        <v>150</v>
      </c>
      <c r="BE96" s="224">
        <f>IF(N96="základní",J96,0)</f>
        <v>0</v>
      </c>
      <c r="BF96" s="224">
        <f>IF(N96="snížená",J96,0)</f>
        <v>0</v>
      </c>
      <c r="BG96" s="224">
        <f>IF(N96="zákl. přenesená",J96,0)</f>
        <v>0</v>
      </c>
      <c r="BH96" s="224">
        <f>IF(N96="sníž. přenesená",J96,0)</f>
        <v>0</v>
      </c>
      <c r="BI96" s="224">
        <f>IF(N96="nulová",J96,0)</f>
        <v>0</v>
      </c>
      <c r="BJ96" s="17" t="s">
        <v>81</v>
      </c>
      <c r="BK96" s="224">
        <f>ROUND(I96*H96,2)</f>
        <v>0</v>
      </c>
      <c r="BL96" s="17" t="s">
        <v>81</v>
      </c>
      <c r="BM96" s="223" t="s">
        <v>4055</v>
      </c>
    </row>
    <row r="97" s="2" customFormat="1">
      <c r="A97" s="38"/>
      <c r="B97" s="39"/>
      <c r="C97" s="40"/>
      <c r="D97" s="225" t="s">
        <v>159</v>
      </c>
      <c r="E97" s="40"/>
      <c r="F97" s="226" t="s">
        <v>4056</v>
      </c>
      <c r="G97" s="40"/>
      <c r="H97" s="40"/>
      <c r="I97" s="227"/>
      <c r="J97" s="40"/>
      <c r="K97" s="40"/>
      <c r="L97" s="44"/>
      <c r="M97" s="228"/>
      <c r="N97" s="229"/>
      <c r="O97" s="84"/>
      <c r="P97" s="84"/>
      <c r="Q97" s="84"/>
      <c r="R97" s="84"/>
      <c r="S97" s="84"/>
      <c r="T97" s="85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159</v>
      </c>
      <c r="AU97" s="17" t="s">
        <v>83</v>
      </c>
    </row>
    <row r="98" s="12" customFormat="1" ht="25.92" customHeight="1">
      <c r="A98" s="12"/>
      <c r="B98" s="196"/>
      <c r="C98" s="197"/>
      <c r="D98" s="198" t="s">
        <v>72</v>
      </c>
      <c r="E98" s="199" t="s">
        <v>210</v>
      </c>
      <c r="F98" s="199" t="s">
        <v>211</v>
      </c>
      <c r="G98" s="197"/>
      <c r="H98" s="197"/>
      <c r="I98" s="200"/>
      <c r="J98" s="201">
        <f>BK98</f>
        <v>0</v>
      </c>
      <c r="K98" s="197"/>
      <c r="L98" s="202"/>
      <c r="M98" s="203"/>
      <c r="N98" s="204"/>
      <c r="O98" s="204"/>
      <c r="P98" s="205">
        <f>P99+P124</f>
        <v>0</v>
      </c>
      <c r="Q98" s="204"/>
      <c r="R98" s="205">
        <f>R99+R124</f>
        <v>30.266240000000003</v>
      </c>
      <c r="S98" s="204"/>
      <c r="T98" s="206">
        <f>T99+T124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7" t="s">
        <v>83</v>
      </c>
      <c r="AT98" s="208" t="s">
        <v>72</v>
      </c>
      <c r="AU98" s="208" t="s">
        <v>73</v>
      </c>
      <c r="AY98" s="207" t="s">
        <v>150</v>
      </c>
      <c r="BK98" s="209">
        <f>BK99+BK124</f>
        <v>0</v>
      </c>
    </row>
    <row r="99" s="12" customFormat="1" ht="22.8" customHeight="1">
      <c r="A99" s="12"/>
      <c r="B99" s="196"/>
      <c r="C99" s="197"/>
      <c r="D99" s="198" t="s">
        <v>72</v>
      </c>
      <c r="E99" s="210" t="s">
        <v>355</v>
      </c>
      <c r="F99" s="210" t="s">
        <v>356</v>
      </c>
      <c r="G99" s="197"/>
      <c r="H99" s="197"/>
      <c r="I99" s="200"/>
      <c r="J99" s="211">
        <f>BK99</f>
        <v>0</v>
      </c>
      <c r="K99" s="197"/>
      <c r="L99" s="202"/>
      <c r="M99" s="203"/>
      <c r="N99" s="204"/>
      <c r="O99" s="204"/>
      <c r="P99" s="205">
        <f>SUM(P100:P123)</f>
        <v>0</v>
      </c>
      <c r="Q99" s="204"/>
      <c r="R99" s="205">
        <f>SUM(R100:R123)</f>
        <v>29.066240000000004</v>
      </c>
      <c r="S99" s="204"/>
      <c r="T99" s="206">
        <f>SUM(T100:T123)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7" t="s">
        <v>83</v>
      </c>
      <c r="AT99" s="208" t="s">
        <v>72</v>
      </c>
      <c r="AU99" s="208" t="s">
        <v>81</v>
      </c>
      <c r="AY99" s="207" t="s">
        <v>150</v>
      </c>
      <c r="BK99" s="209">
        <f>SUM(BK100:BK123)</f>
        <v>0</v>
      </c>
    </row>
    <row r="100" s="2" customFormat="1" ht="16.5" customHeight="1">
      <c r="A100" s="38"/>
      <c r="B100" s="39"/>
      <c r="C100" s="212" t="s">
        <v>83</v>
      </c>
      <c r="D100" s="212" t="s">
        <v>153</v>
      </c>
      <c r="E100" s="213" t="s">
        <v>4057</v>
      </c>
      <c r="F100" s="214" t="s">
        <v>4058</v>
      </c>
      <c r="G100" s="215" t="s">
        <v>360</v>
      </c>
      <c r="H100" s="216">
        <v>1728</v>
      </c>
      <c r="I100" s="217"/>
      <c r="J100" s="218">
        <f>ROUND(I100*H100,2)</f>
        <v>0</v>
      </c>
      <c r="K100" s="214" t="s">
        <v>157</v>
      </c>
      <c r="L100" s="44"/>
      <c r="M100" s="219" t="s">
        <v>19</v>
      </c>
      <c r="N100" s="220" t="s">
        <v>44</v>
      </c>
      <c r="O100" s="84"/>
      <c r="P100" s="221">
        <f>O100*H100</f>
        <v>0</v>
      </c>
      <c r="Q100" s="221">
        <v>5.0000000000000002E-05</v>
      </c>
      <c r="R100" s="221">
        <f>Q100*H100</f>
        <v>0.086400000000000005</v>
      </c>
      <c r="S100" s="221">
        <v>0</v>
      </c>
      <c r="T100" s="222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23" t="s">
        <v>179</v>
      </c>
      <c r="AT100" s="223" t="s">
        <v>153</v>
      </c>
      <c r="AU100" s="223" t="s">
        <v>83</v>
      </c>
      <c r="AY100" s="17" t="s">
        <v>150</v>
      </c>
      <c r="BE100" s="224">
        <f>IF(N100="základní",J100,0)</f>
        <v>0</v>
      </c>
      <c r="BF100" s="224">
        <f>IF(N100="snížená",J100,0)</f>
        <v>0</v>
      </c>
      <c r="BG100" s="224">
        <f>IF(N100="zákl. přenesená",J100,0)</f>
        <v>0</v>
      </c>
      <c r="BH100" s="224">
        <f>IF(N100="sníž. přenesená",J100,0)</f>
        <v>0</v>
      </c>
      <c r="BI100" s="224">
        <f>IF(N100="nulová",J100,0)</f>
        <v>0</v>
      </c>
      <c r="BJ100" s="17" t="s">
        <v>81</v>
      </c>
      <c r="BK100" s="224">
        <f>ROUND(I100*H100,2)</f>
        <v>0</v>
      </c>
      <c r="BL100" s="17" t="s">
        <v>179</v>
      </c>
      <c r="BM100" s="223" t="s">
        <v>4059</v>
      </c>
    </row>
    <row r="101" s="2" customFormat="1">
      <c r="A101" s="38"/>
      <c r="B101" s="39"/>
      <c r="C101" s="40"/>
      <c r="D101" s="225" t="s">
        <v>159</v>
      </c>
      <c r="E101" s="40"/>
      <c r="F101" s="226" t="s">
        <v>4060</v>
      </c>
      <c r="G101" s="40"/>
      <c r="H101" s="40"/>
      <c r="I101" s="227"/>
      <c r="J101" s="40"/>
      <c r="K101" s="40"/>
      <c r="L101" s="44"/>
      <c r="M101" s="228"/>
      <c r="N101" s="229"/>
      <c r="O101" s="84"/>
      <c r="P101" s="84"/>
      <c r="Q101" s="84"/>
      <c r="R101" s="84"/>
      <c r="S101" s="84"/>
      <c r="T101" s="85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7" t="s">
        <v>159</v>
      </c>
      <c r="AU101" s="17" t="s">
        <v>83</v>
      </c>
    </row>
    <row r="102" s="2" customFormat="1">
      <c r="A102" s="38"/>
      <c r="B102" s="39"/>
      <c r="C102" s="40"/>
      <c r="D102" s="230" t="s">
        <v>161</v>
      </c>
      <c r="E102" s="40"/>
      <c r="F102" s="231" t="s">
        <v>4061</v>
      </c>
      <c r="G102" s="40"/>
      <c r="H102" s="40"/>
      <c r="I102" s="227"/>
      <c r="J102" s="40"/>
      <c r="K102" s="40"/>
      <c r="L102" s="44"/>
      <c r="M102" s="228"/>
      <c r="N102" s="229"/>
      <c r="O102" s="84"/>
      <c r="P102" s="84"/>
      <c r="Q102" s="84"/>
      <c r="R102" s="84"/>
      <c r="S102" s="84"/>
      <c r="T102" s="85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7" t="s">
        <v>161</v>
      </c>
      <c r="AU102" s="17" t="s">
        <v>83</v>
      </c>
    </row>
    <row r="103" s="2" customFormat="1">
      <c r="A103" s="38"/>
      <c r="B103" s="39"/>
      <c r="C103" s="40"/>
      <c r="D103" s="225" t="s">
        <v>260</v>
      </c>
      <c r="E103" s="40"/>
      <c r="F103" s="253" t="s">
        <v>4062</v>
      </c>
      <c r="G103" s="40"/>
      <c r="H103" s="40"/>
      <c r="I103" s="227"/>
      <c r="J103" s="40"/>
      <c r="K103" s="40"/>
      <c r="L103" s="44"/>
      <c r="M103" s="228"/>
      <c r="N103" s="229"/>
      <c r="O103" s="84"/>
      <c r="P103" s="84"/>
      <c r="Q103" s="84"/>
      <c r="R103" s="84"/>
      <c r="S103" s="84"/>
      <c r="T103" s="85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260</v>
      </c>
      <c r="AU103" s="17" t="s">
        <v>83</v>
      </c>
    </row>
    <row r="104" s="13" customFormat="1">
      <c r="A104" s="13"/>
      <c r="B104" s="232"/>
      <c r="C104" s="233"/>
      <c r="D104" s="225" t="s">
        <v>163</v>
      </c>
      <c r="E104" s="234" t="s">
        <v>19</v>
      </c>
      <c r="F104" s="235" t="s">
        <v>4063</v>
      </c>
      <c r="G104" s="233"/>
      <c r="H104" s="236">
        <v>1728</v>
      </c>
      <c r="I104" s="237"/>
      <c r="J104" s="233"/>
      <c r="K104" s="233"/>
      <c r="L104" s="238"/>
      <c r="M104" s="239"/>
      <c r="N104" s="240"/>
      <c r="O104" s="240"/>
      <c r="P104" s="240"/>
      <c r="Q104" s="240"/>
      <c r="R104" s="240"/>
      <c r="S104" s="240"/>
      <c r="T104" s="241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2" t="s">
        <v>163</v>
      </c>
      <c r="AU104" s="242" t="s">
        <v>83</v>
      </c>
      <c r="AV104" s="13" t="s">
        <v>83</v>
      </c>
      <c r="AW104" s="13" t="s">
        <v>35</v>
      </c>
      <c r="AX104" s="13" t="s">
        <v>81</v>
      </c>
      <c r="AY104" s="242" t="s">
        <v>150</v>
      </c>
    </row>
    <row r="105" s="2" customFormat="1" ht="16.5" customHeight="1">
      <c r="A105" s="38"/>
      <c r="B105" s="39"/>
      <c r="C105" s="243" t="s">
        <v>171</v>
      </c>
      <c r="D105" s="243" t="s">
        <v>229</v>
      </c>
      <c r="E105" s="244" t="s">
        <v>4064</v>
      </c>
      <c r="F105" s="245" t="s">
        <v>4065</v>
      </c>
      <c r="G105" s="246" t="s">
        <v>281</v>
      </c>
      <c r="H105" s="247">
        <v>96</v>
      </c>
      <c r="I105" s="248"/>
      <c r="J105" s="249">
        <f>ROUND(I105*H105,2)</f>
        <v>0</v>
      </c>
      <c r="K105" s="245" t="s">
        <v>4066</v>
      </c>
      <c r="L105" s="250"/>
      <c r="M105" s="251" t="s">
        <v>19</v>
      </c>
      <c r="N105" s="252" t="s">
        <v>44</v>
      </c>
      <c r="O105" s="84"/>
      <c r="P105" s="221">
        <f>O105*H105</f>
        <v>0</v>
      </c>
      <c r="Q105" s="221">
        <v>0.016</v>
      </c>
      <c r="R105" s="221">
        <f>Q105*H105</f>
        <v>1.536</v>
      </c>
      <c r="S105" s="221">
        <v>0</v>
      </c>
      <c r="T105" s="222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23" t="s">
        <v>232</v>
      </c>
      <c r="AT105" s="223" t="s">
        <v>229</v>
      </c>
      <c r="AU105" s="223" t="s">
        <v>83</v>
      </c>
      <c r="AY105" s="17" t="s">
        <v>150</v>
      </c>
      <c r="BE105" s="224">
        <f>IF(N105="základní",J105,0)</f>
        <v>0</v>
      </c>
      <c r="BF105" s="224">
        <f>IF(N105="snížená",J105,0)</f>
        <v>0</v>
      </c>
      <c r="BG105" s="224">
        <f>IF(N105="zákl. přenesená",J105,0)</f>
        <v>0</v>
      </c>
      <c r="BH105" s="224">
        <f>IF(N105="sníž. přenesená",J105,0)</f>
        <v>0</v>
      </c>
      <c r="BI105" s="224">
        <f>IF(N105="nulová",J105,0)</f>
        <v>0</v>
      </c>
      <c r="BJ105" s="17" t="s">
        <v>81</v>
      </c>
      <c r="BK105" s="224">
        <f>ROUND(I105*H105,2)</f>
        <v>0</v>
      </c>
      <c r="BL105" s="17" t="s">
        <v>217</v>
      </c>
      <c r="BM105" s="223" t="s">
        <v>4067</v>
      </c>
    </row>
    <row r="106" s="2" customFormat="1">
      <c r="A106" s="38"/>
      <c r="B106" s="39"/>
      <c r="C106" s="40"/>
      <c r="D106" s="225" t="s">
        <v>159</v>
      </c>
      <c r="E106" s="40"/>
      <c r="F106" s="226" t="s">
        <v>4068</v>
      </c>
      <c r="G106" s="40"/>
      <c r="H106" s="40"/>
      <c r="I106" s="227"/>
      <c r="J106" s="40"/>
      <c r="K106" s="40"/>
      <c r="L106" s="44"/>
      <c r="M106" s="228"/>
      <c r="N106" s="229"/>
      <c r="O106" s="84"/>
      <c r="P106" s="84"/>
      <c r="Q106" s="84"/>
      <c r="R106" s="84"/>
      <c r="S106" s="84"/>
      <c r="T106" s="85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17" t="s">
        <v>159</v>
      </c>
      <c r="AU106" s="17" t="s">
        <v>83</v>
      </c>
    </row>
    <row r="107" s="2" customFormat="1" ht="16.5" customHeight="1">
      <c r="A107" s="38"/>
      <c r="B107" s="39"/>
      <c r="C107" s="212" t="s">
        <v>179</v>
      </c>
      <c r="D107" s="212" t="s">
        <v>153</v>
      </c>
      <c r="E107" s="213" t="s">
        <v>4069</v>
      </c>
      <c r="F107" s="214" t="s">
        <v>4070</v>
      </c>
      <c r="G107" s="215" t="s">
        <v>216</v>
      </c>
      <c r="H107" s="216">
        <v>8.8000000000000007</v>
      </c>
      <c r="I107" s="217"/>
      <c r="J107" s="218">
        <f>ROUND(I107*H107,2)</f>
        <v>0</v>
      </c>
      <c r="K107" s="214" t="s">
        <v>157</v>
      </c>
      <c r="L107" s="44"/>
      <c r="M107" s="219" t="s">
        <v>19</v>
      </c>
      <c r="N107" s="220" t="s">
        <v>44</v>
      </c>
      <c r="O107" s="84"/>
      <c r="P107" s="221">
        <f>O107*H107</f>
        <v>0</v>
      </c>
      <c r="Q107" s="221">
        <v>0</v>
      </c>
      <c r="R107" s="221">
        <f>Q107*H107</f>
        <v>0</v>
      </c>
      <c r="S107" s="221">
        <v>0</v>
      </c>
      <c r="T107" s="222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23" t="s">
        <v>217</v>
      </c>
      <c r="AT107" s="223" t="s">
        <v>153</v>
      </c>
      <c r="AU107" s="223" t="s">
        <v>83</v>
      </c>
      <c r="AY107" s="17" t="s">
        <v>150</v>
      </c>
      <c r="BE107" s="224">
        <f>IF(N107="základní",J107,0)</f>
        <v>0</v>
      </c>
      <c r="BF107" s="224">
        <f>IF(N107="snížená",J107,0)</f>
        <v>0</v>
      </c>
      <c r="BG107" s="224">
        <f>IF(N107="zákl. přenesená",J107,0)</f>
        <v>0</v>
      </c>
      <c r="BH107" s="224">
        <f>IF(N107="sníž. přenesená",J107,0)</f>
        <v>0</v>
      </c>
      <c r="BI107" s="224">
        <f>IF(N107="nulová",J107,0)</f>
        <v>0</v>
      </c>
      <c r="BJ107" s="17" t="s">
        <v>81</v>
      </c>
      <c r="BK107" s="224">
        <f>ROUND(I107*H107,2)</f>
        <v>0</v>
      </c>
      <c r="BL107" s="17" t="s">
        <v>217</v>
      </c>
      <c r="BM107" s="223" t="s">
        <v>4071</v>
      </c>
    </row>
    <row r="108" s="2" customFormat="1">
      <c r="A108" s="38"/>
      <c r="B108" s="39"/>
      <c r="C108" s="40"/>
      <c r="D108" s="225" t="s">
        <v>159</v>
      </c>
      <c r="E108" s="40"/>
      <c r="F108" s="226" t="s">
        <v>4072</v>
      </c>
      <c r="G108" s="40"/>
      <c r="H108" s="40"/>
      <c r="I108" s="227"/>
      <c r="J108" s="40"/>
      <c r="K108" s="40"/>
      <c r="L108" s="44"/>
      <c r="M108" s="228"/>
      <c r="N108" s="229"/>
      <c r="O108" s="84"/>
      <c r="P108" s="84"/>
      <c r="Q108" s="84"/>
      <c r="R108" s="84"/>
      <c r="S108" s="84"/>
      <c r="T108" s="85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7" t="s">
        <v>159</v>
      </c>
      <c r="AU108" s="17" t="s">
        <v>83</v>
      </c>
    </row>
    <row r="109" s="2" customFormat="1">
      <c r="A109" s="38"/>
      <c r="B109" s="39"/>
      <c r="C109" s="40"/>
      <c r="D109" s="230" t="s">
        <v>161</v>
      </c>
      <c r="E109" s="40"/>
      <c r="F109" s="231" t="s">
        <v>4073</v>
      </c>
      <c r="G109" s="40"/>
      <c r="H109" s="40"/>
      <c r="I109" s="227"/>
      <c r="J109" s="40"/>
      <c r="K109" s="40"/>
      <c r="L109" s="44"/>
      <c r="M109" s="228"/>
      <c r="N109" s="229"/>
      <c r="O109" s="84"/>
      <c r="P109" s="84"/>
      <c r="Q109" s="84"/>
      <c r="R109" s="84"/>
      <c r="S109" s="84"/>
      <c r="T109" s="85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T109" s="17" t="s">
        <v>161</v>
      </c>
      <c r="AU109" s="17" t="s">
        <v>83</v>
      </c>
    </row>
    <row r="110" s="2" customFormat="1" ht="16.5" customHeight="1">
      <c r="A110" s="38"/>
      <c r="B110" s="39"/>
      <c r="C110" s="243" t="s">
        <v>186</v>
      </c>
      <c r="D110" s="243" t="s">
        <v>229</v>
      </c>
      <c r="E110" s="244" t="s">
        <v>4074</v>
      </c>
      <c r="F110" s="245" t="s">
        <v>4075</v>
      </c>
      <c r="G110" s="246" t="s">
        <v>216</v>
      </c>
      <c r="H110" s="247">
        <v>8.8000000000000007</v>
      </c>
      <c r="I110" s="248"/>
      <c r="J110" s="249">
        <f>ROUND(I110*H110,2)</f>
        <v>0</v>
      </c>
      <c r="K110" s="245" t="s">
        <v>157</v>
      </c>
      <c r="L110" s="250"/>
      <c r="M110" s="251" t="s">
        <v>19</v>
      </c>
      <c r="N110" s="252" t="s">
        <v>44</v>
      </c>
      <c r="O110" s="84"/>
      <c r="P110" s="221">
        <f>O110*H110</f>
        <v>0</v>
      </c>
      <c r="Q110" s="221">
        <v>0.0028999999999999998</v>
      </c>
      <c r="R110" s="221">
        <f>Q110*H110</f>
        <v>0.025520000000000001</v>
      </c>
      <c r="S110" s="221">
        <v>0</v>
      </c>
      <c r="T110" s="222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23" t="s">
        <v>232</v>
      </c>
      <c r="AT110" s="223" t="s">
        <v>229</v>
      </c>
      <c r="AU110" s="223" t="s">
        <v>83</v>
      </c>
      <c r="AY110" s="17" t="s">
        <v>150</v>
      </c>
      <c r="BE110" s="224">
        <f>IF(N110="základní",J110,0)</f>
        <v>0</v>
      </c>
      <c r="BF110" s="224">
        <f>IF(N110="snížená",J110,0)</f>
        <v>0</v>
      </c>
      <c r="BG110" s="224">
        <f>IF(N110="zákl. přenesená",J110,0)</f>
        <v>0</v>
      </c>
      <c r="BH110" s="224">
        <f>IF(N110="sníž. přenesená",J110,0)</f>
        <v>0</v>
      </c>
      <c r="BI110" s="224">
        <f>IF(N110="nulová",J110,0)</f>
        <v>0</v>
      </c>
      <c r="BJ110" s="17" t="s">
        <v>81</v>
      </c>
      <c r="BK110" s="224">
        <f>ROUND(I110*H110,2)</f>
        <v>0</v>
      </c>
      <c r="BL110" s="17" t="s">
        <v>217</v>
      </c>
      <c r="BM110" s="223" t="s">
        <v>4076</v>
      </c>
    </row>
    <row r="111" s="2" customFormat="1">
      <c r="A111" s="38"/>
      <c r="B111" s="39"/>
      <c r="C111" s="40"/>
      <c r="D111" s="225" t="s">
        <v>159</v>
      </c>
      <c r="E111" s="40"/>
      <c r="F111" s="226" t="s">
        <v>4075</v>
      </c>
      <c r="G111" s="40"/>
      <c r="H111" s="40"/>
      <c r="I111" s="227"/>
      <c r="J111" s="40"/>
      <c r="K111" s="40"/>
      <c r="L111" s="44"/>
      <c r="M111" s="228"/>
      <c r="N111" s="229"/>
      <c r="O111" s="84"/>
      <c r="P111" s="84"/>
      <c r="Q111" s="84"/>
      <c r="R111" s="84"/>
      <c r="S111" s="84"/>
      <c r="T111" s="85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159</v>
      </c>
      <c r="AU111" s="17" t="s">
        <v>83</v>
      </c>
    </row>
    <row r="112" s="2" customFormat="1" ht="16.5" customHeight="1">
      <c r="A112" s="38"/>
      <c r="B112" s="39"/>
      <c r="C112" s="212" t="s">
        <v>192</v>
      </c>
      <c r="D112" s="212" t="s">
        <v>153</v>
      </c>
      <c r="E112" s="213" t="s">
        <v>4077</v>
      </c>
      <c r="F112" s="214" t="s">
        <v>4078</v>
      </c>
      <c r="G112" s="215" t="s">
        <v>216</v>
      </c>
      <c r="H112" s="216">
        <v>1.2</v>
      </c>
      <c r="I112" s="217"/>
      <c r="J112" s="218">
        <f>ROUND(I112*H112,2)</f>
        <v>0</v>
      </c>
      <c r="K112" s="214" t="s">
        <v>157</v>
      </c>
      <c r="L112" s="44"/>
      <c r="M112" s="219" t="s">
        <v>19</v>
      </c>
      <c r="N112" s="220" t="s">
        <v>44</v>
      </c>
      <c r="O112" s="84"/>
      <c r="P112" s="221">
        <f>O112*H112</f>
        <v>0</v>
      </c>
      <c r="Q112" s="221">
        <v>0</v>
      </c>
      <c r="R112" s="221">
        <f>Q112*H112</f>
        <v>0</v>
      </c>
      <c r="S112" s="221">
        <v>0</v>
      </c>
      <c r="T112" s="222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23" t="s">
        <v>217</v>
      </c>
      <c r="AT112" s="223" t="s">
        <v>153</v>
      </c>
      <c r="AU112" s="223" t="s">
        <v>83</v>
      </c>
      <c r="AY112" s="17" t="s">
        <v>150</v>
      </c>
      <c r="BE112" s="224">
        <f>IF(N112="základní",J112,0)</f>
        <v>0</v>
      </c>
      <c r="BF112" s="224">
        <f>IF(N112="snížená",J112,0)</f>
        <v>0</v>
      </c>
      <c r="BG112" s="224">
        <f>IF(N112="zákl. přenesená",J112,0)</f>
        <v>0</v>
      </c>
      <c r="BH112" s="224">
        <f>IF(N112="sníž. přenesená",J112,0)</f>
        <v>0</v>
      </c>
      <c r="BI112" s="224">
        <f>IF(N112="nulová",J112,0)</f>
        <v>0</v>
      </c>
      <c r="BJ112" s="17" t="s">
        <v>81</v>
      </c>
      <c r="BK112" s="224">
        <f>ROUND(I112*H112,2)</f>
        <v>0</v>
      </c>
      <c r="BL112" s="17" t="s">
        <v>217</v>
      </c>
      <c r="BM112" s="223" t="s">
        <v>4079</v>
      </c>
    </row>
    <row r="113" s="2" customFormat="1">
      <c r="A113" s="38"/>
      <c r="B113" s="39"/>
      <c r="C113" s="40"/>
      <c r="D113" s="225" t="s">
        <v>159</v>
      </c>
      <c r="E113" s="40"/>
      <c r="F113" s="226" t="s">
        <v>4080</v>
      </c>
      <c r="G113" s="40"/>
      <c r="H113" s="40"/>
      <c r="I113" s="227"/>
      <c r="J113" s="40"/>
      <c r="K113" s="40"/>
      <c r="L113" s="44"/>
      <c r="M113" s="228"/>
      <c r="N113" s="229"/>
      <c r="O113" s="84"/>
      <c r="P113" s="84"/>
      <c r="Q113" s="84"/>
      <c r="R113" s="84"/>
      <c r="S113" s="84"/>
      <c r="T113" s="85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7" t="s">
        <v>159</v>
      </c>
      <c r="AU113" s="17" t="s">
        <v>83</v>
      </c>
    </row>
    <row r="114" s="2" customFormat="1">
      <c r="A114" s="38"/>
      <c r="B114" s="39"/>
      <c r="C114" s="40"/>
      <c r="D114" s="230" t="s">
        <v>161</v>
      </c>
      <c r="E114" s="40"/>
      <c r="F114" s="231" t="s">
        <v>4081</v>
      </c>
      <c r="G114" s="40"/>
      <c r="H114" s="40"/>
      <c r="I114" s="227"/>
      <c r="J114" s="40"/>
      <c r="K114" s="40"/>
      <c r="L114" s="44"/>
      <c r="M114" s="228"/>
      <c r="N114" s="229"/>
      <c r="O114" s="84"/>
      <c r="P114" s="84"/>
      <c r="Q114" s="84"/>
      <c r="R114" s="84"/>
      <c r="S114" s="84"/>
      <c r="T114" s="85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T114" s="17" t="s">
        <v>161</v>
      </c>
      <c r="AU114" s="17" t="s">
        <v>83</v>
      </c>
    </row>
    <row r="115" s="2" customFormat="1" ht="16.5" customHeight="1">
      <c r="A115" s="38"/>
      <c r="B115" s="39"/>
      <c r="C115" s="212" t="s">
        <v>198</v>
      </c>
      <c r="D115" s="212" t="s">
        <v>153</v>
      </c>
      <c r="E115" s="213" t="s">
        <v>4082</v>
      </c>
      <c r="F115" s="214" t="s">
        <v>4083</v>
      </c>
      <c r="G115" s="215" t="s">
        <v>360</v>
      </c>
      <c r="H115" s="216">
        <v>25422</v>
      </c>
      <c r="I115" s="217"/>
      <c r="J115" s="218">
        <f>ROUND(I115*H115,2)</f>
        <v>0</v>
      </c>
      <c r="K115" s="214" t="s">
        <v>157</v>
      </c>
      <c r="L115" s="44"/>
      <c r="M115" s="219" t="s">
        <v>19</v>
      </c>
      <c r="N115" s="220" t="s">
        <v>44</v>
      </c>
      <c r="O115" s="84"/>
      <c r="P115" s="221">
        <f>O115*H115</f>
        <v>0</v>
      </c>
      <c r="Q115" s="221">
        <v>6.0000000000000002E-05</v>
      </c>
      <c r="R115" s="221">
        <f>Q115*H115</f>
        <v>1.52532</v>
      </c>
      <c r="S115" s="221">
        <v>0</v>
      </c>
      <c r="T115" s="222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23" t="s">
        <v>217</v>
      </c>
      <c r="AT115" s="223" t="s">
        <v>153</v>
      </c>
      <c r="AU115" s="223" t="s">
        <v>83</v>
      </c>
      <c r="AY115" s="17" t="s">
        <v>150</v>
      </c>
      <c r="BE115" s="224">
        <f>IF(N115="základní",J115,0)</f>
        <v>0</v>
      </c>
      <c r="BF115" s="224">
        <f>IF(N115="snížená",J115,0)</f>
        <v>0</v>
      </c>
      <c r="BG115" s="224">
        <f>IF(N115="zákl. přenesená",J115,0)</f>
        <v>0</v>
      </c>
      <c r="BH115" s="224">
        <f>IF(N115="sníž. přenesená",J115,0)</f>
        <v>0</v>
      </c>
      <c r="BI115" s="224">
        <f>IF(N115="nulová",J115,0)</f>
        <v>0</v>
      </c>
      <c r="BJ115" s="17" t="s">
        <v>81</v>
      </c>
      <c r="BK115" s="224">
        <f>ROUND(I115*H115,2)</f>
        <v>0</v>
      </c>
      <c r="BL115" s="17" t="s">
        <v>217</v>
      </c>
      <c r="BM115" s="223" t="s">
        <v>4084</v>
      </c>
    </row>
    <row r="116" s="2" customFormat="1">
      <c r="A116" s="38"/>
      <c r="B116" s="39"/>
      <c r="C116" s="40"/>
      <c r="D116" s="225" t="s">
        <v>159</v>
      </c>
      <c r="E116" s="40"/>
      <c r="F116" s="226" t="s">
        <v>4085</v>
      </c>
      <c r="G116" s="40"/>
      <c r="H116" s="40"/>
      <c r="I116" s="227"/>
      <c r="J116" s="40"/>
      <c r="K116" s="40"/>
      <c r="L116" s="44"/>
      <c r="M116" s="228"/>
      <c r="N116" s="229"/>
      <c r="O116" s="84"/>
      <c r="P116" s="84"/>
      <c r="Q116" s="84"/>
      <c r="R116" s="84"/>
      <c r="S116" s="84"/>
      <c r="T116" s="85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T116" s="17" t="s">
        <v>159</v>
      </c>
      <c r="AU116" s="17" t="s">
        <v>83</v>
      </c>
    </row>
    <row r="117" s="2" customFormat="1">
      <c r="A117" s="38"/>
      <c r="B117" s="39"/>
      <c r="C117" s="40"/>
      <c r="D117" s="230" t="s">
        <v>161</v>
      </c>
      <c r="E117" s="40"/>
      <c r="F117" s="231" t="s">
        <v>4086</v>
      </c>
      <c r="G117" s="40"/>
      <c r="H117" s="40"/>
      <c r="I117" s="227"/>
      <c r="J117" s="40"/>
      <c r="K117" s="40"/>
      <c r="L117" s="44"/>
      <c r="M117" s="228"/>
      <c r="N117" s="229"/>
      <c r="O117" s="84"/>
      <c r="P117" s="84"/>
      <c r="Q117" s="84"/>
      <c r="R117" s="84"/>
      <c r="S117" s="84"/>
      <c r="T117" s="85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161</v>
      </c>
      <c r="AU117" s="17" t="s">
        <v>83</v>
      </c>
    </row>
    <row r="118" s="2" customFormat="1" ht="16.5" customHeight="1">
      <c r="A118" s="38"/>
      <c r="B118" s="39"/>
      <c r="C118" s="243" t="s">
        <v>204</v>
      </c>
      <c r="D118" s="243" t="s">
        <v>229</v>
      </c>
      <c r="E118" s="244" t="s">
        <v>4087</v>
      </c>
      <c r="F118" s="245" t="s">
        <v>4088</v>
      </c>
      <c r="G118" s="246" t="s">
        <v>182</v>
      </c>
      <c r="H118" s="247">
        <v>25.893000000000001</v>
      </c>
      <c r="I118" s="248"/>
      <c r="J118" s="249">
        <f>ROUND(I118*H118,2)</f>
        <v>0</v>
      </c>
      <c r="K118" s="245" t="s">
        <v>19</v>
      </c>
      <c r="L118" s="250"/>
      <c r="M118" s="251" t="s">
        <v>19</v>
      </c>
      <c r="N118" s="252" t="s">
        <v>44</v>
      </c>
      <c r="O118" s="84"/>
      <c r="P118" s="221">
        <f>O118*H118</f>
        <v>0</v>
      </c>
      <c r="Q118" s="221">
        <v>1</v>
      </c>
      <c r="R118" s="221">
        <f>Q118*H118</f>
        <v>25.893000000000001</v>
      </c>
      <c r="S118" s="221">
        <v>0</v>
      </c>
      <c r="T118" s="222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23" t="s">
        <v>1086</v>
      </c>
      <c r="AT118" s="223" t="s">
        <v>229</v>
      </c>
      <c r="AU118" s="223" t="s">
        <v>83</v>
      </c>
      <c r="AY118" s="17" t="s">
        <v>150</v>
      </c>
      <c r="BE118" s="224">
        <f>IF(N118="základní",J118,0)</f>
        <v>0</v>
      </c>
      <c r="BF118" s="224">
        <f>IF(N118="snížená",J118,0)</f>
        <v>0</v>
      </c>
      <c r="BG118" s="224">
        <f>IF(N118="zákl. přenesená",J118,0)</f>
        <v>0</v>
      </c>
      <c r="BH118" s="224">
        <f>IF(N118="sníž. přenesená",J118,0)</f>
        <v>0</v>
      </c>
      <c r="BI118" s="224">
        <f>IF(N118="nulová",J118,0)</f>
        <v>0</v>
      </c>
      <c r="BJ118" s="17" t="s">
        <v>81</v>
      </c>
      <c r="BK118" s="224">
        <f>ROUND(I118*H118,2)</f>
        <v>0</v>
      </c>
      <c r="BL118" s="17" t="s">
        <v>383</v>
      </c>
      <c r="BM118" s="223" t="s">
        <v>4089</v>
      </c>
    </row>
    <row r="119" s="2" customFormat="1">
      <c r="A119" s="38"/>
      <c r="B119" s="39"/>
      <c r="C119" s="40"/>
      <c r="D119" s="225" t="s">
        <v>159</v>
      </c>
      <c r="E119" s="40"/>
      <c r="F119" s="226" t="s">
        <v>4090</v>
      </c>
      <c r="G119" s="40"/>
      <c r="H119" s="40"/>
      <c r="I119" s="227"/>
      <c r="J119" s="40"/>
      <c r="K119" s="40"/>
      <c r="L119" s="44"/>
      <c r="M119" s="228"/>
      <c r="N119" s="229"/>
      <c r="O119" s="84"/>
      <c r="P119" s="84"/>
      <c r="Q119" s="84"/>
      <c r="R119" s="84"/>
      <c r="S119" s="84"/>
      <c r="T119" s="85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7" t="s">
        <v>159</v>
      </c>
      <c r="AU119" s="17" t="s">
        <v>83</v>
      </c>
    </row>
    <row r="120" s="13" customFormat="1">
      <c r="A120" s="13"/>
      <c r="B120" s="232"/>
      <c r="C120" s="233"/>
      <c r="D120" s="225" t="s">
        <v>163</v>
      </c>
      <c r="E120" s="233"/>
      <c r="F120" s="235" t="s">
        <v>4091</v>
      </c>
      <c r="G120" s="233"/>
      <c r="H120" s="236">
        <v>25.893000000000001</v>
      </c>
      <c r="I120" s="237"/>
      <c r="J120" s="233"/>
      <c r="K120" s="233"/>
      <c r="L120" s="238"/>
      <c r="M120" s="239"/>
      <c r="N120" s="240"/>
      <c r="O120" s="240"/>
      <c r="P120" s="240"/>
      <c r="Q120" s="240"/>
      <c r="R120" s="240"/>
      <c r="S120" s="240"/>
      <c r="T120" s="241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2" t="s">
        <v>163</v>
      </c>
      <c r="AU120" s="242" t="s">
        <v>83</v>
      </c>
      <c r="AV120" s="13" t="s">
        <v>83</v>
      </c>
      <c r="AW120" s="13" t="s">
        <v>4</v>
      </c>
      <c r="AX120" s="13" t="s">
        <v>81</v>
      </c>
      <c r="AY120" s="242" t="s">
        <v>150</v>
      </c>
    </row>
    <row r="121" s="2" customFormat="1" ht="21.75" customHeight="1">
      <c r="A121" s="38"/>
      <c r="B121" s="39"/>
      <c r="C121" s="212" t="s">
        <v>151</v>
      </c>
      <c r="D121" s="212" t="s">
        <v>153</v>
      </c>
      <c r="E121" s="213" t="s">
        <v>4092</v>
      </c>
      <c r="F121" s="214" t="s">
        <v>4093</v>
      </c>
      <c r="G121" s="215" t="s">
        <v>182</v>
      </c>
      <c r="H121" s="216">
        <v>25.422000000000001</v>
      </c>
      <c r="I121" s="217"/>
      <c r="J121" s="218">
        <f>ROUND(I121*H121,2)</f>
        <v>0</v>
      </c>
      <c r="K121" s="214" t="s">
        <v>157</v>
      </c>
      <c r="L121" s="44"/>
      <c r="M121" s="219" t="s">
        <v>19</v>
      </c>
      <c r="N121" s="220" t="s">
        <v>44</v>
      </c>
      <c r="O121" s="84"/>
      <c r="P121" s="221">
        <f>O121*H121</f>
        <v>0</v>
      </c>
      <c r="Q121" s="221">
        <v>0</v>
      </c>
      <c r="R121" s="221">
        <f>Q121*H121</f>
        <v>0</v>
      </c>
      <c r="S121" s="221">
        <v>0</v>
      </c>
      <c r="T121" s="222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23" t="s">
        <v>81</v>
      </c>
      <c r="AT121" s="223" t="s">
        <v>153</v>
      </c>
      <c r="AU121" s="223" t="s">
        <v>83</v>
      </c>
      <c r="AY121" s="17" t="s">
        <v>150</v>
      </c>
      <c r="BE121" s="224">
        <f>IF(N121="základní",J121,0)</f>
        <v>0</v>
      </c>
      <c r="BF121" s="224">
        <f>IF(N121="snížená",J121,0)</f>
        <v>0</v>
      </c>
      <c r="BG121" s="224">
        <f>IF(N121="zákl. přenesená",J121,0)</f>
        <v>0</v>
      </c>
      <c r="BH121" s="224">
        <f>IF(N121="sníž. přenesená",J121,0)</f>
        <v>0</v>
      </c>
      <c r="BI121" s="224">
        <f>IF(N121="nulová",J121,0)</f>
        <v>0</v>
      </c>
      <c r="BJ121" s="17" t="s">
        <v>81</v>
      </c>
      <c r="BK121" s="224">
        <f>ROUND(I121*H121,2)</f>
        <v>0</v>
      </c>
      <c r="BL121" s="17" t="s">
        <v>81</v>
      </c>
      <c r="BM121" s="223" t="s">
        <v>4094</v>
      </c>
    </row>
    <row r="122" s="2" customFormat="1">
      <c r="A122" s="38"/>
      <c r="B122" s="39"/>
      <c r="C122" s="40"/>
      <c r="D122" s="225" t="s">
        <v>159</v>
      </c>
      <c r="E122" s="40"/>
      <c r="F122" s="226" t="s">
        <v>4095</v>
      </c>
      <c r="G122" s="40"/>
      <c r="H122" s="40"/>
      <c r="I122" s="227"/>
      <c r="J122" s="40"/>
      <c r="K122" s="40"/>
      <c r="L122" s="44"/>
      <c r="M122" s="228"/>
      <c r="N122" s="229"/>
      <c r="O122" s="84"/>
      <c r="P122" s="84"/>
      <c r="Q122" s="84"/>
      <c r="R122" s="84"/>
      <c r="S122" s="84"/>
      <c r="T122" s="85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159</v>
      </c>
      <c r="AU122" s="17" t="s">
        <v>83</v>
      </c>
    </row>
    <row r="123" s="2" customFormat="1">
      <c r="A123" s="38"/>
      <c r="B123" s="39"/>
      <c r="C123" s="40"/>
      <c r="D123" s="230" t="s">
        <v>161</v>
      </c>
      <c r="E123" s="40"/>
      <c r="F123" s="231" t="s">
        <v>4096</v>
      </c>
      <c r="G123" s="40"/>
      <c r="H123" s="40"/>
      <c r="I123" s="227"/>
      <c r="J123" s="40"/>
      <c r="K123" s="40"/>
      <c r="L123" s="44"/>
      <c r="M123" s="228"/>
      <c r="N123" s="229"/>
      <c r="O123" s="84"/>
      <c r="P123" s="84"/>
      <c r="Q123" s="84"/>
      <c r="R123" s="84"/>
      <c r="S123" s="84"/>
      <c r="T123" s="85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161</v>
      </c>
      <c r="AU123" s="17" t="s">
        <v>83</v>
      </c>
    </row>
    <row r="124" s="12" customFormat="1" ht="22.8" customHeight="1">
      <c r="A124" s="12"/>
      <c r="B124" s="196"/>
      <c r="C124" s="197"/>
      <c r="D124" s="198" t="s">
        <v>72</v>
      </c>
      <c r="E124" s="210" t="s">
        <v>364</v>
      </c>
      <c r="F124" s="210" t="s">
        <v>4097</v>
      </c>
      <c r="G124" s="197"/>
      <c r="H124" s="197"/>
      <c r="I124" s="200"/>
      <c r="J124" s="211">
        <f>BK124</f>
        <v>0</v>
      </c>
      <c r="K124" s="197"/>
      <c r="L124" s="202"/>
      <c r="M124" s="203"/>
      <c r="N124" s="204"/>
      <c r="O124" s="204"/>
      <c r="P124" s="205">
        <f>SUM(P125:P133)</f>
        <v>0</v>
      </c>
      <c r="Q124" s="204"/>
      <c r="R124" s="205">
        <f>SUM(R125:R133)</f>
        <v>1.2</v>
      </c>
      <c r="S124" s="204"/>
      <c r="T124" s="206">
        <f>SUM(T125:T133)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07" t="s">
        <v>83</v>
      </c>
      <c r="AT124" s="208" t="s">
        <v>72</v>
      </c>
      <c r="AU124" s="208" t="s">
        <v>81</v>
      </c>
      <c r="AY124" s="207" t="s">
        <v>150</v>
      </c>
      <c r="BK124" s="209">
        <f>SUM(BK125:BK133)</f>
        <v>0</v>
      </c>
    </row>
    <row r="125" s="2" customFormat="1" ht="16.5" customHeight="1">
      <c r="A125" s="38"/>
      <c r="B125" s="39"/>
      <c r="C125" s="212" t="s">
        <v>222</v>
      </c>
      <c r="D125" s="212" t="s">
        <v>153</v>
      </c>
      <c r="E125" s="213" t="s">
        <v>4098</v>
      </c>
      <c r="F125" s="214" t="s">
        <v>4099</v>
      </c>
      <c r="G125" s="215" t="s">
        <v>156</v>
      </c>
      <c r="H125" s="216">
        <v>3000</v>
      </c>
      <c r="I125" s="217"/>
      <c r="J125" s="218">
        <f>ROUND(I125*H125,2)</f>
        <v>0</v>
      </c>
      <c r="K125" s="214" t="s">
        <v>157</v>
      </c>
      <c r="L125" s="44"/>
      <c r="M125" s="219" t="s">
        <v>19</v>
      </c>
      <c r="N125" s="220" t="s">
        <v>44</v>
      </c>
      <c r="O125" s="84"/>
      <c r="P125" s="221">
        <f>O125*H125</f>
        <v>0</v>
      </c>
      <c r="Q125" s="221">
        <v>0.00013999999999999999</v>
      </c>
      <c r="R125" s="221">
        <f>Q125*H125</f>
        <v>0.41999999999999998</v>
      </c>
      <c r="S125" s="221">
        <v>0</v>
      </c>
      <c r="T125" s="222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23" t="s">
        <v>81</v>
      </c>
      <c r="AT125" s="223" t="s">
        <v>153</v>
      </c>
      <c r="AU125" s="223" t="s">
        <v>83</v>
      </c>
      <c r="AY125" s="17" t="s">
        <v>150</v>
      </c>
      <c r="BE125" s="224">
        <f>IF(N125="základní",J125,0)</f>
        <v>0</v>
      </c>
      <c r="BF125" s="224">
        <f>IF(N125="snížená",J125,0)</f>
        <v>0</v>
      </c>
      <c r="BG125" s="224">
        <f>IF(N125="zákl. přenesená",J125,0)</f>
        <v>0</v>
      </c>
      <c r="BH125" s="224">
        <f>IF(N125="sníž. přenesená",J125,0)</f>
        <v>0</v>
      </c>
      <c r="BI125" s="224">
        <f>IF(N125="nulová",J125,0)</f>
        <v>0</v>
      </c>
      <c r="BJ125" s="17" t="s">
        <v>81</v>
      </c>
      <c r="BK125" s="224">
        <f>ROUND(I125*H125,2)</f>
        <v>0</v>
      </c>
      <c r="BL125" s="17" t="s">
        <v>81</v>
      </c>
      <c r="BM125" s="223" t="s">
        <v>4100</v>
      </c>
    </row>
    <row r="126" s="2" customFormat="1">
      <c r="A126" s="38"/>
      <c r="B126" s="39"/>
      <c r="C126" s="40"/>
      <c r="D126" s="225" t="s">
        <v>159</v>
      </c>
      <c r="E126" s="40"/>
      <c r="F126" s="226" t="s">
        <v>4101</v>
      </c>
      <c r="G126" s="40"/>
      <c r="H126" s="40"/>
      <c r="I126" s="227"/>
      <c r="J126" s="40"/>
      <c r="K126" s="40"/>
      <c r="L126" s="44"/>
      <c r="M126" s="228"/>
      <c r="N126" s="229"/>
      <c r="O126" s="84"/>
      <c r="P126" s="84"/>
      <c r="Q126" s="84"/>
      <c r="R126" s="84"/>
      <c r="S126" s="84"/>
      <c r="T126" s="85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159</v>
      </c>
      <c r="AU126" s="17" t="s">
        <v>83</v>
      </c>
    </row>
    <row r="127" s="2" customFormat="1">
      <c r="A127" s="38"/>
      <c r="B127" s="39"/>
      <c r="C127" s="40"/>
      <c r="D127" s="230" t="s">
        <v>161</v>
      </c>
      <c r="E127" s="40"/>
      <c r="F127" s="231" t="s">
        <v>4102</v>
      </c>
      <c r="G127" s="40"/>
      <c r="H127" s="40"/>
      <c r="I127" s="227"/>
      <c r="J127" s="40"/>
      <c r="K127" s="40"/>
      <c r="L127" s="44"/>
      <c r="M127" s="228"/>
      <c r="N127" s="229"/>
      <c r="O127" s="84"/>
      <c r="P127" s="84"/>
      <c r="Q127" s="84"/>
      <c r="R127" s="84"/>
      <c r="S127" s="84"/>
      <c r="T127" s="85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161</v>
      </c>
      <c r="AU127" s="17" t="s">
        <v>83</v>
      </c>
    </row>
    <row r="128" s="2" customFormat="1" ht="16.5" customHeight="1">
      <c r="A128" s="38"/>
      <c r="B128" s="39"/>
      <c r="C128" s="212" t="s">
        <v>228</v>
      </c>
      <c r="D128" s="212" t="s">
        <v>153</v>
      </c>
      <c r="E128" s="213" t="s">
        <v>4103</v>
      </c>
      <c r="F128" s="214" t="s">
        <v>4104</v>
      </c>
      <c r="G128" s="215" t="s">
        <v>156</v>
      </c>
      <c r="H128" s="216">
        <v>3000</v>
      </c>
      <c r="I128" s="217"/>
      <c r="J128" s="218">
        <f>ROUND(I128*H128,2)</f>
        <v>0</v>
      </c>
      <c r="K128" s="214" t="s">
        <v>157</v>
      </c>
      <c r="L128" s="44"/>
      <c r="M128" s="219" t="s">
        <v>19</v>
      </c>
      <c r="N128" s="220" t="s">
        <v>44</v>
      </c>
      <c r="O128" s="84"/>
      <c r="P128" s="221">
        <f>O128*H128</f>
        <v>0</v>
      </c>
      <c r="Q128" s="221">
        <v>0.00017000000000000001</v>
      </c>
      <c r="R128" s="221">
        <f>Q128*H128</f>
        <v>0.51000000000000001</v>
      </c>
      <c r="S128" s="221">
        <v>0</v>
      </c>
      <c r="T128" s="222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23" t="s">
        <v>217</v>
      </c>
      <c r="AT128" s="223" t="s">
        <v>153</v>
      </c>
      <c r="AU128" s="223" t="s">
        <v>83</v>
      </c>
      <c r="AY128" s="17" t="s">
        <v>150</v>
      </c>
      <c r="BE128" s="224">
        <f>IF(N128="základní",J128,0)</f>
        <v>0</v>
      </c>
      <c r="BF128" s="224">
        <f>IF(N128="snížená",J128,0)</f>
        <v>0</v>
      </c>
      <c r="BG128" s="224">
        <f>IF(N128="zákl. přenesená",J128,0)</f>
        <v>0</v>
      </c>
      <c r="BH128" s="224">
        <f>IF(N128="sníž. přenesená",J128,0)</f>
        <v>0</v>
      </c>
      <c r="BI128" s="224">
        <f>IF(N128="nulová",J128,0)</f>
        <v>0</v>
      </c>
      <c r="BJ128" s="17" t="s">
        <v>81</v>
      </c>
      <c r="BK128" s="224">
        <f>ROUND(I128*H128,2)</f>
        <v>0</v>
      </c>
      <c r="BL128" s="17" t="s">
        <v>217</v>
      </c>
      <c r="BM128" s="223" t="s">
        <v>4105</v>
      </c>
    </row>
    <row r="129" s="2" customFormat="1">
      <c r="A129" s="38"/>
      <c r="B129" s="39"/>
      <c r="C129" s="40"/>
      <c r="D129" s="225" t="s">
        <v>159</v>
      </c>
      <c r="E129" s="40"/>
      <c r="F129" s="226" t="s">
        <v>4106</v>
      </c>
      <c r="G129" s="40"/>
      <c r="H129" s="40"/>
      <c r="I129" s="227"/>
      <c r="J129" s="40"/>
      <c r="K129" s="40"/>
      <c r="L129" s="44"/>
      <c r="M129" s="228"/>
      <c r="N129" s="229"/>
      <c r="O129" s="84"/>
      <c r="P129" s="84"/>
      <c r="Q129" s="84"/>
      <c r="R129" s="84"/>
      <c r="S129" s="84"/>
      <c r="T129" s="85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159</v>
      </c>
      <c r="AU129" s="17" t="s">
        <v>83</v>
      </c>
    </row>
    <row r="130" s="2" customFormat="1">
      <c r="A130" s="38"/>
      <c r="B130" s="39"/>
      <c r="C130" s="40"/>
      <c r="D130" s="230" t="s">
        <v>161</v>
      </c>
      <c r="E130" s="40"/>
      <c r="F130" s="231" t="s">
        <v>4107</v>
      </c>
      <c r="G130" s="40"/>
      <c r="H130" s="40"/>
      <c r="I130" s="227"/>
      <c r="J130" s="40"/>
      <c r="K130" s="40"/>
      <c r="L130" s="44"/>
      <c r="M130" s="228"/>
      <c r="N130" s="229"/>
      <c r="O130" s="84"/>
      <c r="P130" s="84"/>
      <c r="Q130" s="84"/>
      <c r="R130" s="84"/>
      <c r="S130" s="84"/>
      <c r="T130" s="85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161</v>
      </c>
      <c r="AU130" s="17" t="s">
        <v>83</v>
      </c>
    </row>
    <row r="131" s="2" customFormat="1" ht="16.5" customHeight="1">
      <c r="A131" s="38"/>
      <c r="B131" s="39"/>
      <c r="C131" s="212" t="s">
        <v>8</v>
      </c>
      <c r="D131" s="212" t="s">
        <v>153</v>
      </c>
      <c r="E131" s="213" t="s">
        <v>4108</v>
      </c>
      <c r="F131" s="214" t="s">
        <v>4109</v>
      </c>
      <c r="G131" s="215" t="s">
        <v>156</v>
      </c>
      <c r="H131" s="216">
        <v>3000</v>
      </c>
      <c r="I131" s="217"/>
      <c r="J131" s="218">
        <f>ROUND(I131*H131,2)</f>
        <v>0</v>
      </c>
      <c r="K131" s="214" t="s">
        <v>157</v>
      </c>
      <c r="L131" s="44"/>
      <c r="M131" s="219" t="s">
        <v>19</v>
      </c>
      <c r="N131" s="220" t="s">
        <v>44</v>
      </c>
      <c r="O131" s="84"/>
      <c r="P131" s="221">
        <f>O131*H131</f>
        <v>0</v>
      </c>
      <c r="Q131" s="221">
        <v>9.0000000000000006E-05</v>
      </c>
      <c r="R131" s="221">
        <f>Q131*H131</f>
        <v>0.27000000000000002</v>
      </c>
      <c r="S131" s="221">
        <v>0</v>
      </c>
      <c r="T131" s="222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3" t="s">
        <v>81</v>
      </c>
      <c r="AT131" s="223" t="s">
        <v>153</v>
      </c>
      <c r="AU131" s="223" t="s">
        <v>83</v>
      </c>
      <c r="AY131" s="17" t="s">
        <v>150</v>
      </c>
      <c r="BE131" s="224">
        <f>IF(N131="základní",J131,0)</f>
        <v>0</v>
      </c>
      <c r="BF131" s="224">
        <f>IF(N131="snížená",J131,0)</f>
        <v>0</v>
      </c>
      <c r="BG131" s="224">
        <f>IF(N131="zákl. přenesená",J131,0)</f>
        <v>0</v>
      </c>
      <c r="BH131" s="224">
        <f>IF(N131="sníž. přenesená",J131,0)</f>
        <v>0</v>
      </c>
      <c r="BI131" s="224">
        <f>IF(N131="nulová",J131,0)</f>
        <v>0</v>
      </c>
      <c r="BJ131" s="17" t="s">
        <v>81</v>
      </c>
      <c r="BK131" s="224">
        <f>ROUND(I131*H131,2)</f>
        <v>0</v>
      </c>
      <c r="BL131" s="17" t="s">
        <v>81</v>
      </c>
      <c r="BM131" s="223" t="s">
        <v>4110</v>
      </c>
    </row>
    <row r="132" s="2" customFormat="1">
      <c r="A132" s="38"/>
      <c r="B132" s="39"/>
      <c r="C132" s="40"/>
      <c r="D132" s="225" t="s">
        <v>159</v>
      </c>
      <c r="E132" s="40"/>
      <c r="F132" s="226" t="s">
        <v>4111</v>
      </c>
      <c r="G132" s="40"/>
      <c r="H132" s="40"/>
      <c r="I132" s="227"/>
      <c r="J132" s="40"/>
      <c r="K132" s="40"/>
      <c r="L132" s="44"/>
      <c r="M132" s="228"/>
      <c r="N132" s="229"/>
      <c r="O132" s="84"/>
      <c r="P132" s="84"/>
      <c r="Q132" s="84"/>
      <c r="R132" s="84"/>
      <c r="S132" s="84"/>
      <c r="T132" s="85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159</v>
      </c>
      <c r="AU132" s="17" t="s">
        <v>83</v>
      </c>
    </row>
    <row r="133" s="2" customFormat="1">
      <c r="A133" s="38"/>
      <c r="B133" s="39"/>
      <c r="C133" s="40"/>
      <c r="D133" s="230" t="s">
        <v>161</v>
      </c>
      <c r="E133" s="40"/>
      <c r="F133" s="231" t="s">
        <v>4112</v>
      </c>
      <c r="G133" s="40"/>
      <c r="H133" s="40"/>
      <c r="I133" s="227"/>
      <c r="J133" s="40"/>
      <c r="K133" s="40"/>
      <c r="L133" s="44"/>
      <c r="M133" s="228"/>
      <c r="N133" s="229"/>
      <c r="O133" s="84"/>
      <c r="P133" s="84"/>
      <c r="Q133" s="84"/>
      <c r="R133" s="84"/>
      <c r="S133" s="84"/>
      <c r="T133" s="85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161</v>
      </c>
      <c r="AU133" s="17" t="s">
        <v>83</v>
      </c>
    </row>
    <row r="134" s="12" customFormat="1" ht="25.92" customHeight="1">
      <c r="A134" s="12"/>
      <c r="B134" s="196"/>
      <c r="C134" s="197"/>
      <c r="D134" s="198" t="s">
        <v>72</v>
      </c>
      <c r="E134" s="199" t="s">
        <v>229</v>
      </c>
      <c r="F134" s="199" t="s">
        <v>377</v>
      </c>
      <c r="G134" s="197"/>
      <c r="H134" s="197"/>
      <c r="I134" s="200"/>
      <c r="J134" s="201">
        <f>BK134</f>
        <v>0</v>
      </c>
      <c r="K134" s="197"/>
      <c r="L134" s="202"/>
      <c r="M134" s="203"/>
      <c r="N134" s="204"/>
      <c r="O134" s="204"/>
      <c r="P134" s="205">
        <f>P135</f>
        <v>0</v>
      </c>
      <c r="Q134" s="204"/>
      <c r="R134" s="205">
        <f>R135</f>
        <v>0</v>
      </c>
      <c r="S134" s="204"/>
      <c r="T134" s="206">
        <f>T135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07" t="s">
        <v>171</v>
      </c>
      <c r="AT134" s="208" t="s">
        <v>72</v>
      </c>
      <c r="AU134" s="208" t="s">
        <v>73</v>
      </c>
      <c r="AY134" s="207" t="s">
        <v>150</v>
      </c>
      <c r="BK134" s="209">
        <f>BK135</f>
        <v>0</v>
      </c>
    </row>
    <row r="135" s="12" customFormat="1" ht="22.8" customHeight="1">
      <c r="A135" s="12"/>
      <c r="B135" s="196"/>
      <c r="C135" s="197"/>
      <c r="D135" s="198" t="s">
        <v>72</v>
      </c>
      <c r="E135" s="210" t="s">
        <v>378</v>
      </c>
      <c r="F135" s="210" t="s">
        <v>379</v>
      </c>
      <c r="G135" s="197"/>
      <c r="H135" s="197"/>
      <c r="I135" s="200"/>
      <c r="J135" s="211">
        <f>BK135</f>
        <v>0</v>
      </c>
      <c r="K135" s="197"/>
      <c r="L135" s="202"/>
      <c r="M135" s="203"/>
      <c r="N135" s="204"/>
      <c r="O135" s="204"/>
      <c r="P135" s="205">
        <f>SUM(P136:P138)</f>
        <v>0</v>
      </c>
      <c r="Q135" s="204"/>
      <c r="R135" s="205">
        <f>SUM(R136:R138)</f>
        <v>0</v>
      </c>
      <c r="S135" s="204"/>
      <c r="T135" s="206">
        <f>SUM(T136:T138)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07" t="s">
        <v>171</v>
      </c>
      <c r="AT135" s="208" t="s">
        <v>72</v>
      </c>
      <c r="AU135" s="208" t="s">
        <v>81</v>
      </c>
      <c r="AY135" s="207" t="s">
        <v>150</v>
      </c>
      <c r="BK135" s="209">
        <f>SUM(BK136:BK138)</f>
        <v>0</v>
      </c>
    </row>
    <row r="136" s="2" customFormat="1" ht="16.5" customHeight="1">
      <c r="A136" s="38"/>
      <c r="B136" s="39"/>
      <c r="C136" s="212" t="s">
        <v>241</v>
      </c>
      <c r="D136" s="212" t="s">
        <v>153</v>
      </c>
      <c r="E136" s="213" t="s">
        <v>4113</v>
      </c>
      <c r="F136" s="214" t="s">
        <v>4114</v>
      </c>
      <c r="G136" s="215" t="s">
        <v>281</v>
      </c>
      <c r="H136" s="216">
        <v>48</v>
      </c>
      <c r="I136" s="217"/>
      <c r="J136" s="218">
        <f>ROUND(I136*H136,2)</f>
        <v>0</v>
      </c>
      <c r="K136" s="214" t="s">
        <v>157</v>
      </c>
      <c r="L136" s="44"/>
      <c r="M136" s="219" t="s">
        <v>19</v>
      </c>
      <c r="N136" s="220" t="s">
        <v>44</v>
      </c>
      <c r="O136" s="84"/>
      <c r="P136" s="221">
        <f>O136*H136</f>
        <v>0</v>
      </c>
      <c r="Q136" s="221">
        <v>0</v>
      </c>
      <c r="R136" s="221">
        <f>Q136*H136</f>
        <v>0</v>
      </c>
      <c r="S136" s="221">
        <v>0</v>
      </c>
      <c r="T136" s="22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3" t="s">
        <v>383</v>
      </c>
      <c r="AT136" s="223" t="s">
        <v>153</v>
      </c>
      <c r="AU136" s="223" t="s">
        <v>83</v>
      </c>
      <c r="AY136" s="17" t="s">
        <v>150</v>
      </c>
      <c r="BE136" s="224">
        <f>IF(N136="základní",J136,0)</f>
        <v>0</v>
      </c>
      <c r="BF136" s="224">
        <f>IF(N136="snížená",J136,0)</f>
        <v>0</v>
      </c>
      <c r="BG136" s="224">
        <f>IF(N136="zákl. přenesená",J136,0)</f>
        <v>0</v>
      </c>
      <c r="BH136" s="224">
        <f>IF(N136="sníž. přenesená",J136,0)</f>
        <v>0</v>
      </c>
      <c r="BI136" s="224">
        <f>IF(N136="nulová",J136,0)</f>
        <v>0</v>
      </c>
      <c r="BJ136" s="17" t="s">
        <v>81</v>
      </c>
      <c r="BK136" s="224">
        <f>ROUND(I136*H136,2)</f>
        <v>0</v>
      </c>
      <c r="BL136" s="17" t="s">
        <v>383</v>
      </c>
      <c r="BM136" s="223" t="s">
        <v>4115</v>
      </c>
    </row>
    <row r="137" s="2" customFormat="1">
      <c r="A137" s="38"/>
      <c r="B137" s="39"/>
      <c r="C137" s="40"/>
      <c r="D137" s="225" t="s">
        <v>159</v>
      </c>
      <c r="E137" s="40"/>
      <c r="F137" s="226" t="s">
        <v>4116</v>
      </c>
      <c r="G137" s="40"/>
      <c r="H137" s="40"/>
      <c r="I137" s="227"/>
      <c r="J137" s="40"/>
      <c r="K137" s="40"/>
      <c r="L137" s="44"/>
      <c r="M137" s="228"/>
      <c r="N137" s="229"/>
      <c r="O137" s="84"/>
      <c r="P137" s="84"/>
      <c r="Q137" s="84"/>
      <c r="R137" s="84"/>
      <c r="S137" s="84"/>
      <c r="T137" s="85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159</v>
      </c>
      <c r="AU137" s="17" t="s">
        <v>83</v>
      </c>
    </row>
    <row r="138" s="2" customFormat="1">
      <c r="A138" s="38"/>
      <c r="B138" s="39"/>
      <c r="C138" s="40"/>
      <c r="D138" s="230" t="s">
        <v>161</v>
      </c>
      <c r="E138" s="40"/>
      <c r="F138" s="231" t="s">
        <v>4117</v>
      </c>
      <c r="G138" s="40"/>
      <c r="H138" s="40"/>
      <c r="I138" s="227"/>
      <c r="J138" s="40"/>
      <c r="K138" s="40"/>
      <c r="L138" s="44"/>
      <c r="M138" s="228"/>
      <c r="N138" s="229"/>
      <c r="O138" s="84"/>
      <c r="P138" s="84"/>
      <c r="Q138" s="84"/>
      <c r="R138" s="84"/>
      <c r="S138" s="84"/>
      <c r="T138" s="85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161</v>
      </c>
      <c r="AU138" s="17" t="s">
        <v>83</v>
      </c>
    </row>
    <row r="139" s="12" customFormat="1" ht="25.92" customHeight="1">
      <c r="A139" s="12"/>
      <c r="B139" s="196"/>
      <c r="C139" s="197"/>
      <c r="D139" s="198" t="s">
        <v>72</v>
      </c>
      <c r="E139" s="199" t="s">
        <v>1840</v>
      </c>
      <c r="F139" s="199" t="s">
        <v>1841</v>
      </c>
      <c r="G139" s="197"/>
      <c r="H139" s="197"/>
      <c r="I139" s="200"/>
      <c r="J139" s="201">
        <f>BK139</f>
        <v>0</v>
      </c>
      <c r="K139" s="197"/>
      <c r="L139" s="202"/>
      <c r="M139" s="203"/>
      <c r="N139" s="204"/>
      <c r="O139" s="204"/>
      <c r="P139" s="205">
        <f>SUM(P140:P151)</f>
        <v>0</v>
      </c>
      <c r="Q139" s="204"/>
      <c r="R139" s="205">
        <f>SUM(R140:R151)</f>
        <v>0</v>
      </c>
      <c r="S139" s="204"/>
      <c r="T139" s="206">
        <f>SUM(T140:T151)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07" t="s">
        <v>179</v>
      </c>
      <c r="AT139" s="208" t="s">
        <v>72</v>
      </c>
      <c r="AU139" s="208" t="s">
        <v>73</v>
      </c>
      <c r="AY139" s="207" t="s">
        <v>150</v>
      </c>
      <c r="BK139" s="209">
        <f>SUM(BK140:BK151)</f>
        <v>0</v>
      </c>
    </row>
    <row r="140" s="2" customFormat="1" ht="16.5" customHeight="1">
      <c r="A140" s="38"/>
      <c r="B140" s="39"/>
      <c r="C140" s="212" t="s">
        <v>244</v>
      </c>
      <c r="D140" s="212" t="s">
        <v>153</v>
      </c>
      <c r="E140" s="213" t="s">
        <v>4118</v>
      </c>
      <c r="F140" s="214" t="s">
        <v>4119</v>
      </c>
      <c r="G140" s="215" t="s">
        <v>1845</v>
      </c>
      <c r="H140" s="216">
        <v>400</v>
      </c>
      <c r="I140" s="217"/>
      <c r="J140" s="218">
        <f>ROUND(I140*H140,2)</f>
        <v>0</v>
      </c>
      <c r="K140" s="214" t="s">
        <v>157</v>
      </c>
      <c r="L140" s="44"/>
      <c r="M140" s="219" t="s">
        <v>19</v>
      </c>
      <c r="N140" s="220" t="s">
        <v>44</v>
      </c>
      <c r="O140" s="84"/>
      <c r="P140" s="221">
        <f>O140*H140</f>
        <v>0</v>
      </c>
      <c r="Q140" s="221">
        <v>0</v>
      </c>
      <c r="R140" s="221">
        <f>Q140*H140</f>
        <v>0</v>
      </c>
      <c r="S140" s="221">
        <v>0</v>
      </c>
      <c r="T140" s="222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3" t="s">
        <v>1856</v>
      </c>
      <c r="AT140" s="223" t="s">
        <v>153</v>
      </c>
      <c r="AU140" s="223" t="s">
        <v>81</v>
      </c>
      <c r="AY140" s="17" t="s">
        <v>150</v>
      </c>
      <c r="BE140" s="224">
        <f>IF(N140="základní",J140,0)</f>
        <v>0</v>
      </c>
      <c r="BF140" s="224">
        <f>IF(N140="snížená",J140,0)</f>
        <v>0</v>
      </c>
      <c r="BG140" s="224">
        <f>IF(N140="zákl. přenesená",J140,0)</f>
        <v>0</v>
      </c>
      <c r="BH140" s="224">
        <f>IF(N140="sníž. přenesená",J140,0)</f>
        <v>0</v>
      </c>
      <c r="BI140" s="224">
        <f>IF(N140="nulová",J140,0)</f>
        <v>0</v>
      </c>
      <c r="BJ140" s="17" t="s">
        <v>81</v>
      </c>
      <c r="BK140" s="224">
        <f>ROUND(I140*H140,2)</f>
        <v>0</v>
      </c>
      <c r="BL140" s="17" t="s">
        <v>1856</v>
      </c>
      <c r="BM140" s="223" t="s">
        <v>4120</v>
      </c>
    </row>
    <row r="141" s="2" customFormat="1">
      <c r="A141" s="38"/>
      <c r="B141" s="39"/>
      <c r="C141" s="40"/>
      <c r="D141" s="225" t="s">
        <v>159</v>
      </c>
      <c r="E141" s="40"/>
      <c r="F141" s="226" t="s">
        <v>4121</v>
      </c>
      <c r="G141" s="40"/>
      <c r="H141" s="40"/>
      <c r="I141" s="227"/>
      <c r="J141" s="40"/>
      <c r="K141" s="40"/>
      <c r="L141" s="44"/>
      <c r="M141" s="228"/>
      <c r="N141" s="229"/>
      <c r="O141" s="84"/>
      <c r="P141" s="84"/>
      <c r="Q141" s="84"/>
      <c r="R141" s="84"/>
      <c r="S141" s="84"/>
      <c r="T141" s="85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159</v>
      </c>
      <c r="AU141" s="17" t="s">
        <v>81</v>
      </c>
    </row>
    <row r="142" s="2" customFormat="1">
      <c r="A142" s="38"/>
      <c r="B142" s="39"/>
      <c r="C142" s="40"/>
      <c r="D142" s="230" t="s">
        <v>161</v>
      </c>
      <c r="E142" s="40"/>
      <c r="F142" s="231" t="s">
        <v>4122</v>
      </c>
      <c r="G142" s="40"/>
      <c r="H142" s="40"/>
      <c r="I142" s="227"/>
      <c r="J142" s="40"/>
      <c r="K142" s="40"/>
      <c r="L142" s="44"/>
      <c r="M142" s="228"/>
      <c r="N142" s="229"/>
      <c r="O142" s="84"/>
      <c r="P142" s="84"/>
      <c r="Q142" s="84"/>
      <c r="R142" s="84"/>
      <c r="S142" s="84"/>
      <c r="T142" s="85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161</v>
      </c>
      <c r="AU142" s="17" t="s">
        <v>81</v>
      </c>
    </row>
    <row r="143" s="2" customFormat="1" ht="16.5" customHeight="1">
      <c r="A143" s="38"/>
      <c r="B143" s="39"/>
      <c r="C143" s="212" t="s">
        <v>251</v>
      </c>
      <c r="D143" s="212" t="s">
        <v>153</v>
      </c>
      <c r="E143" s="213" t="s">
        <v>4123</v>
      </c>
      <c r="F143" s="214" t="s">
        <v>4124</v>
      </c>
      <c r="G143" s="215" t="s">
        <v>1845</v>
      </c>
      <c r="H143" s="216">
        <v>600</v>
      </c>
      <c r="I143" s="217"/>
      <c r="J143" s="218">
        <f>ROUND(I143*H143,2)</f>
        <v>0</v>
      </c>
      <c r="K143" s="214" t="s">
        <v>157</v>
      </c>
      <c r="L143" s="44"/>
      <c r="M143" s="219" t="s">
        <v>19</v>
      </c>
      <c r="N143" s="220" t="s">
        <v>44</v>
      </c>
      <c r="O143" s="84"/>
      <c r="P143" s="221">
        <f>O143*H143</f>
        <v>0</v>
      </c>
      <c r="Q143" s="221">
        <v>0</v>
      </c>
      <c r="R143" s="221">
        <f>Q143*H143</f>
        <v>0</v>
      </c>
      <c r="S143" s="221">
        <v>0</v>
      </c>
      <c r="T143" s="22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3" t="s">
        <v>1856</v>
      </c>
      <c r="AT143" s="223" t="s">
        <v>153</v>
      </c>
      <c r="AU143" s="223" t="s">
        <v>81</v>
      </c>
      <c r="AY143" s="17" t="s">
        <v>150</v>
      </c>
      <c r="BE143" s="224">
        <f>IF(N143="základní",J143,0)</f>
        <v>0</v>
      </c>
      <c r="BF143" s="224">
        <f>IF(N143="snížená",J143,0)</f>
        <v>0</v>
      </c>
      <c r="BG143" s="224">
        <f>IF(N143="zákl. přenesená",J143,0)</f>
        <v>0</v>
      </c>
      <c r="BH143" s="224">
        <f>IF(N143="sníž. přenesená",J143,0)</f>
        <v>0</v>
      </c>
      <c r="BI143" s="224">
        <f>IF(N143="nulová",J143,0)</f>
        <v>0</v>
      </c>
      <c r="BJ143" s="17" t="s">
        <v>81</v>
      </c>
      <c r="BK143" s="224">
        <f>ROUND(I143*H143,2)</f>
        <v>0</v>
      </c>
      <c r="BL143" s="17" t="s">
        <v>1856</v>
      </c>
      <c r="BM143" s="223" t="s">
        <v>4125</v>
      </c>
    </row>
    <row r="144" s="2" customFormat="1">
      <c r="A144" s="38"/>
      <c r="B144" s="39"/>
      <c r="C144" s="40"/>
      <c r="D144" s="225" t="s">
        <v>159</v>
      </c>
      <c r="E144" s="40"/>
      <c r="F144" s="226" t="s">
        <v>4126</v>
      </c>
      <c r="G144" s="40"/>
      <c r="H144" s="40"/>
      <c r="I144" s="227"/>
      <c r="J144" s="40"/>
      <c r="K144" s="40"/>
      <c r="L144" s="44"/>
      <c r="M144" s="228"/>
      <c r="N144" s="229"/>
      <c r="O144" s="84"/>
      <c r="P144" s="84"/>
      <c r="Q144" s="84"/>
      <c r="R144" s="84"/>
      <c r="S144" s="84"/>
      <c r="T144" s="85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159</v>
      </c>
      <c r="AU144" s="17" t="s">
        <v>81</v>
      </c>
    </row>
    <row r="145" s="2" customFormat="1">
      <c r="A145" s="38"/>
      <c r="B145" s="39"/>
      <c r="C145" s="40"/>
      <c r="D145" s="230" t="s">
        <v>161</v>
      </c>
      <c r="E145" s="40"/>
      <c r="F145" s="231" t="s">
        <v>4127</v>
      </c>
      <c r="G145" s="40"/>
      <c r="H145" s="40"/>
      <c r="I145" s="227"/>
      <c r="J145" s="40"/>
      <c r="K145" s="40"/>
      <c r="L145" s="44"/>
      <c r="M145" s="228"/>
      <c r="N145" s="229"/>
      <c r="O145" s="84"/>
      <c r="P145" s="84"/>
      <c r="Q145" s="84"/>
      <c r="R145" s="84"/>
      <c r="S145" s="84"/>
      <c r="T145" s="85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161</v>
      </c>
      <c r="AU145" s="17" t="s">
        <v>81</v>
      </c>
    </row>
    <row r="146" s="2" customFormat="1" ht="16.5" customHeight="1">
      <c r="A146" s="38"/>
      <c r="B146" s="39"/>
      <c r="C146" s="212" t="s">
        <v>217</v>
      </c>
      <c r="D146" s="212" t="s">
        <v>153</v>
      </c>
      <c r="E146" s="213" t="s">
        <v>1843</v>
      </c>
      <c r="F146" s="214" t="s">
        <v>1844</v>
      </c>
      <c r="G146" s="215" t="s">
        <v>1845</v>
      </c>
      <c r="H146" s="216">
        <v>100</v>
      </c>
      <c r="I146" s="217"/>
      <c r="J146" s="218">
        <f>ROUND(I146*H146,2)</f>
        <v>0</v>
      </c>
      <c r="K146" s="214" t="s">
        <v>157</v>
      </c>
      <c r="L146" s="44"/>
      <c r="M146" s="219" t="s">
        <v>19</v>
      </c>
      <c r="N146" s="220" t="s">
        <v>44</v>
      </c>
      <c r="O146" s="84"/>
      <c r="P146" s="221">
        <f>O146*H146</f>
        <v>0</v>
      </c>
      <c r="Q146" s="221">
        <v>0</v>
      </c>
      <c r="R146" s="221">
        <f>Q146*H146</f>
        <v>0</v>
      </c>
      <c r="S146" s="221">
        <v>0</v>
      </c>
      <c r="T146" s="222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3" t="s">
        <v>1856</v>
      </c>
      <c r="AT146" s="223" t="s">
        <v>153</v>
      </c>
      <c r="AU146" s="223" t="s">
        <v>81</v>
      </c>
      <c r="AY146" s="17" t="s">
        <v>150</v>
      </c>
      <c r="BE146" s="224">
        <f>IF(N146="základní",J146,0)</f>
        <v>0</v>
      </c>
      <c r="BF146" s="224">
        <f>IF(N146="snížená",J146,0)</f>
        <v>0</v>
      </c>
      <c r="BG146" s="224">
        <f>IF(N146="zákl. přenesená",J146,0)</f>
        <v>0</v>
      </c>
      <c r="BH146" s="224">
        <f>IF(N146="sníž. přenesená",J146,0)</f>
        <v>0</v>
      </c>
      <c r="BI146" s="224">
        <f>IF(N146="nulová",J146,0)</f>
        <v>0</v>
      </c>
      <c r="BJ146" s="17" t="s">
        <v>81</v>
      </c>
      <c r="BK146" s="224">
        <f>ROUND(I146*H146,2)</f>
        <v>0</v>
      </c>
      <c r="BL146" s="17" t="s">
        <v>1856</v>
      </c>
      <c r="BM146" s="223" t="s">
        <v>4128</v>
      </c>
    </row>
    <row r="147" s="2" customFormat="1">
      <c r="A147" s="38"/>
      <c r="B147" s="39"/>
      <c r="C147" s="40"/>
      <c r="D147" s="225" t="s">
        <v>159</v>
      </c>
      <c r="E147" s="40"/>
      <c r="F147" s="226" t="s">
        <v>1847</v>
      </c>
      <c r="G147" s="40"/>
      <c r="H147" s="40"/>
      <c r="I147" s="227"/>
      <c r="J147" s="40"/>
      <c r="K147" s="40"/>
      <c r="L147" s="44"/>
      <c r="M147" s="228"/>
      <c r="N147" s="229"/>
      <c r="O147" s="84"/>
      <c r="P147" s="84"/>
      <c r="Q147" s="84"/>
      <c r="R147" s="84"/>
      <c r="S147" s="84"/>
      <c r="T147" s="85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159</v>
      </c>
      <c r="AU147" s="17" t="s">
        <v>81</v>
      </c>
    </row>
    <row r="148" s="2" customFormat="1">
      <c r="A148" s="38"/>
      <c r="B148" s="39"/>
      <c r="C148" s="40"/>
      <c r="D148" s="230" t="s">
        <v>161</v>
      </c>
      <c r="E148" s="40"/>
      <c r="F148" s="231" t="s">
        <v>1848</v>
      </c>
      <c r="G148" s="40"/>
      <c r="H148" s="40"/>
      <c r="I148" s="227"/>
      <c r="J148" s="40"/>
      <c r="K148" s="40"/>
      <c r="L148" s="44"/>
      <c r="M148" s="228"/>
      <c r="N148" s="229"/>
      <c r="O148" s="84"/>
      <c r="P148" s="84"/>
      <c r="Q148" s="84"/>
      <c r="R148" s="84"/>
      <c r="S148" s="84"/>
      <c r="T148" s="85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161</v>
      </c>
      <c r="AU148" s="17" t="s">
        <v>81</v>
      </c>
    </row>
    <row r="149" s="2" customFormat="1" ht="16.5" customHeight="1">
      <c r="A149" s="38"/>
      <c r="B149" s="39"/>
      <c r="C149" s="212" t="s">
        <v>264</v>
      </c>
      <c r="D149" s="212" t="s">
        <v>153</v>
      </c>
      <c r="E149" s="213" t="s">
        <v>4129</v>
      </c>
      <c r="F149" s="214" t="s">
        <v>4130</v>
      </c>
      <c r="G149" s="215" t="s">
        <v>1845</v>
      </c>
      <c r="H149" s="216">
        <v>100</v>
      </c>
      <c r="I149" s="217"/>
      <c r="J149" s="218">
        <f>ROUND(I149*H149,2)</f>
        <v>0</v>
      </c>
      <c r="K149" s="214" t="s">
        <v>157</v>
      </c>
      <c r="L149" s="44"/>
      <c r="M149" s="219" t="s">
        <v>19</v>
      </c>
      <c r="N149" s="220" t="s">
        <v>44</v>
      </c>
      <c r="O149" s="84"/>
      <c r="P149" s="221">
        <f>O149*H149</f>
        <v>0</v>
      </c>
      <c r="Q149" s="221">
        <v>0</v>
      </c>
      <c r="R149" s="221">
        <f>Q149*H149</f>
        <v>0</v>
      </c>
      <c r="S149" s="221">
        <v>0</v>
      </c>
      <c r="T149" s="222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3" t="s">
        <v>1856</v>
      </c>
      <c r="AT149" s="223" t="s">
        <v>153</v>
      </c>
      <c r="AU149" s="223" t="s">
        <v>81</v>
      </c>
      <c r="AY149" s="17" t="s">
        <v>150</v>
      </c>
      <c r="BE149" s="224">
        <f>IF(N149="základní",J149,0)</f>
        <v>0</v>
      </c>
      <c r="BF149" s="224">
        <f>IF(N149="snížená",J149,0)</f>
        <v>0</v>
      </c>
      <c r="BG149" s="224">
        <f>IF(N149="zákl. přenesená",J149,0)</f>
        <v>0</v>
      </c>
      <c r="BH149" s="224">
        <f>IF(N149="sníž. přenesená",J149,0)</f>
        <v>0</v>
      </c>
      <c r="BI149" s="224">
        <f>IF(N149="nulová",J149,0)</f>
        <v>0</v>
      </c>
      <c r="BJ149" s="17" t="s">
        <v>81</v>
      </c>
      <c r="BK149" s="224">
        <f>ROUND(I149*H149,2)</f>
        <v>0</v>
      </c>
      <c r="BL149" s="17" t="s">
        <v>1856</v>
      </c>
      <c r="BM149" s="223" t="s">
        <v>4131</v>
      </c>
    </row>
    <row r="150" s="2" customFormat="1">
      <c r="A150" s="38"/>
      <c r="B150" s="39"/>
      <c r="C150" s="40"/>
      <c r="D150" s="225" t="s">
        <v>159</v>
      </c>
      <c r="E150" s="40"/>
      <c r="F150" s="226" t="s">
        <v>4132</v>
      </c>
      <c r="G150" s="40"/>
      <c r="H150" s="40"/>
      <c r="I150" s="227"/>
      <c r="J150" s="40"/>
      <c r="K150" s="40"/>
      <c r="L150" s="44"/>
      <c r="M150" s="228"/>
      <c r="N150" s="229"/>
      <c r="O150" s="84"/>
      <c r="P150" s="84"/>
      <c r="Q150" s="84"/>
      <c r="R150" s="84"/>
      <c r="S150" s="84"/>
      <c r="T150" s="85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159</v>
      </c>
      <c r="AU150" s="17" t="s">
        <v>81</v>
      </c>
    </row>
    <row r="151" s="2" customFormat="1">
      <c r="A151" s="38"/>
      <c r="B151" s="39"/>
      <c r="C151" s="40"/>
      <c r="D151" s="230" t="s">
        <v>161</v>
      </c>
      <c r="E151" s="40"/>
      <c r="F151" s="231" t="s">
        <v>4133</v>
      </c>
      <c r="G151" s="40"/>
      <c r="H151" s="40"/>
      <c r="I151" s="227"/>
      <c r="J151" s="40"/>
      <c r="K151" s="40"/>
      <c r="L151" s="44"/>
      <c r="M151" s="254"/>
      <c r="N151" s="255"/>
      <c r="O151" s="256"/>
      <c r="P151" s="256"/>
      <c r="Q151" s="256"/>
      <c r="R151" s="256"/>
      <c r="S151" s="256"/>
      <c r="T151" s="257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161</v>
      </c>
      <c r="AU151" s="17" t="s">
        <v>81</v>
      </c>
    </row>
    <row r="152" s="2" customFormat="1" ht="6.96" customHeight="1">
      <c r="A152" s="38"/>
      <c r="B152" s="59"/>
      <c r="C152" s="60"/>
      <c r="D152" s="60"/>
      <c r="E152" s="60"/>
      <c r="F152" s="60"/>
      <c r="G152" s="60"/>
      <c r="H152" s="60"/>
      <c r="I152" s="60"/>
      <c r="J152" s="60"/>
      <c r="K152" s="60"/>
      <c r="L152" s="44"/>
      <c r="M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</row>
  </sheetData>
  <sheetProtection sheet="1" autoFilter="0" formatColumns="0" formatRows="0" objects="1" scenarios="1" spinCount="100000" saltValue="ifzFVinjiDqpzZ/5OzlHhNGn4c4uXhguxbcXFSB4rWolt/XIS4a5ELWXTETwoSK/Os/nEHVTJ4NANvI8LmH+Qg==" hashValue="NAX4lYTPJTl9p6sU6Rg8C4lQcmh4HryDNRYDeutLOYV2xAo2Hq7kI5tWTuQ6Y0JvgN45ak37gKU+VKppE/7yig==" algorithmName="SHA-512" password="CC35"/>
  <autoFilter ref="C92:K15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1:H81"/>
    <mergeCell ref="E83:H83"/>
    <mergeCell ref="E85:H85"/>
    <mergeCell ref="L2:V2"/>
  </mergeCells>
  <hyperlinks>
    <hyperlink ref="F102" r:id="rId1" display="https://podminky.urs.cz/item/CS_URS_2024_01/767590110"/>
    <hyperlink ref="F109" r:id="rId2" display="https://podminky.urs.cz/item/CS_URS_2024_01/767832112"/>
    <hyperlink ref="F114" r:id="rId3" display="https://podminky.urs.cz/item/CS_URS_2024_01/767834112"/>
    <hyperlink ref="F117" r:id="rId4" display="https://podminky.urs.cz/item/CS_URS_2024_01/767995113"/>
    <hyperlink ref="F123" r:id="rId5" display="https://podminky.urs.cz/item/CS_URS_2024_01/998767111"/>
    <hyperlink ref="F127" r:id="rId6" display="https://podminky.urs.cz/item/CS_URS_2024_01/783344201"/>
    <hyperlink ref="F130" r:id="rId7" display="https://podminky.urs.cz/item/CS_URS_2024_01/783325101"/>
    <hyperlink ref="F133" r:id="rId8" display="https://podminky.urs.cz/item/CS_URS_2024_01/783347101"/>
    <hyperlink ref="F138" r:id="rId9" display="https://podminky.urs.cz/item/CS_URS_2024_01/230120113"/>
    <hyperlink ref="F142" r:id="rId10" display="https://podminky.urs.cz/item/CS_URS_2024_01/HZS3121"/>
    <hyperlink ref="F145" r:id="rId11" display="https://podminky.urs.cz/item/CS_URS_2024_01/HZS3122"/>
    <hyperlink ref="F148" r:id="rId12" display="https://podminky.urs.cz/item/CS_URS_2024_01/HZS4132"/>
    <hyperlink ref="F151" r:id="rId13" display="https://podminky.urs.cz/item/CS_URS_2024_01/HZS414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4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116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83</v>
      </c>
    </row>
    <row r="4" s="1" customFormat="1" ht="24.96" customHeight="1">
      <c r="B4" s="20"/>
      <c r="D4" s="140" t="s">
        <v>117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Revitalizace CZT Liberec - GreenNet III- D10 Úprava zdroje</v>
      </c>
      <c r="F7" s="142"/>
      <c r="G7" s="142"/>
      <c r="H7" s="142"/>
      <c r="L7" s="20"/>
    </row>
    <row r="8" s="2" customFormat="1" ht="12" customHeight="1">
      <c r="A8" s="38"/>
      <c r="B8" s="44"/>
      <c r="C8" s="38"/>
      <c r="D8" s="142" t="s">
        <v>118</v>
      </c>
      <c r="E8" s="38"/>
      <c r="F8" s="38"/>
      <c r="G8" s="38"/>
      <c r="H8" s="38"/>
      <c r="I8" s="38"/>
      <c r="J8" s="38"/>
      <c r="K8" s="38"/>
      <c r="L8" s="14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5" t="s">
        <v>491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2" t="s">
        <v>18</v>
      </c>
      <c r="E11" s="38"/>
      <c r="F11" s="133" t="s">
        <v>19</v>
      </c>
      <c r="G11" s="38"/>
      <c r="H11" s="38"/>
      <c r="I11" s="142" t="s">
        <v>20</v>
      </c>
      <c r="J11" s="133" t="s">
        <v>19</v>
      </c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2" t="s">
        <v>21</v>
      </c>
      <c r="E12" s="38"/>
      <c r="F12" s="133" t="s">
        <v>22</v>
      </c>
      <c r="G12" s="38"/>
      <c r="H12" s="38"/>
      <c r="I12" s="142" t="s">
        <v>23</v>
      </c>
      <c r="J12" s="146" t="str">
        <f>'Rekapitulace stavby'!AN8</f>
        <v>21. 6. 2024</v>
      </c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25</v>
      </c>
      <c r="E14" s="38"/>
      <c r="F14" s="38"/>
      <c r="G14" s="38"/>
      <c r="H14" s="38"/>
      <c r="I14" s="142" t="s">
        <v>26</v>
      </c>
      <c r="J14" s="133" t="s">
        <v>27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3" t="s">
        <v>28</v>
      </c>
      <c r="F15" s="38"/>
      <c r="G15" s="38"/>
      <c r="H15" s="38"/>
      <c r="I15" s="142" t="s">
        <v>29</v>
      </c>
      <c r="J15" s="133" t="s">
        <v>19</v>
      </c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2" t="s">
        <v>30</v>
      </c>
      <c r="E17" s="38"/>
      <c r="F17" s="38"/>
      <c r="G17" s="38"/>
      <c r="H17" s="38"/>
      <c r="I17" s="142" t="s">
        <v>26</v>
      </c>
      <c r="J17" s="33" t="str">
        <f>'Rekapitulace stavby'!AN13</f>
        <v>Vyplň údaj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3"/>
      <c r="G18" s="133"/>
      <c r="H18" s="133"/>
      <c r="I18" s="142" t="s">
        <v>29</v>
      </c>
      <c r="J18" s="33" t="str">
        <f>'Rekapitulace stavby'!AN14</f>
        <v>Vyplň údaj</v>
      </c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2" t="s">
        <v>32</v>
      </c>
      <c r="E20" s="38"/>
      <c r="F20" s="38"/>
      <c r="G20" s="38"/>
      <c r="H20" s="38"/>
      <c r="I20" s="142" t="s">
        <v>26</v>
      </c>
      <c r="J20" s="133" t="s">
        <v>33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3" t="s">
        <v>34</v>
      </c>
      <c r="F21" s="38"/>
      <c r="G21" s="38"/>
      <c r="H21" s="38"/>
      <c r="I21" s="142" t="s">
        <v>29</v>
      </c>
      <c r="J21" s="133" t="s">
        <v>19</v>
      </c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2" t="s">
        <v>36</v>
      </c>
      <c r="E23" s="38"/>
      <c r="F23" s="38"/>
      <c r="G23" s="38"/>
      <c r="H23" s="38"/>
      <c r="I23" s="142" t="s">
        <v>26</v>
      </c>
      <c r="J23" s="133" t="s">
        <v>33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3" t="s">
        <v>34</v>
      </c>
      <c r="F24" s="38"/>
      <c r="G24" s="38"/>
      <c r="H24" s="38"/>
      <c r="I24" s="142" t="s">
        <v>29</v>
      </c>
      <c r="J24" s="133" t="s">
        <v>19</v>
      </c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2" t="s">
        <v>37</v>
      </c>
      <c r="E26" s="38"/>
      <c r="F26" s="38"/>
      <c r="G26" s="38"/>
      <c r="H26" s="38"/>
      <c r="I26" s="38"/>
      <c r="J26" s="38"/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7"/>
      <c r="B27" s="148"/>
      <c r="C27" s="147"/>
      <c r="D27" s="147"/>
      <c r="E27" s="149" t="s">
        <v>19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1"/>
      <c r="E29" s="151"/>
      <c r="F29" s="151"/>
      <c r="G29" s="151"/>
      <c r="H29" s="151"/>
      <c r="I29" s="151"/>
      <c r="J29" s="151"/>
      <c r="K29" s="151"/>
      <c r="L29" s="14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2" t="s">
        <v>39</v>
      </c>
      <c r="E30" s="38"/>
      <c r="F30" s="38"/>
      <c r="G30" s="38"/>
      <c r="H30" s="38"/>
      <c r="I30" s="38"/>
      <c r="J30" s="153">
        <f>ROUND(J86, 2)</f>
        <v>0</v>
      </c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4" t="s">
        <v>41</v>
      </c>
      <c r="G32" s="38"/>
      <c r="H32" s="38"/>
      <c r="I32" s="154" t="s">
        <v>40</v>
      </c>
      <c r="J32" s="154" t="s">
        <v>42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5" t="s">
        <v>43</v>
      </c>
      <c r="E33" s="142" t="s">
        <v>44</v>
      </c>
      <c r="F33" s="156">
        <f>ROUND((SUM(BE86:BE165)),  2)</f>
        <v>0</v>
      </c>
      <c r="G33" s="38"/>
      <c r="H33" s="38"/>
      <c r="I33" s="157">
        <v>0.20999999999999999</v>
      </c>
      <c r="J33" s="156">
        <f>ROUND(((SUM(BE86:BE165))*I33),  2)</f>
        <v>0</v>
      </c>
      <c r="K33" s="38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2" t="s">
        <v>45</v>
      </c>
      <c r="F34" s="156">
        <f>ROUND((SUM(BF86:BF165)),  2)</f>
        <v>0</v>
      </c>
      <c r="G34" s="38"/>
      <c r="H34" s="38"/>
      <c r="I34" s="157">
        <v>0.12</v>
      </c>
      <c r="J34" s="156">
        <f>ROUND(((SUM(BF86:BF165))*I34),  2)</f>
        <v>0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2" t="s">
        <v>46</v>
      </c>
      <c r="F35" s="156">
        <f>ROUND((SUM(BG86:BG165)),  2)</f>
        <v>0</v>
      </c>
      <c r="G35" s="38"/>
      <c r="H35" s="38"/>
      <c r="I35" s="157">
        <v>0.20999999999999999</v>
      </c>
      <c r="J35" s="156">
        <f>0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2" t="s">
        <v>47</v>
      </c>
      <c r="F36" s="156">
        <f>ROUND((SUM(BH86:BH165)),  2)</f>
        <v>0</v>
      </c>
      <c r="G36" s="38"/>
      <c r="H36" s="38"/>
      <c r="I36" s="157">
        <v>0.12</v>
      </c>
      <c r="J36" s="156">
        <f>0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48</v>
      </c>
      <c r="F37" s="156">
        <f>ROUND((SUM(BI86:BI165)),  2)</f>
        <v>0</v>
      </c>
      <c r="G37" s="38"/>
      <c r="H37" s="38"/>
      <c r="I37" s="157">
        <v>0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8"/>
      <c r="D39" s="159" t="s">
        <v>49</v>
      </c>
      <c r="E39" s="160"/>
      <c r="F39" s="160"/>
      <c r="G39" s="161" t="s">
        <v>50</v>
      </c>
      <c r="H39" s="162" t="s">
        <v>51</v>
      </c>
      <c r="I39" s="160"/>
      <c r="J39" s="163">
        <f>SUM(J30:J37)</f>
        <v>0</v>
      </c>
      <c r="K39" s="164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65"/>
      <c r="C40" s="166"/>
      <c r="D40" s="166"/>
      <c r="E40" s="166"/>
      <c r="F40" s="166"/>
      <c r="G40" s="166"/>
      <c r="H40" s="166"/>
      <c r="I40" s="166"/>
      <c r="J40" s="166"/>
      <c r="K40" s="166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67"/>
      <c r="C44" s="168"/>
      <c r="D44" s="168"/>
      <c r="E44" s="168"/>
      <c r="F44" s="168"/>
      <c r="G44" s="168"/>
      <c r="H44" s="168"/>
      <c r="I44" s="168"/>
      <c r="J44" s="168"/>
      <c r="K44" s="168"/>
      <c r="L44" s="14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120</v>
      </c>
      <c r="D45" s="40"/>
      <c r="E45" s="40"/>
      <c r="F45" s="40"/>
      <c r="G45" s="40"/>
      <c r="H45" s="40"/>
      <c r="I45" s="40"/>
      <c r="J45" s="40"/>
      <c r="K45" s="40"/>
      <c r="L45" s="14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9" t="str">
        <f>E7</f>
        <v>Revitalizace CZT Liberec - GreenNet III- D10 Úprava zdroje</v>
      </c>
      <c r="F48" s="32"/>
      <c r="G48" s="32"/>
      <c r="H48" s="32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118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VRN - Vedlejší rozpočtové náklady</v>
      </c>
      <c r="F50" s="40"/>
      <c r="G50" s="40"/>
      <c r="H50" s="40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4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Liberec</v>
      </c>
      <c r="G52" s="40"/>
      <c r="H52" s="40"/>
      <c r="I52" s="32" t="s">
        <v>23</v>
      </c>
      <c r="J52" s="72" t="str">
        <f>IF(J12="","",J12)</f>
        <v>21. 6. 2024</v>
      </c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Teplárna Liberec, a.s.</v>
      </c>
      <c r="G54" s="40"/>
      <c r="H54" s="40"/>
      <c r="I54" s="32" t="s">
        <v>32</v>
      </c>
      <c r="J54" s="36" t="str">
        <f>E21</f>
        <v>SITEZ s.r.o.</v>
      </c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30</v>
      </c>
      <c r="D55" s="40"/>
      <c r="E55" s="40"/>
      <c r="F55" s="27" t="str">
        <f>IF(E18="","",E18)</f>
        <v>Vyplň údaj</v>
      </c>
      <c r="G55" s="40"/>
      <c r="H55" s="40"/>
      <c r="I55" s="32" t="s">
        <v>36</v>
      </c>
      <c r="J55" s="36" t="str">
        <f>E24</f>
        <v>SITEZ s.r.o.</v>
      </c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70" t="s">
        <v>121</v>
      </c>
      <c r="D57" s="171"/>
      <c r="E57" s="171"/>
      <c r="F57" s="171"/>
      <c r="G57" s="171"/>
      <c r="H57" s="171"/>
      <c r="I57" s="171"/>
      <c r="J57" s="172" t="s">
        <v>122</v>
      </c>
      <c r="K57" s="171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73" t="s">
        <v>71</v>
      </c>
      <c r="D59" s="40"/>
      <c r="E59" s="40"/>
      <c r="F59" s="40"/>
      <c r="G59" s="40"/>
      <c r="H59" s="40"/>
      <c r="I59" s="40"/>
      <c r="J59" s="102">
        <f>J86</f>
        <v>0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123</v>
      </c>
    </row>
    <row r="60" s="9" customFormat="1" ht="24.96" customHeight="1">
      <c r="A60" s="9"/>
      <c r="B60" s="174"/>
      <c r="C60" s="175"/>
      <c r="D60" s="176" t="s">
        <v>491</v>
      </c>
      <c r="E60" s="177"/>
      <c r="F60" s="177"/>
      <c r="G60" s="177"/>
      <c r="H60" s="177"/>
      <c r="I60" s="177"/>
      <c r="J60" s="178">
        <f>J87</f>
        <v>0</v>
      </c>
      <c r="K60" s="175"/>
      <c r="L60" s="17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0"/>
      <c r="C61" s="125"/>
      <c r="D61" s="181" t="s">
        <v>4134</v>
      </c>
      <c r="E61" s="182"/>
      <c r="F61" s="182"/>
      <c r="G61" s="182"/>
      <c r="H61" s="182"/>
      <c r="I61" s="182"/>
      <c r="J61" s="183">
        <f>J88</f>
        <v>0</v>
      </c>
      <c r="K61" s="125"/>
      <c r="L61" s="184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0"/>
      <c r="C62" s="125"/>
      <c r="D62" s="181" t="s">
        <v>4135</v>
      </c>
      <c r="E62" s="182"/>
      <c r="F62" s="182"/>
      <c r="G62" s="182"/>
      <c r="H62" s="182"/>
      <c r="I62" s="182"/>
      <c r="J62" s="183">
        <f>J118</f>
        <v>0</v>
      </c>
      <c r="K62" s="125"/>
      <c r="L62" s="184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0"/>
      <c r="C63" s="125"/>
      <c r="D63" s="181" t="s">
        <v>4136</v>
      </c>
      <c r="E63" s="182"/>
      <c r="F63" s="182"/>
      <c r="G63" s="182"/>
      <c r="H63" s="182"/>
      <c r="I63" s="182"/>
      <c r="J63" s="183">
        <f>J122</f>
        <v>0</v>
      </c>
      <c r="K63" s="125"/>
      <c r="L63" s="184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0"/>
      <c r="C64" s="125"/>
      <c r="D64" s="181" t="s">
        <v>492</v>
      </c>
      <c r="E64" s="182"/>
      <c r="F64" s="182"/>
      <c r="G64" s="182"/>
      <c r="H64" s="182"/>
      <c r="I64" s="182"/>
      <c r="J64" s="183">
        <f>J141</f>
        <v>0</v>
      </c>
      <c r="K64" s="125"/>
      <c r="L64" s="184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0"/>
      <c r="C65" s="125"/>
      <c r="D65" s="181" t="s">
        <v>4137</v>
      </c>
      <c r="E65" s="182"/>
      <c r="F65" s="182"/>
      <c r="G65" s="182"/>
      <c r="H65" s="182"/>
      <c r="I65" s="182"/>
      <c r="J65" s="183">
        <f>J152</f>
        <v>0</v>
      </c>
      <c r="K65" s="125"/>
      <c r="L65" s="18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0"/>
      <c r="C66" s="125"/>
      <c r="D66" s="181" t="s">
        <v>4138</v>
      </c>
      <c r="E66" s="182"/>
      <c r="F66" s="182"/>
      <c r="G66" s="182"/>
      <c r="H66" s="182"/>
      <c r="I66" s="182"/>
      <c r="J66" s="183">
        <f>J161</f>
        <v>0</v>
      </c>
      <c r="K66" s="125"/>
      <c r="L66" s="184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38"/>
      <c r="B67" s="39"/>
      <c r="C67" s="40"/>
      <c r="D67" s="40"/>
      <c r="E67" s="40"/>
      <c r="F67" s="40"/>
      <c r="G67" s="40"/>
      <c r="H67" s="40"/>
      <c r="I67" s="40"/>
      <c r="J67" s="40"/>
      <c r="K67" s="40"/>
      <c r="L67" s="144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68" s="2" customFormat="1" ht="6.96" customHeight="1">
      <c r="A68" s="38"/>
      <c r="B68" s="59"/>
      <c r="C68" s="60"/>
      <c r="D68" s="60"/>
      <c r="E68" s="60"/>
      <c r="F68" s="60"/>
      <c r="G68" s="60"/>
      <c r="H68" s="60"/>
      <c r="I68" s="60"/>
      <c r="J68" s="60"/>
      <c r="K68" s="60"/>
      <c r="L68" s="144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72" s="2" customFormat="1" ht="6.96" customHeight="1">
      <c r="A72" s="38"/>
      <c r="B72" s="61"/>
      <c r="C72" s="62"/>
      <c r="D72" s="62"/>
      <c r="E72" s="62"/>
      <c r="F72" s="62"/>
      <c r="G72" s="62"/>
      <c r="H72" s="62"/>
      <c r="I72" s="62"/>
      <c r="J72" s="62"/>
      <c r="K72" s="62"/>
      <c r="L72" s="14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24.96" customHeight="1">
      <c r="A73" s="38"/>
      <c r="B73" s="39"/>
      <c r="C73" s="23" t="s">
        <v>135</v>
      </c>
      <c r="D73" s="40"/>
      <c r="E73" s="40"/>
      <c r="F73" s="40"/>
      <c r="G73" s="40"/>
      <c r="H73" s="40"/>
      <c r="I73" s="40"/>
      <c r="J73" s="40"/>
      <c r="K73" s="40"/>
      <c r="L73" s="14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6.96" customHeight="1">
      <c r="A74" s="38"/>
      <c r="B74" s="39"/>
      <c r="C74" s="40"/>
      <c r="D74" s="40"/>
      <c r="E74" s="40"/>
      <c r="F74" s="40"/>
      <c r="G74" s="40"/>
      <c r="H74" s="40"/>
      <c r="I74" s="40"/>
      <c r="J74" s="40"/>
      <c r="K74" s="40"/>
      <c r="L74" s="14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2" customHeight="1">
      <c r="A75" s="38"/>
      <c r="B75" s="39"/>
      <c r="C75" s="32" t="s">
        <v>16</v>
      </c>
      <c r="D75" s="40"/>
      <c r="E75" s="40"/>
      <c r="F75" s="40"/>
      <c r="G75" s="40"/>
      <c r="H75" s="40"/>
      <c r="I75" s="40"/>
      <c r="J75" s="40"/>
      <c r="K75" s="40"/>
      <c r="L75" s="14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6.5" customHeight="1">
      <c r="A76" s="38"/>
      <c r="B76" s="39"/>
      <c r="C76" s="40"/>
      <c r="D76" s="40"/>
      <c r="E76" s="169" t="str">
        <f>E7</f>
        <v>Revitalizace CZT Liberec - GreenNet III- D10 Úprava zdroje</v>
      </c>
      <c r="F76" s="32"/>
      <c r="G76" s="32"/>
      <c r="H76" s="32"/>
      <c r="I76" s="40"/>
      <c r="J76" s="40"/>
      <c r="K76" s="40"/>
      <c r="L76" s="14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118</v>
      </c>
      <c r="D77" s="40"/>
      <c r="E77" s="40"/>
      <c r="F77" s="40"/>
      <c r="G77" s="40"/>
      <c r="H77" s="40"/>
      <c r="I77" s="40"/>
      <c r="J77" s="40"/>
      <c r="K77" s="40"/>
      <c r="L77" s="14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6.5" customHeight="1">
      <c r="A78" s="38"/>
      <c r="B78" s="39"/>
      <c r="C78" s="40"/>
      <c r="D78" s="40"/>
      <c r="E78" s="69" t="str">
        <f>E9</f>
        <v>VRN - Vedlejší rozpočtové náklady</v>
      </c>
      <c r="F78" s="40"/>
      <c r="G78" s="40"/>
      <c r="H78" s="40"/>
      <c r="I78" s="40"/>
      <c r="J78" s="40"/>
      <c r="K78" s="40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6.96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4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2" customHeight="1">
      <c r="A80" s="38"/>
      <c r="B80" s="39"/>
      <c r="C80" s="32" t="s">
        <v>21</v>
      </c>
      <c r="D80" s="40"/>
      <c r="E80" s="40"/>
      <c r="F80" s="27" t="str">
        <f>F12</f>
        <v>Liberec</v>
      </c>
      <c r="G80" s="40"/>
      <c r="H80" s="40"/>
      <c r="I80" s="32" t="s">
        <v>23</v>
      </c>
      <c r="J80" s="72" t="str">
        <f>IF(J12="","",J12)</f>
        <v>21. 6. 2024</v>
      </c>
      <c r="K80" s="4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6.96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5.15" customHeight="1">
      <c r="A82" s="38"/>
      <c r="B82" s="39"/>
      <c r="C82" s="32" t="s">
        <v>25</v>
      </c>
      <c r="D82" s="40"/>
      <c r="E82" s="40"/>
      <c r="F82" s="27" t="str">
        <f>E15</f>
        <v>Teplárna Liberec, a.s.</v>
      </c>
      <c r="G82" s="40"/>
      <c r="H82" s="40"/>
      <c r="I82" s="32" t="s">
        <v>32</v>
      </c>
      <c r="J82" s="36" t="str">
        <f>E21</f>
        <v>SITEZ s.r.o.</v>
      </c>
      <c r="K82" s="40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5.15" customHeight="1">
      <c r="A83" s="38"/>
      <c r="B83" s="39"/>
      <c r="C83" s="32" t="s">
        <v>30</v>
      </c>
      <c r="D83" s="40"/>
      <c r="E83" s="40"/>
      <c r="F83" s="27" t="str">
        <f>IF(E18="","",E18)</f>
        <v>Vyplň údaj</v>
      </c>
      <c r="G83" s="40"/>
      <c r="H83" s="40"/>
      <c r="I83" s="32" t="s">
        <v>36</v>
      </c>
      <c r="J83" s="36" t="str">
        <f>E24</f>
        <v>SITEZ s.r.o.</v>
      </c>
      <c r="K83" s="40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0.32" customHeight="1">
      <c r="A84" s="38"/>
      <c r="B84" s="39"/>
      <c r="C84" s="40"/>
      <c r="D84" s="40"/>
      <c r="E84" s="40"/>
      <c r="F84" s="40"/>
      <c r="G84" s="40"/>
      <c r="H84" s="40"/>
      <c r="I84" s="40"/>
      <c r="J84" s="40"/>
      <c r="K84" s="40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11" customFormat="1" ht="29.28" customHeight="1">
      <c r="A85" s="185"/>
      <c r="B85" s="186"/>
      <c r="C85" s="187" t="s">
        <v>136</v>
      </c>
      <c r="D85" s="188" t="s">
        <v>58</v>
      </c>
      <c r="E85" s="188" t="s">
        <v>54</v>
      </c>
      <c r="F85" s="188" t="s">
        <v>55</v>
      </c>
      <c r="G85" s="188" t="s">
        <v>137</v>
      </c>
      <c r="H85" s="188" t="s">
        <v>138</v>
      </c>
      <c r="I85" s="188" t="s">
        <v>139</v>
      </c>
      <c r="J85" s="188" t="s">
        <v>122</v>
      </c>
      <c r="K85" s="189" t="s">
        <v>140</v>
      </c>
      <c r="L85" s="190"/>
      <c r="M85" s="92" t="s">
        <v>19</v>
      </c>
      <c r="N85" s="93" t="s">
        <v>43</v>
      </c>
      <c r="O85" s="93" t="s">
        <v>141</v>
      </c>
      <c r="P85" s="93" t="s">
        <v>142</v>
      </c>
      <c r="Q85" s="93" t="s">
        <v>143</v>
      </c>
      <c r="R85" s="93" t="s">
        <v>144</v>
      </c>
      <c r="S85" s="93" t="s">
        <v>145</v>
      </c>
      <c r="T85" s="94" t="s">
        <v>146</v>
      </c>
      <c r="U85" s="185"/>
      <c r="V85" s="185"/>
      <c r="W85" s="185"/>
      <c r="X85" s="185"/>
      <c r="Y85" s="185"/>
      <c r="Z85" s="185"/>
      <c r="AA85" s="185"/>
      <c r="AB85" s="185"/>
      <c r="AC85" s="185"/>
      <c r="AD85" s="185"/>
      <c r="AE85" s="185"/>
    </row>
    <row r="86" s="2" customFormat="1" ht="22.8" customHeight="1">
      <c r="A86" s="38"/>
      <c r="B86" s="39"/>
      <c r="C86" s="99" t="s">
        <v>147</v>
      </c>
      <c r="D86" s="40"/>
      <c r="E86" s="40"/>
      <c r="F86" s="40"/>
      <c r="G86" s="40"/>
      <c r="H86" s="40"/>
      <c r="I86" s="40"/>
      <c r="J86" s="191">
        <f>BK86</f>
        <v>0</v>
      </c>
      <c r="K86" s="40"/>
      <c r="L86" s="44"/>
      <c r="M86" s="95"/>
      <c r="N86" s="192"/>
      <c r="O86" s="96"/>
      <c r="P86" s="193">
        <f>P87</f>
        <v>0</v>
      </c>
      <c r="Q86" s="96"/>
      <c r="R86" s="193">
        <f>R87</f>
        <v>0</v>
      </c>
      <c r="S86" s="96"/>
      <c r="T86" s="194">
        <f>T87</f>
        <v>0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T86" s="17" t="s">
        <v>72</v>
      </c>
      <c r="AU86" s="17" t="s">
        <v>123</v>
      </c>
      <c r="BK86" s="195">
        <f>BK87</f>
        <v>0</v>
      </c>
    </row>
    <row r="87" s="12" customFormat="1" ht="25.92" customHeight="1">
      <c r="A87" s="12"/>
      <c r="B87" s="196"/>
      <c r="C87" s="197"/>
      <c r="D87" s="198" t="s">
        <v>72</v>
      </c>
      <c r="E87" s="199" t="s">
        <v>113</v>
      </c>
      <c r="F87" s="199" t="s">
        <v>114</v>
      </c>
      <c r="G87" s="197"/>
      <c r="H87" s="197"/>
      <c r="I87" s="200"/>
      <c r="J87" s="201">
        <f>BK87</f>
        <v>0</v>
      </c>
      <c r="K87" s="197"/>
      <c r="L87" s="202"/>
      <c r="M87" s="203"/>
      <c r="N87" s="204"/>
      <c r="O87" s="204"/>
      <c r="P87" s="205">
        <f>P88+P118+P122+P141+P152+P161</f>
        <v>0</v>
      </c>
      <c r="Q87" s="204"/>
      <c r="R87" s="205">
        <f>R88+R118+R122+R141+R152+R161</f>
        <v>0</v>
      </c>
      <c r="S87" s="204"/>
      <c r="T87" s="206">
        <f>T88+T118+T122+T141+T152+T161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7" t="s">
        <v>186</v>
      </c>
      <c r="AT87" s="208" t="s">
        <v>72</v>
      </c>
      <c r="AU87" s="208" t="s">
        <v>73</v>
      </c>
      <c r="AY87" s="207" t="s">
        <v>150</v>
      </c>
      <c r="BK87" s="209">
        <f>BK88+BK118+BK122+BK141+BK152+BK161</f>
        <v>0</v>
      </c>
    </row>
    <row r="88" s="12" customFormat="1" ht="22.8" customHeight="1">
      <c r="A88" s="12"/>
      <c r="B88" s="196"/>
      <c r="C88" s="197"/>
      <c r="D88" s="198" t="s">
        <v>72</v>
      </c>
      <c r="E88" s="210" t="s">
        <v>4139</v>
      </c>
      <c r="F88" s="210" t="s">
        <v>4140</v>
      </c>
      <c r="G88" s="197"/>
      <c r="H88" s="197"/>
      <c r="I88" s="200"/>
      <c r="J88" s="211">
        <f>BK88</f>
        <v>0</v>
      </c>
      <c r="K88" s="197"/>
      <c r="L88" s="202"/>
      <c r="M88" s="203"/>
      <c r="N88" s="204"/>
      <c r="O88" s="204"/>
      <c r="P88" s="205">
        <f>SUM(P89:P117)</f>
        <v>0</v>
      </c>
      <c r="Q88" s="204"/>
      <c r="R88" s="205">
        <f>SUM(R89:R117)</f>
        <v>0</v>
      </c>
      <c r="S88" s="204"/>
      <c r="T88" s="206">
        <f>SUM(T89:T117)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7" t="s">
        <v>186</v>
      </c>
      <c r="AT88" s="208" t="s">
        <v>72</v>
      </c>
      <c r="AU88" s="208" t="s">
        <v>81</v>
      </c>
      <c r="AY88" s="207" t="s">
        <v>150</v>
      </c>
      <c r="BK88" s="209">
        <f>SUM(BK89:BK117)</f>
        <v>0</v>
      </c>
    </row>
    <row r="89" s="2" customFormat="1" ht="16.5" customHeight="1">
      <c r="A89" s="38"/>
      <c r="B89" s="39"/>
      <c r="C89" s="212" t="s">
        <v>81</v>
      </c>
      <c r="D89" s="212" t="s">
        <v>153</v>
      </c>
      <c r="E89" s="213" t="s">
        <v>4141</v>
      </c>
      <c r="F89" s="214" t="s">
        <v>4142</v>
      </c>
      <c r="G89" s="215" t="s">
        <v>1866</v>
      </c>
      <c r="H89" s="216">
        <v>1</v>
      </c>
      <c r="I89" s="217"/>
      <c r="J89" s="218">
        <f>ROUND(I89*H89,2)</f>
        <v>0</v>
      </c>
      <c r="K89" s="214" t="s">
        <v>157</v>
      </c>
      <c r="L89" s="44"/>
      <c r="M89" s="219" t="s">
        <v>19</v>
      </c>
      <c r="N89" s="220" t="s">
        <v>44</v>
      </c>
      <c r="O89" s="84"/>
      <c r="P89" s="221">
        <f>O89*H89</f>
        <v>0</v>
      </c>
      <c r="Q89" s="221">
        <v>0</v>
      </c>
      <c r="R89" s="221">
        <f>Q89*H89</f>
        <v>0</v>
      </c>
      <c r="S89" s="221">
        <v>0</v>
      </c>
      <c r="T89" s="222">
        <f>S89*H89</f>
        <v>0</v>
      </c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R89" s="223" t="s">
        <v>1867</v>
      </c>
      <c r="AT89" s="223" t="s">
        <v>153</v>
      </c>
      <c r="AU89" s="223" t="s">
        <v>83</v>
      </c>
      <c r="AY89" s="17" t="s">
        <v>150</v>
      </c>
      <c r="BE89" s="224">
        <f>IF(N89="základní",J89,0)</f>
        <v>0</v>
      </c>
      <c r="BF89" s="224">
        <f>IF(N89="snížená",J89,0)</f>
        <v>0</v>
      </c>
      <c r="BG89" s="224">
        <f>IF(N89="zákl. přenesená",J89,0)</f>
        <v>0</v>
      </c>
      <c r="BH89" s="224">
        <f>IF(N89="sníž. přenesená",J89,0)</f>
        <v>0</v>
      </c>
      <c r="BI89" s="224">
        <f>IF(N89="nulová",J89,0)</f>
        <v>0</v>
      </c>
      <c r="BJ89" s="17" t="s">
        <v>81</v>
      </c>
      <c r="BK89" s="224">
        <f>ROUND(I89*H89,2)</f>
        <v>0</v>
      </c>
      <c r="BL89" s="17" t="s">
        <v>1867</v>
      </c>
      <c r="BM89" s="223" t="s">
        <v>4143</v>
      </c>
    </row>
    <row r="90" s="2" customFormat="1">
      <c r="A90" s="38"/>
      <c r="B90" s="39"/>
      <c r="C90" s="40"/>
      <c r="D90" s="225" t="s">
        <v>159</v>
      </c>
      <c r="E90" s="40"/>
      <c r="F90" s="226" t="s">
        <v>4142</v>
      </c>
      <c r="G90" s="40"/>
      <c r="H90" s="40"/>
      <c r="I90" s="227"/>
      <c r="J90" s="40"/>
      <c r="K90" s="40"/>
      <c r="L90" s="44"/>
      <c r="M90" s="228"/>
      <c r="N90" s="229"/>
      <c r="O90" s="84"/>
      <c r="P90" s="84"/>
      <c r="Q90" s="84"/>
      <c r="R90" s="84"/>
      <c r="S90" s="84"/>
      <c r="T90" s="85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T90" s="17" t="s">
        <v>159</v>
      </c>
      <c r="AU90" s="17" t="s">
        <v>83</v>
      </c>
    </row>
    <row r="91" s="2" customFormat="1">
      <c r="A91" s="38"/>
      <c r="B91" s="39"/>
      <c r="C91" s="40"/>
      <c r="D91" s="230" t="s">
        <v>161</v>
      </c>
      <c r="E91" s="40"/>
      <c r="F91" s="231" t="s">
        <v>4144</v>
      </c>
      <c r="G91" s="40"/>
      <c r="H91" s="40"/>
      <c r="I91" s="227"/>
      <c r="J91" s="40"/>
      <c r="K91" s="40"/>
      <c r="L91" s="44"/>
      <c r="M91" s="228"/>
      <c r="N91" s="229"/>
      <c r="O91" s="84"/>
      <c r="P91" s="84"/>
      <c r="Q91" s="84"/>
      <c r="R91" s="84"/>
      <c r="S91" s="84"/>
      <c r="T91" s="85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161</v>
      </c>
      <c r="AU91" s="17" t="s">
        <v>83</v>
      </c>
    </row>
    <row r="92" s="2" customFormat="1">
      <c r="A92" s="38"/>
      <c r="B92" s="39"/>
      <c r="C92" s="40"/>
      <c r="D92" s="225" t="s">
        <v>260</v>
      </c>
      <c r="E92" s="40"/>
      <c r="F92" s="253" t="s">
        <v>4145</v>
      </c>
      <c r="G92" s="40"/>
      <c r="H92" s="40"/>
      <c r="I92" s="227"/>
      <c r="J92" s="40"/>
      <c r="K92" s="40"/>
      <c r="L92" s="44"/>
      <c r="M92" s="228"/>
      <c r="N92" s="229"/>
      <c r="O92" s="84"/>
      <c r="P92" s="84"/>
      <c r="Q92" s="84"/>
      <c r="R92" s="84"/>
      <c r="S92" s="84"/>
      <c r="T92" s="85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7" t="s">
        <v>260</v>
      </c>
      <c r="AU92" s="17" t="s">
        <v>83</v>
      </c>
    </row>
    <row r="93" s="2" customFormat="1" ht="16.5" customHeight="1">
      <c r="A93" s="38"/>
      <c r="B93" s="39"/>
      <c r="C93" s="212" t="s">
        <v>83</v>
      </c>
      <c r="D93" s="212" t="s">
        <v>153</v>
      </c>
      <c r="E93" s="213" t="s">
        <v>4146</v>
      </c>
      <c r="F93" s="214" t="s">
        <v>4147</v>
      </c>
      <c r="G93" s="215" t="s">
        <v>1866</v>
      </c>
      <c r="H93" s="216">
        <v>1</v>
      </c>
      <c r="I93" s="217"/>
      <c r="J93" s="218">
        <f>ROUND(I93*H93,2)</f>
        <v>0</v>
      </c>
      <c r="K93" s="214" t="s">
        <v>157</v>
      </c>
      <c r="L93" s="44"/>
      <c r="M93" s="219" t="s">
        <v>19</v>
      </c>
      <c r="N93" s="220" t="s">
        <v>44</v>
      </c>
      <c r="O93" s="84"/>
      <c r="P93" s="221">
        <f>O93*H93</f>
        <v>0</v>
      </c>
      <c r="Q93" s="221">
        <v>0</v>
      </c>
      <c r="R93" s="221">
        <f>Q93*H93</f>
        <v>0</v>
      </c>
      <c r="S93" s="221">
        <v>0</v>
      </c>
      <c r="T93" s="222">
        <f>S93*H93</f>
        <v>0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R93" s="223" t="s">
        <v>1867</v>
      </c>
      <c r="AT93" s="223" t="s">
        <v>153</v>
      </c>
      <c r="AU93" s="223" t="s">
        <v>83</v>
      </c>
      <c r="AY93" s="17" t="s">
        <v>150</v>
      </c>
      <c r="BE93" s="224">
        <f>IF(N93="základní",J93,0)</f>
        <v>0</v>
      </c>
      <c r="BF93" s="224">
        <f>IF(N93="snížená",J93,0)</f>
        <v>0</v>
      </c>
      <c r="BG93" s="224">
        <f>IF(N93="zákl. přenesená",J93,0)</f>
        <v>0</v>
      </c>
      <c r="BH93" s="224">
        <f>IF(N93="sníž. přenesená",J93,0)</f>
        <v>0</v>
      </c>
      <c r="BI93" s="224">
        <f>IF(N93="nulová",J93,0)</f>
        <v>0</v>
      </c>
      <c r="BJ93" s="17" t="s">
        <v>81</v>
      </c>
      <c r="BK93" s="224">
        <f>ROUND(I93*H93,2)</f>
        <v>0</v>
      </c>
      <c r="BL93" s="17" t="s">
        <v>1867</v>
      </c>
      <c r="BM93" s="223" t="s">
        <v>4148</v>
      </c>
    </row>
    <row r="94" s="2" customFormat="1">
      <c r="A94" s="38"/>
      <c r="B94" s="39"/>
      <c r="C94" s="40"/>
      <c r="D94" s="225" t="s">
        <v>159</v>
      </c>
      <c r="E94" s="40"/>
      <c r="F94" s="226" t="s">
        <v>4147</v>
      </c>
      <c r="G94" s="40"/>
      <c r="H94" s="40"/>
      <c r="I94" s="227"/>
      <c r="J94" s="40"/>
      <c r="K94" s="40"/>
      <c r="L94" s="44"/>
      <c r="M94" s="228"/>
      <c r="N94" s="229"/>
      <c r="O94" s="84"/>
      <c r="P94" s="84"/>
      <c r="Q94" s="84"/>
      <c r="R94" s="84"/>
      <c r="S94" s="84"/>
      <c r="T94" s="85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T94" s="17" t="s">
        <v>159</v>
      </c>
      <c r="AU94" s="17" t="s">
        <v>83</v>
      </c>
    </row>
    <row r="95" s="2" customFormat="1">
      <c r="A95" s="38"/>
      <c r="B95" s="39"/>
      <c r="C95" s="40"/>
      <c r="D95" s="230" t="s">
        <v>161</v>
      </c>
      <c r="E95" s="40"/>
      <c r="F95" s="231" t="s">
        <v>4149</v>
      </c>
      <c r="G95" s="40"/>
      <c r="H95" s="40"/>
      <c r="I95" s="227"/>
      <c r="J95" s="40"/>
      <c r="K95" s="40"/>
      <c r="L95" s="44"/>
      <c r="M95" s="228"/>
      <c r="N95" s="229"/>
      <c r="O95" s="84"/>
      <c r="P95" s="84"/>
      <c r="Q95" s="84"/>
      <c r="R95" s="84"/>
      <c r="S95" s="84"/>
      <c r="T95" s="85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161</v>
      </c>
      <c r="AU95" s="17" t="s">
        <v>83</v>
      </c>
    </row>
    <row r="96" s="2" customFormat="1" ht="16.5" customHeight="1">
      <c r="A96" s="38"/>
      <c r="B96" s="39"/>
      <c r="C96" s="212" t="s">
        <v>171</v>
      </c>
      <c r="D96" s="212" t="s">
        <v>153</v>
      </c>
      <c r="E96" s="213" t="s">
        <v>4150</v>
      </c>
      <c r="F96" s="214" t="s">
        <v>4151</v>
      </c>
      <c r="G96" s="215" t="s">
        <v>1866</v>
      </c>
      <c r="H96" s="216">
        <v>1</v>
      </c>
      <c r="I96" s="217"/>
      <c r="J96" s="218">
        <f>ROUND(I96*H96,2)</f>
        <v>0</v>
      </c>
      <c r="K96" s="214" t="s">
        <v>157</v>
      </c>
      <c r="L96" s="44"/>
      <c r="M96" s="219" t="s">
        <v>19</v>
      </c>
      <c r="N96" s="220" t="s">
        <v>44</v>
      </c>
      <c r="O96" s="84"/>
      <c r="P96" s="221">
        <f>O96*H96</f>
        <v>0</v>
      </c>
      <c r="Q96" s="221">
        <v>0</v>
      </c>
      <c r="R96" s="221">
        <f>Q96*H96</f>
        <v>0</v>
      </c>
      <c r="S96" s="221">
        <v>0</v>
      </c>
      <c r="T96" s="222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223" t="s">
        <v>1867</v>
      </c>
      <c r="AT96" s="223" t="s">
        <v>153</v>
      </c>
      <c r="AU96" s="223" t="s">
        <v>83</v>
      </c>
      <c r="AY96" s="17" t="s">
        <v>150</v>
      </c>
      <c r="BE96" s="224">
        <f>IF(N96="základní",J96,0)</f>
        <v>0</v>
      </c>
      <c r="BF96" s="224">
        <f>IF(N96="snížená",J96,0)</f>
        <v>0</v>
      </c>
      <c r="BG96" s="224">
        <f>IF(N96="zákl. přenesená",J96,0)</f>
        <v>0</v>
      </c>
      <c r="BH96" s="224">
        <f>IF(N96="sníž. přenesená",J96,0)</f>
        <v>0</v>
      </c>
      <c r="BI96" s="224">
        <f>IF(N96="nulová",J96,0)</f>
        <v>0</v>
      </c>
      <c r="BJ96" s="17" t="s">
        <v>81</v>
      </c>
      <c r="BK96" s="224">
        <f>ROUND(I96*H96,2)</f>
        <v>0</v>
      </c>
      <c r="BL96" s="17" t="s">
        <v>1867</v>
      </c>
      <c r="BM96" s="223" t="s">
        <v>4152</v>
      </c>
    </row>
    <row r="97" s="2" customFormat="1">
      <c r="A97" s="38"/>
      <c r="B97" s="39"/>
      <c r="C97" s="40"/>
      <c r="D97" s="225" t="s">
        <v>159</v>
      </c>
      <c r="E97" s="40"/>
      <c r="F97" s="226" t="s">
        <v>4151</v>
      </c>
      <c r="G97" s="40"/>
      <c r="H97" s="40"/>
      <c r="I97" s="227"/>
      <c r="J97" s="40"/>
      <c r="K97" s="40"/>
      <c r="L97" s="44"/>
      <c r="M97" s="228"/>
      <c r="N97" s="229"/>
      <c r="O97" s="84"/>
      <c r="P97" s="84"/>
      <c r="Q97" s="84"/>
      <c r="R97" s="84"/>
      <c r="S97" s="84"/>
      <c r="T97" s="85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159</v>
      </c>
      <c r="AU97" s="17" t="s">
        <v>83</v>
      </c>
    </row>
    <row r="98" s="2" customFormat="1">
      <c r="A98" s="38"/>
      <c r="B98" s="39"/>
      <c r="C98" s="40"/>
      <c r="D98" s="230" t="s">
        <v>161</v>
      </c>
      <c r="E98" s="40"/>
      <c r="F98" s="231" t="s">
        <v>4153</v>
      </c>
      <c r="G98" s="40"/>
      <c r="H98" s="40"/>
      <c r="I98" s="227"/>
      <c r="J98" s="40"/>
      <c r="K98" s="40"/>
      <c r="L98" s="44"/>
      <c r="M98" s="228"/>
      <c r="N98" s="229"/>
      <c r="O98" s="84"/>
      <c r="P98" s="84"/>
      <c r="Q98" s="84"/>
      <c r="R98" s="84"/>
      <c r="S98" s="84"/>
      <c r="T98" s="85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7" t="s">
        <v>161</v>
      </c>
      <c r="AU98" s="17" t="s">
        <v>83</v>
      </c>
    </row>
    <row r="99" s="2" customFormat="1">
      <c r="A99" s="38"/>
      <c r="B99" s="39"/>
      <c r="C99" s="40"/>
      <c r="D99" s="225" t="s">
        <v>260</v>
      </c>
      <c r="E99" s="40"/>
      <c r="F99" s="253" t="s">
        <v>4154</v>
      </c>
      <c r="G99" s="40"/>
      <c r="H99" s="40"/>
      <c r="I99" s="227"/>
      <c r="J99" s="40"/>
      <c r="K99" s="40"/>
      <c r="L99" s="44"/>
      <c r="M99" s="228"/>
      <c r="N99" s="229"/>
      <c r="O99" s="84"/>
      <c r="P99" s="84"/>
      <c r="Q99" s="84"/>
      <c r="R99" s="84"/>
      <c r="S99" s="84"/>
      <c r="T99" s="85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7" t="s">
        <v>260</v>
      </c>
      <c r="AU99" s="17" t="s">
        <v>83</v>
      </c>
    </row>
    <row r="100" s="2" customFormat="1" ht="16.5" customHeight="1">
      <c r="A100" s="38"/>
      <c r="B100" s="39"/>
      <c r="C100" s="212" t="s">
        <v>179</v>
      </c>
      <c r="D100" s="212" t="s">
        <v>153</v>
      </c>
      <c r="E100" s="213" t="s">
        <v>4155</v>
      </c>
      <c r="F100" s="214" t="s">
        <v>4156</v>
      </c>
      <c r="G100" s="215" t="s">
        <v>1866</v>
      </c>
      <c r="H100" s="216">
        <v>1</v>
      </c>
      <c r="I100" s="217"/>
      <c r="J100" s="218">
        <f>ROUND(I100*H100,2)</f>
        <v>0</v>
      </c>
      <c r="K100" s="214" t="s">
        <v>157</v>
      </c>
      <c r="L100" s="44"/>
      <c r="M100" s="219" t="s">
        <v>19</v>
      </c>
      <c r="N100" s="220" t="s">
        <v>44</v>
      </c>
      <c r="O100" s="84"/>
      <c r="P100" s="221">
        <f>O100*H100</f>
        <v>0</v>
      </c>
      <c r="Q100" s="221">
        <v>0</v>
      </c>
      <c r="R100" s="221">
        <f>Q100*H100</f>
        <v>0</v>
      </c>
      <c r="S100" s="221">
        <v>0</v>
      </c>
      <c r="T100" s="222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23" t="s">
        <v>1867</v>
      </c>
      <c r="AT100" s="223" t="s">
        <v>153</v>
      </c>
      <c r="AU100" s="223" t="s">
        <v>83</v>
      </c>
      <c r="AY100" s="17" t="s">
        <v>150</v>
      </c>
      <c r="BE100" s="224">
        <f>IF(N100="základní",J100,0)</f>
        <v>0</v>
      </c>
      <c r="BF100" s="224">
        <f>IF(N100="snížená",J100,0)</f>
        <v>0</v>
      </c>
      <c r="BG100" s="224">
        <f>IF(N100="zákl. přenesená",J100,0)</f>
        <v>0</v>
      </c>
      <c r="BH100" s="224">
        <f>IF(N100="sníž. přenesená",J100,0)</f>
        <v>0</v>
      </c>
      <c r="BI100" s="224">
        <f>IF(N100="nulová",J100,0)</f>
        <v>0</v>
      </c>
      <c r="BJ100" s="17" t="s">
        <v>81</v>
      </c>
      <c r="BK100" s="224">
        <f>ROUND(I100*H100,2)</f>
        <v>0</v>
      </c>
      <c r="BL100" s="17" t="s">
        <v>1867</v>
      </c>
      <c r="BM100" s="223" t="s">
        <v>4157</v>
      </c>
    </row>
    <row r="101" s="2" customFormat="1">
      <c r="A101" s="38"/>
      <c r="B101" s="39"/>
      <c r="C101" s="40"/>
      <c r="D101" s="225" t="s">
        <v>159</v>
      </c>
      <c r="E101" s="40"/>
      <c r="F101" s="226" t="s">
        <v>4156</v>
      </c>
      <c r="G101" s="40"/>
      <c r="H101" s="40"/>
      <c r="I101" s="227"/>
      <c r="J101" s="40"/>
      <c r="K101" s="40"/>
      <c r="L101" s="44"/>
      <c r="M101" s="228"/>
      <c r="N101" s="229"/>
      <c r="O101" s="84"/>
      <c r="P101" s="84"/>
      <c r="Q101" s="84"/>
      <c r="R101" s="84"/>
      <c r="S101" s="84"/>
      <c r="T101" s="85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7" t="s">
        <v>159</v>
      </c>
      <c r="AU101" s="17" t="s">
        <v>83</v>
      </c>
    </row>
    <row r="102" s="2" customFormat="1">
      <c r="A102" s="38"/>
      <c r="B102" s="39"/>
      <c r="C102" s="40"/>
      <c r="D102" s="230" t="s">
        <v>161</v>
      </c>
      <c r="E102" s="40"/>
      <c r="F102" s="231" t="s">
        <v>4158</v>
      </c>
      <c r="G102" s="40"/>
      <c r="H102" s="40"/>
      <c r="I102" s="227"/>
      <c r="J102" s="40"/>
      <c r="K102" s="40"/>
      <c r="L102" s="44"/>
      <c r="M102" s="228"/>
      <c r="N102" s="229"/>
      <c r="O102" s="84"/>
      <c r="P102" s="84"/>
      <c r="Q102" s="84"/>
      <c r="R102" s="84"/>
      <c r="S102" s="84"/>
      <c r="T102" s="85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7" t="s">
        <v>161</v>
      </c>
      <c r="AU102" s="17" t="s">
        <v>83</v>
      </c>
    </row>
    <row r="103" s="2" customFormat="1" ht="16.5" customHeight="1">
      <c r="A103" s="38"/>
      <c r="B103" s="39"/>
      <c r="C103" s="212" t="s">
        <v>186</v>
      </c>
      <c r="D103" s="212" t="s">
        <v>153</v>
      </c>
      <c r="E103" s="213" t="s">
        <v>4159</v>
      </c>
      <c r="F103" s="214" t="s">
        <v>4160</v>
      </c>
      <c r="G103" s="215" t="s">
        <v>1866</v>
      </c>
      <c r="H103" s="216">
        <v>1</v>
      </c>
      <c r="I103" s="217"/>
      <c r="J103" s="218">
        <f>ROUND(I103*H103,2)</f>
        <v>0</v>
      </c>
      <c r="K103" s="214" t="s">
        <v>157</v>
      </c>
      <c r="L103" s="44"/>
      <c r="M103" s="219" t="s">
        <v>19</v>
      </c>
      <c r="N103" s="220" t="s">
        <v>44</v>
      </c>
      <c r="O103" s="84"/>
      <c r="P103" s="221">
        <f>O103*H103</f>
        <v>0</v>
      </c>
      <c r="Q103" s="221">
        <v>0</v>
      </c>
      <c r="R103" s="221">
        <f>Q103*H103</f>
        <v>0</v>
      </c>
      <c r="S103" s="221">
        <v>0</v>
      </c>
      <c r="T103" s="222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23" t="s">
        <v>1867</v>
      </c>
      <c r="AT103" s="223" t="s">
        <v>153</v>
      </c>
      <c r="AU103" s="223" t="s">
        <v>83</v>
      </c>
      <c r="AY103" s="17" t="s">
        <v>150</v>
      </c>
      <c r="BE103" s="224">
        <f>IF(N103="základní",J103,0)</f>
        <v>0</v>
      </c>
      <c r="BF103" s="224">
        <f>IF(N103="snížená",J103,0)</f>
        <v>0</v>
      </c>
      <c r="BG103" s="224">
        <f>IF(N103="zákl. přenesená",J103,0)</f>
        <v>0</v>
      </c>
      <c r="BH103" s="224">
        <f>IF(N103="sníž. přenesená",J103,0)</f>
        <v>0</v>
      </c>
      <c r="BI103" s="224">
        <f>IF(N103="nulová",J103,0)</f>
        <v>0</v>
      </c>
      <c r="BJ103" s="17" t="s">
        <v>81</v>
      </c>
      <c r="BK103" s="224">
        <f>ROUND(I103*H103,2)</f>
        <v>0</v>
      </c>
      <c r="BL103" s="17" t="s">
        <v>1867</v>
      </c>
      <c r="BM103" s="223" t="s">
        <v>4161</v>
      </c>
    </row>
    <row r="104" s="2" customFormat="1">
      <c r="A104" s="38"/>
      <c r="B104" s="39"/>
      <c r="C104" s="40"/>
      <c r="D104" s="225" t="s">
        <v>159</v>
      </c>
      <c r="E104" s="40"/>
      <c r="F104" s="226" t="s">
        <v>4160</v>
      </c>
      <c r="G104" s="40"/>
      <c r="H104" s="40"/>
      <c r="I104" s="227"/>
      <c r="J104" s="40"/>
      <c r="K104" s="40"/>
      <c r="L104" s="44"/>
      <c r="M104" s="228"/>
      <c r="N104" s="229"/>
      <c r="O104" s="84"/>
      <c r="P104" s="84"/>
      <c r="Q104" s="84"/>
      <c r="R104" s="84"/>
      <c r="S104" s="84"/>
      <c r="T104" s="85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T104" s="17" t="s">
        <v>159</v>
      </c>
      <c r="AU104" s="17" t="s">
        <v>83</v>
      </c>
    </row>
    <row r="105" s="2" customFormat="1">
      <c r="A105" s="38"/>
      <c r="B105" s="39"/>
      <c r="C105" s="40"/>
      <c r="D105" s="230" t="s">
        <v>161</v>
      </c>
      <c r="E105" s="40"/>
      <c r="F105" s="231" t="s">
        <v>4162</v>
      </c>
      <c r="G105" s="40"/>
      <c r="H105" s="40"/>
      <c r="I105" s="227"/>
      <c r="J105" s="40"/>
      <c r="K105" s="40"/>
      <c r="L105" s="44"/>
      <c r="M105" s="228"/>
      <c r="N105" s="229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161</v>
      </c>
      <c r="AU105" s="17" t="s">
        <v>83</v>
      </c>
    </row>
    <row r="106" s="2" customFormat="1" ht="16.5" customHeight="1">
      <c r="A106" s="38"/>
      <c r="B106" s="39"/>
      <c r="C106" s="212" t="s">
        <v>192</v>
      </c>
      <c r="D106" s="212" t="s">
        <v>153</v>
      </c>
      <c r="E106" s="213" t="s">
        <v>4163</v>
      </c>
      <c r="F106" s="214" t="s">
        <v>4164</v>
      </c>
      <c r="G106" s="215" t="s">
        <v>1866</v>
      </c>
      <c r="H106" s="216">
        <v>1</v>
      </c>
      <c r="I106" s="217"/>
      <c r="J106" s="218">
        <f>ROUND(I106*H106,2)</f>
        <v>0</v>
      </c>
      <c r="K106" s="214" t="s">
        <v>157</v>
      </c>
      <c r="L106" s="44"/>
      <c r="M106" s="219" t="s">
        <v>19</v>
      </c>
      <c r="N106" s="220" t="s">
        <v>44</v>
      </c>
      <c r="O106" s="84"/>
      <c r="P106" s="221">
        <f>O106*H106</f>
        <v>0</v>
      </c>
      <c r="Q106" s="221">
        <v>0</v>
      </c>
      <c r="R106" s="221">
        <f>Q106*H106</f>
        <v>0</v>
      </c>
      <c r="S106" s="221">
        <v>0</v>
      </c>
      <c r="T106" s="222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23" t="s">
        <v>1867</v>
      </c>
      <c r="AT106" s="223" t="s">
        <v>153</v>
      </c>
      <c r="AU106" s="223" t="s">
        <v>83</v>
      </c>
      <c r="AY106" s="17" t="s">
        <v>150</v>
      </c>
      <c r="BE106" s="224">
        <f>IF(N106="základní",J106,0)</f>
        <v>0</v>
      </c>
      <c r="BF106" s="224">
        <f>IF(N106="snížená",J106,0)</f>
        <v>0</v>
      </c>
      <c r="BG106" s="224">
        <f>IF(N106="zákl. přenesená",J106,0)</f>
        <v>0</v>
      </c>
      <c r="BH106" s="224">
        <f>IF(N106="sníž. přenesená",J106,0)</f>
        <v>0</v>
      </c>
      <c r="BI106" s="224">
        <f>IF(N106="nulová",J106,0)</f>
        <v>0</v>
      </c>
      <c r="BJ106" s="17" t="s">
        <v>81</v>
      </c>
      <c r="BK106" s="224">
        <f>ROUND(I106*H106,2)</f>
        <v>0</v>
      </c>
      <c r="BL106" s="17" t="s">
        <v>1867</v>
      </c>
      <c r="BM106" s="223" t="s">
        <v>4165</v>
      </c>
    </row>
    <row r="107" s="2" customFormat="1">
      <c r="A107" s="38"/>
      <c r="B107" s="39"/>
      <c r="C107" s="40"/>
      <c r="D107" s="225" t="s">
        <v>159</v>
      </c>
      <c r="E107" s="40"/>
      <c r="F107" s="226" t="s">
        <v>4164</v>
      </c>
      <c r="G107" s="40"/>
      <c r="H107" s="40"/>
      <c r="I107" s="227"/>
      <c r="J107" s="40"/>
      <c r="K107" s="40"/>
      <c r="L107" s="44"/>
      <c r="M107" s="228"/>
      <c r="N107" s="229"/>
      <c r="O107" s="84"/>
      <c r="P107" s="84"/>
      <c r="Q107" s="84"/>
      <c r="R107" s="84"/>
      <c r="S107" s="84"/>
      <c r="T107" s="85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17" t="s">
        <v>159</v>
      </c>
      <c r="AU107" s="17" t="s">
        <v>83</v>
      </c>
    </row>
    <row r="108" s="2" customFormat="1">
      <c r="A108" s="38"/>
      <c r="B108" s="39"/>
      <c r="C108" s="40"/>
      <c r="D108" s="230" t="s">
        <v>161</v>
      </c>
      <c r="E108" s="40"/>
      <c r="F108" s="231" t="s">
        <v>4166</v>
      </c>
      <c r="G108" s="40"/>
      <c r="H108" s="40"/>
      <c r="I108" s="227"/>
      <c r="J108" s="40"/>
      <c r="K108" s="40"/>
      <c r="L108" s="44"/>
      <c r="M108" s="228"/>
      <c r="N108" s="229"/>
      <c r="O108" s="84"/>
      <c r="P108" s="84"/>
      <c r="Q108" s="84"/>
      <c r="R108" s="84"/>
      <c r="S108" s="84"/>
      <c r="T108" s="85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7" t="s">
        <v>161</v>
      </c>
      <c r="AU108" s="17" t="s">
        <v>83</v>
      </c>
    </row>
    <row r="109" s="2" customFormat="1">
      <c r="A109" s="38"/>
      <c r="B109" s="39"/>
      <c r="C109" s="40"/>
      <c r="D109" s="225" t="s">
        <v>260</v>
      </c>
      <c r="E109" s="40"/>
      <c r="F109" s="253" t="s">
        <v>4167</v>
      </c>
      <c r="G109" s="40"/>
      <c r="H109" s="40"/>
      <c r="I109" s="227"/>
      <c r="J109" s="40"/>
      <c r="K109" s="40"/>
      <c r="L109" s="44"/>
      <c r="M109" s="228"/>
      <c r="N109" s="229"/>
      <c r="O109" s="84"/>
      <c r="P109" s="84"/>
      <c r="Q109" s="84"/>
      <c r="R109" s="84"/>
      <c r="S109" s="84"/>
      <c r="T109" s="85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T109" s="17" t="s">
        <v>260</v>
      </c>
      <c r="AU109" s="17" t="s">
        <v>83</v>
      </c>
    </row>
    <row r="110" s="2" customFormat="1" ht="16.5" customHeight="1">
      <c r="A110" s="38"/>
      <c r="B110" s="39"/>
      <c r="C110" s="212" t="s">
        <v>198</v>
      </c>
      <c r="D110" s="212" t="s">
        <v>153</v>
      </c>
      <c r="E110" s="213" t="s">
        <v>4168</v>
      </c>
      <c r="F110" s="214" t="s">
        <v>4169</v>
      </c>
      <c r="G110" s="215" t="s">
        <v>1866</v>
      </c>
      <c r="H110" s="216">
        <v>1</v>
      </c>
      <c r="I110" s="217"/>
      <c r="J110" s="218">
        <f>ROUND(I110*H110,2)</f>
        <v>0</v>
      </c>
      <c r="K110" s="214" t="s">
        <v>157</v>
      </c>
      <c r="L110" s="44"/>
      <c r="M110" s="219" t="s">
        <v>19</v>
      </c>
      <c r="N110" s="220" t="s">
        <v>44</v>
      </c>
      <c r="O110" s="84"/>
      <c r="P110" s="221">
        <f>O110*H110</f>
        <v>0</v>
      </c>
      <c r="Q110" s="221">
        <v>0</v>
      </c>
      <c r="R110" s="221">
        <f>Q110*H110</f>
        <v>0</v>
      </c>
      <c r="S110" s="221">
        <v>0</v>
      </c>
      <c r="T110" s="222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23" t="s">
        <v>1867</v>
      </c>
      <c r="AT110" s="223" t="s">
        <v>153</v>
      </c>
      <c r="AU110" s="223" t="s">
        <v>83</v>
      </c>
      <c r="AY110" s="17" t="s">
        <v>150</v>
      </c>
      <c r="BE110" s="224">
        <f>IF(N110="základní",J110,0)</f>
        <v>0</v>
      </c>
      <c r="BF110" s="224">
        <f>IF(N110="snížená",J110,0)</f>
        <v>0</v>
      </c>
      <c r="BG110" s="224">
        <f>IF(N110="zákl. přenesená",J110,0)</f>
        <v>0</v>
      </c>
      <c r="BH110" s="224">
        <f>IF(N110="sníž. přenesená",J110,0)</f>
        <v>0</v>
      </c>
      <c r="BI110" s="224">
        <f>IF(N110="nulová",J110,0)</f>
        <v>0</v>
      </c>
      <c r="BJ110" s="17" t="s">
        <v>81</v>
      </c>
      <c r="BK110" s="224">
        <f>ROUND(I110*H110,2)</f>
        <v>0</v>
      </c>
      <c r="BL110" s="17" t="s">
        <v>1867</v>
      </c>
      <c r="BM110" s="223" t="s">
        <v>4170</v>
      </c>
    </row>
    <row r="111" s="2" customFormat="1">
      <c r="A111" s="38"/>
      <c r="B111" s="39"/>
      <c r="C111" s="40"/>
      <c r="D111" s="225" t="s">
        <v>159</v>
      </c>
      <c r="E111" s="40"/>
      <c r="F111" s="226" t="s">
        <v>4169</v>
      </c>
      <c r="G111" s="40"/>
      <c r="H111" s="40"/>
      <c r="I111" s="227"/>
      <c r="J111" s="40"/>
      <c r="K111" s="40"/>
      <c r="L111" s="44"/>
      <c r="M111" s="228"/>
      <c r="N111" s="229"/>
      <c r="O111" s="84"/>
      <c r="P111" s="84"/>
      <c r="Q111" s="84"/>
      <c r="R111" s="84"/>
      <c r="S111" s="84"/>
      <c r="T111" s="85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159</v>
      </c>
      <c r="AU111" s="17" t="s">
        <v>83</v>
      </c>
    </row>
    <row r="112" s="2" customFormat="1">
      <c r="A112" s="38"/>
      <c r="B112" s="39"/>
      <c r="C112" s="40"/>
      <c r="D112" s="230" t="s">
        <v>161</v>
      </c>
      <c r="E112" s="40"/>
      <c r="F112" s="231" t="s">
        <v>4171</v>
      </c>
      <c r="G112" s="40"/>
      <c r="H112" s="40"/>
      <c r="I112" s="227"/>
      <c r="J112" s="40"/>
      <c r="K112" s="40"/>
      <c r="L112" s="44"/>
      <c r="M112" s="228"/>
      <c r="N112" s="229"/>
      <c r="O112" s="84"/>
      <c r="P112" s="84"/>
      <c r="Q112" s="84"/>
      <c r="R112" s="84"/>
      <c r="S112" s="84"/>
      <c r="T112" s="85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T112" s="17" t="s">
        <v>161</v>
      </c>
      <c r="AU112" s="17" t="s">
        <v>83</v>
      </c>
    </row>
    <row r="113" s="2" customFormat="1">
      <c r="A113" s="38"/>
      <c r="B113" s="39"/>
      <c r="C113" s="40"/>
      <c r="D113" s="225" t="s">
        <v>260</v>
      </c>
      <c r="E113" s="40"/>
      <c r="F113" s="253" t="s">
        <v>4167</v>
      </c>
      <c r="G113" s="40"/>
      <c r="H113" s="40"/>
      <c r="I113" s="227"/>
      <c r="J113" s="40"/>
      <c r="K113" s="40"/>
      <c r="L113" s="44"/>
      <c r="M113" s="228"/>
      <c r="N113" s="229"/>
      <c r="O113" s="84"/>
      <c r="P113" s="84"/>
      <c r="Q113" s="84"/>
      <c r="R113" s="84"/>
      <c r="S113" s="84"/>
      <c r="T113" s="85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7" t="s">
        <v>260</v>
      </c>
      <c r="AU113" s="17" t="s">
        <v>83</v>
      </c>
    </row>
    <row r="114" s="2" customFormat="1" ht="16.5" customHeight="1">
      <c r="A114" s="38"/>
      <c r="B114" s="39"/>
      <c r="C114" s="212" t="s">
        <v>204</v>
      </c>
      <c r="D114" s="212" t="s">
        <v>153</v>
      </c>
      <c r="E114" s="213" t="s">
        <v>4172</v>
      </c>
      <c r="F114" s="214" t="s">
        <v>4173</v>
      </c>
      <c r="G114" s="215" t="s">
        <v>1866</v>
      </c>
      <c r="H114" s="216">
        <v>1</v>
      </c>
      <c r="I114" s="217"/>
      <c r="J114" s="218">
        <f>ROUND(I114*H114,2)</f>
        <v>0</v>
      </c>
      <c r="K114" s="214" t="s">
        <v>157</v>
      </c>
      <c r="L114" s="44"/>
      <c r="M114" s="219" t="s">
        <v>19</v>
      </c>
      <c r="N114" s="220" t="s">
        <v>44</v>
      </c>
      <c r="O114" s="84"/>
      <c r="P114" s="221">
        <f>O114*H114</f>
        <v>0</v>
      </c>
      <c r="Q114" s="221">
        <v>0</v>
      </c>
      <c r="R114" s="221">
        <f>Q114*H114</f>
        <v>0</v>
      </c>
      <c r="S114" s="221">
        <v>0</v>
      </c>
      <c r="T114" s="222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23" t="s">
        <v>1867</v>
      </c>
      <c r="AT114" s="223" t="s">
        <v>153</v>
      </c>
      <c r="AU114" s="223" t="s">
        <v>83</v>
      </c>
      <c r="AY114" s="17" t="s">
        <v>150</v>
      </c>
      <c r="BE114" s="224">
        <f>IF(N114="základní",J114,0)</f>
        <v>0</v>
      </c>
      <c r="BF114" s="224">
        <f>IF(N114="snížená",J114,0)</f>
        <v>0</v>
      </c>
      <c r="BG114" s="224">
        <f>IF(N114="zákl. přenesená",J114,0)</f>
        <v>0</v>
      </c>
      <c r="BH114" s="224">
        <f>IF(N114="sníž. přenesená",J114,0)</f>
        <v>0</v>
      </c>
      <c r="BI114" s="224">
        <f>IF(N114="nulová",J114,0)</f>
        <v>0</v>
      </c>
      <c r="BJ114" s="17" t="s">
        <v>81</v>
      </c>
      <c r="BK114" s="224">
        <f>ROUND(I114*H114,2)</f>
        <v>0</v>
      </c>
      <c r="BL114" s="17" t="s">
        <v>1867</v>
      </c>
      <c r="BM114" s="223" t="s">
        <v>4174</v>
      </c>
    </row>
    <row r="115" s="2" customFormat="1">
      <c r="A115" s="38"/>
      <c r="B115" s="39"/>
      <c r="C115" s="40"/>
      <c r="D115" s="225" t="s">
        <v>159</v>
      </c>
      <c r="E115" s="40"/>
      <c r="F115" s="226" t="s">
        <v>4173</v>
      </c>
      <c r="G115" s="40"/>
      <c r="H115" s="40"/>
      <c r="I115" s="227"/>
      <c r="J115" s="40"/>
      <c r="K115" s="40"/>
      <c r="L115" s="44"/>
      <c r="M115" s="228"/>
      <c r="N115" s="229"/>
      <c r="O115" s="84"/>
      <c r="P115" s="84"/>
      <c r="Q115" s="84"/>
      <c r="R115" s="84"/>
      <c r="S115" s="84"/>
      <c r="T115" s="85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7" t="s">
        <v>159</v>
      </c>
      <c r="AU115" s="17" t="s">
        <v>83</v>
      </c>
    </row>
    <row r="116" s="2" customFormat="1">
      <c r="A116" s="38"/>
      <c r="B116" s="39"/>
      <c r="C116" s="40"/>
      <c r="D116" s="230" t="s">
        <v>161</v>
      </c>
      <c r="E116" s="40"/>
      <c r="F116" s="231" t="s">
        <v>4175</v>
      </c>
      <c r="G116" s="40"/>
      <c r="H116" s="40"/>
      <c r="I116" s="227"/>
      <c r="J116" s="40"/>
      <c r="K116" s="40"/>
      <c r="L116" s="44"/>
      <c r="M116" s="228"/>
      <c r="N116" s="229"/>
      <c r="O116" s="84"/>
      <c r="P116" s="84"/>
      <c r="Q116" s="84"/>
      <c r="R116" s="84"/>
      <c r="S116" s="84"/>
      <c r="T116" s="85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T116" s="17" t="s">
        <v>161</v>
      </c>
      <c r="AU116" s="17" t="s">
        <v>83</v>
      </c>
    </row>
    <row r="117" s="2" customFormat="1">
      <c r="A117" s="38"/>
      <c r="B117" s="39"/>
      <c r="C117" s="40"/>
      <c r="D117" s="225" t="s">
        <v>260</v>
      </c>
      <c r="E117" s="40"/>
      <c r="F117" s="253" t="s">
        <v>4176</v>
      </c>
      <c r="G117" s="40"/>
      <c r="H117" s="40"/>
      <c r="I117" s="227"/>
      <c r="J117" s="40"/>
      <c r="K117" s="40"/>
      <c r="L117" s="44"/>
      <c r="M117" s="228"/>
      <c r="N117" s="229"/>
      <c r="O117" s="84"/>
      <c r="P117" s="84"/>
      <c r="Q117" s="84"/>
      <c r="R117" s="84"/>
      <c r="S117" s="84"/>
      <c r="T117" s="85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260</v>
      </c>
      <c r="AU117" s="17" t="s">
        <v>83</v>
      </c>
    </row>
    <row r="118" s="12" customFormat="1" ht="22.8" customHeight="1">
      <c r="A118" s="12"/>
      <c r="B118" s="196"/>
      <c r="C118" s="197"/>
      <c r="D118" s="198" t="s">
        <v>72</v>
      </c>
      <c r="E118" s="210" t="s">
        <v>4177</v>
      </c>
      <c r="F118" s="210" t="s">
        <v>4178</v>
      </c>
      <c r="G118" s="197"/>
      <c r="H118" s="197"/>
      <c r="I118" s="200"/>
      <c r="J118" s="211">
        <f>BK118</f>
        <v>0</v>
      </c>
      <c r="K118" s="197"/>
      <c r="L118" s="202"/>
      <c r="M118" s="203"/>
      <c r="N118" s="204"/>
      <c r="O118" s="204"/>
      <c r="P118" s="205">
        <f>SUM(P119:P121)</f>
        <v>0</v>
      </c>
      <c r="Q118" s="204"/>
      <c r="R118" s="205">
        <f>SUM(R119:R121)</f>
        <v>0</v>
      </c>
      <c r="S118" s="204"/>
      <c r="T118" s="206">
        <f>SUM(T119:T121)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07" t="s">
        <v>186</v>
      </c>
      <c r="AT118" s="208" t="s">
        <v>72</v>
      </c>
      <c r="AU118" s="208" t="s">
        <v>81</v>
      </c>
      <c r="AY118" s="207" t="s">
        <v>150</v>
      </c>
      <c r="BK118" s="209">
        <f>SUM(BK119:BK121)</f>
        <v>0</v>
      </c>
    </row>
    <row r="119" s="2" customFormat="1" ht="16.5" customHeight="1">
      <c r="A119" s="38"/>
      <c r="B119" s="39"/>
      <c r="C119" s="212" t="s">
        <v>151</v>
      </c>
      <c r="D119" s="212" t="s">
        <v>153</v>
      </c>
      <c r="E119" s="213" t="s">
        <v>4179</v>
      </c>
      <c r="F119" s="214" t="s">
        <v>4178</v>
      </c>
      <c r="G119" s="215" t="s">
        <v>1866</v>
      </c>
      <c r="H119" s="216">
        <v>1</v>
      </c>
      <c r="I119" s="217"/>
      <c r="J119" s="218">
        <f>ROUND(I119*H119,2)</f>
        <v>0</v>
      </c>
      <c r="K119" s="214" t="s">
        <v>157</v>
      </c>
      <c r="L119" s="44"/>
      <c r="M119" s="219" t="s">
        <v>19</v>
      </c>
      <c r="N119" s="220" t="s">
        <v>44</v>
      </c>
      <c r="O119" s="84"/>
      <c r="P119" s="221">
        <f>O119*H119</f>
        <v>0</v>
      </c>
      <c r="Q119" s="221">
        <v>0</v>
      </c>
      <c r="R119" s="221">
        <f>Q119*H119</f>
        <v>0</v>
      </c>
      <c r="S119" s="221">
        <v>0</v>
      </c>
      <c r="T119" s="222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23" t="s">
        <v>1867</v>
      </c>
      <c r="AT119" s="223" t="s">
        <v>153</v>
      </c>
      <c r="AU119" s="223" t="s">
        <v>83</v>
      </c>
      <c r="AY119" s="17" t="s">
        <v>150</v>
      </c>
      <c r="BE119" s="224">
        <f>IF(N119="základní",J119,0)</f>
        <v>0</v>
      </c>
      <c r="BF119" s="224">
        <f>IF(N119="snížená",J119,0)</f>
        <v>0</v>
      </c>
      <c r="BG119" s="224">
        <f>IF(N119="zákl. přenesená",J119,0)</f>
        <v>0</v>
      </c>
      <c r="BH119" s="224">
        <f>IF(N119="sníž. přenesená",J119,0)</f>
        <v>0</v>
      </c>
      <c r="BI119" s="224">
        <f>IF(N119="nulová",J119,0)</f>
        <v>0</v>
      </c>
      <c r="BJ119" s="17" t="s">
        <v>81</v>
      </c>
      <c r="BK119" s="224">
        <f>ROUND(I119*H119,2)</f>
        <v>0</v>
      </c>
      <c r="BL119" s="17" t="s">
        <v>1867</v>
      </c>
      <c r="BM119" s="223" t="s">
        <v>4180</v>
      </c>
    </row>
    <row r="120" s="2" customFormat="1">
      <c r="A120" s="38"/>
      <c r="B120" s="39"/>
      <c r="C120" s="40"/>
      <c r="D120" s="225" t="s">
        <v>159</v>
      </c>
      <c r="E120" s="40"/>
      <c r="F120" s="226" t="s">
        <v>4178</v>
      </c>
      <c r="G120" s="40"/>
      <c r="H120" s="40"/>
      <c r="I120" s="227"/>
      <c r="J120" s="40"/>
      <c r="K120" s="40"/>
      <c r="L120" s="44"/>
      <c r="M120" s="228"/>
      <c r="N120" s="229"/>
      <c r="O120" s="84"/>
      <c r="P120" s="84"/>
      <c r="Q120" s="84"/>
      <c r="R120" s="84"/>
      <c r="S120" s="84"/>
      <c r="T120" s="85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159</v>
      </c>
      <c r="AU120" s="17" t="s">
        <v>83</v>
      </c>
    </row>
    <row r="121" s="2" customFormat="1">
      <c r="A121" s="38"/>
      <c r="B121" s="39"/>
      <c r="C121" s="40"/>
      <c r="D121" s="230" t="s">
        <v>161</v>
      </c>
      <c r="E121" s="40"/>
      <c r="F121" s="231" t="s">
        <v>4181</v>
      </c>
      <c r="G121" s="40"/>
      <c r="H121" s="40"/>
      <c r="I121" s="227"/>
      <c r="J121" s="40"/>
      <c r="K121" s="40"/>
      <c r="L121" s="44"/>
      <c r="M121" s="228"/>
      <c r="N121" s="229"/>
      <c r="O121" s="84"/>
      <c r="P121" s="84"/>
      <c r="Q121" s="84"/>
      <c r="R121" s="84"/>
      <c r="S121" s="84"/>
      <c r="T121" s="85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161</v>
      </c>
      <c r="AU121" s="17" t="s">
        <v>83</v>
      </c>
    </row>
    <row r="122" s="12" customFormat="1" ht="22.8" customHeight="1">
      <c r="A122" s="12"/>
      <c r="B122" s="196"/>
      <c r="C122" s="197"/>
      <c r="D122" s="198" t="s">
        <v>72</v>
      </c>
      <c r="E122" s="210" t="s">
        <v>4182</v>
      </c>
      <c r="F122" s="210" t="s">
        <v>4183</v>
      </c>
      <c r="G122" s="197"/>
      <c r="H122" s="197"/>
      <c r="I122" s="200"/>
      <c r="J122" s="211">
        <f>BK122</f>
        <v>0</v>
      </c>
      <c r="K122" s="197"/>
      <c r="L122" s="202"/>
      <c r="M122" s="203"/>
      <c r="N122" s="204"/>
      <c r="O122" s="204"/>
      <c r="P122" s="205">
        <f>SUM(P123:P140)</f>
        <v>0</v>
      </c>
      <c r="Q122" s="204"/>
      <c r="R122" s="205">
        <f>SUM(R123:R140)</f>
        <v>0</v>
      </c>
      <c r="S122" s="204"/>
      <c r="T122" s="206">
        <f>SUM(T123:T140)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07" t="s">
        <v>186</v>
      </c>
      <c r="AT122" s="208" t="s">
        <v>72</v>
      </c>
      <c r="AU122" s="208" t="s">
        <v>81</v>
      </c>
      <c r="AY122" s="207" t="s">
        <v>150</v>
      </c>
      <c r="BK122" s="209">
        <f>SUM(BK123:BK140)</f>
        <v>0</v>
      </c>
    </row>
    <row r="123" s="2" customFormat="1" ht="16.5" customHeight="1">
      <c r="A123" s="38"/>
      <c r="B123" s="39"/>
      <c r="C123" s="212" t="s">
        <v>222</v>
      </c>
      <c r="D123" s="212" t="s">
        <v>153</v>
      </c>
      <c r="E123" s="213" t="s">
        <v>4184</v>
      </c>
      <c r="F123" s="214" t="s">
        <v>4185</v>
      </c>
      <c r="G123" s="215" t="s">
        <v>4186</v>
      </c>
      <c r="H123" s="216">
        <v>1</v>
      </c>
      <c r="I123" s="217"/>
      <c r="J123" s="218">
        <f>ROUND(I123*H123,2)</f>
        <v>0</v>
      </c>
      <c r="K123" s="214" t="s">
        <v>157</v>
      </c>
      <c r="L123" s="44"/>
      <c r="M123" s="219" t="s">
        <v>19</v>
      </c>
      <c r="N123" s="220" t="s">
        <v>44</v>
      </c>
      <c r="O123" s="84"/>
      <c r="P123" s="221">
        <f>O123*H123</f>
        <v>0</v>
      </c>
      <c r="Q123" s="221">
        <v>0</v>
      </c>
      <c r="R123" s="221">
        <f>Q123*H123</f>
        <v>0</v>
      </c>
      <c r="S123" s="221">
        <v>0</v>
      </c>
      <c r="T123" s="222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23" t="s">
        <v>1867</v>
      </c>
      <c r="AT123" s="223" t="s">
        <v>153</v>
      </c>
      <c r="AU123" s="223" t="s">
        <v>83</v>
      </c>
      <c r="AY123" s="17" t="s">
        <v>150</v>
      </c>
      <c r="BE123" s="224">
        <f>IF(N123="základní",J123,0)</f>
        <v>0</v>
      </c>
      <c r="BF123" s="224">
        <f>IF(N123="snížená",J123,0)</f>
        <v>0</v>
      </c>
      <c r="BG123" s="224">
        <f>IF(N123="zákl. přenesená",J123,0)</f>
        <v>0</v>
      </c>
      <c r="BH123" s="224">
        <f>IF(N123="sníž. přenesená",J123,0)</f>
        <v>0</v>
      </c>
      <c r="BI123" s="224">
        <f>IF(N123="nulová",J123,0)</f>
        <v>0</v>
      </c>
      <c r="BJ123" s="17" t="s">
        <v>81</v>
      </c>
      <c r="BK123" s="224">
        <f>ROUND(I123*H123,2)</f>
        <v>0</v>
      </c>
      <c r="BL123" s="17" t="s">
        <v>1867</v>
      </c>
      <c r="BM123" s="223" t="s">
        <v>4187</v>
      </c>
    </row>
    <row r="124" s="2" customFormat="1">
      <c r="A124" s="38"/>
      <c r="B124" s="39"/>
      <c r="C124" s="40"/>
      <c r="D124" s="225" t="s">
        <v>159</v>
      </c>
      <c r="E124" s="40"/>
      <c r="F124" s="226" t="s">
        <v>4185</v>
      </c>
      <c r="G124" s="40"/>
      <c r="H124" s="40"/>
      <c r="I124" s="227"/>
      <c r="J124" s="40"/>
      <c r="K124" s="40"/>
      <c r="L124" s="44"/>
      <c r="M124" s="228"/>
      <c r="N124" s="229"/>
      <c r="O124" s="84"/>
      <c r="P124" s="84"/>
      <c r="Q124" s="84"/>
      <c r="R124" s="84"/>
      <c r="S124" s="84"/>
      <c r="T124" s="85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159</v>
      </c>
      <c r="AU124" s="17" t="s">
        <v>83</v>
      </c>
    </row>
    <row r="125" s="2" customFormat="1">
      <c r="A125" s="38"/>
      <c r="B125" s="39"/>
      <c r="C125" s="40"/>
      <c r="D125" s="230" t="s">
        <v>161</v>
      </c>
      <c r="E125" s="40"/>
      <c r="F125" s="231" t="s">
        <v>4188</v>
      </c>
      <c r="G125" s="40"/>
      <c r="H125" s="40"/>
      <c r="I125" s="227"/>
      <c r="J125" s="40"/>
      <c r="K125" s="40"/>
      <c r="L125" s="44"/>
      <c r="M125" s="228"/>
      <c r="N125" s="229"/>
      <c r="O125" s="84"/>
      <c r="P125" s="84"/>
      <c r="Q125" s="84"/>
      <c r="R125" s="84"/>
      <c r="S125" s="84"/>
      <c r="T125" s="85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161</v>
      </c>
      <c r="AU125" s="17" t="s">
        <v>83</v>
      </c>
    </row>
    <row r="126" s="2" customFormat="1" ht="16.5" customHeight="1">
      <c r="A126" s="38"/>
      <c r="B126" s="39"/>
      <c r="C126" s="212" t="s">
        <v>228</v>
      </c>
      <c r="D126" s="212" t="s">
        <v>153</v>
      </c>
      <c r="E126" s="213" t="s">
        <v>4189</v>
      </c>
      <c r="F126" s="214" t="s">
        <v>4190</v>
      </c>
      <c r="G126" s="215" t="s">
        <v>4186</v>
      </c>
      <c r="H126" s="216">
        <v>1</v>
      </c>
      <c r="I126" s="217"/>
      <c r="J126" s="218">
        <f>ROUND(I126*H126,2)</f>
        <v>0</v>
      </c>
      <c r="K126" s="214" t="s">
        <v>157</v>
      </c>
      <c r="L126" s="44"/>
      <c r="M126" s="219" t="s">
        <v>19</v>
      </c>
      <c r="N126" s="220" t="s">
        <v>44</v>
      </c>
      <c r="O126" s="84"/>
      <c r="P126" s="221">
        <f>O126*H126</f>
        <v>0</v>
      </c>
      <c r="Q126" s="221">
        <v>0</v>
      </c>
      <c r="R126" s="221">
        <f>Q126*H126</f>
        <v>0</v>
      </c>
      <c r="S126" s="221">
        <v>0</v>
      </c>
      <c r="T126" s="222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23" t="s">
        <v>1867</v>
      </c>
      <c r="AT126" s="223" t="s">
        <v>153</v>
      </c>
      <c r="AU126" s="223" t="s">
        <v>83</v>
      </c>
      <c r="AY126" s="17" t="s">
        <v>150</v>
      </c>
      <c r="BE126" s="224">
        <f>IF(N126="základní",J126,0)</f>
        <v>0</v>
      </c>
      <c r="BF126" s="224">
        <f>IF(N126="snížená",J126,0)</f>
        <v>0</v>
      </c>
      <c r="BG126" s="224">
        <f>IF(N126="zákl. přenesená",J126,0)</f>
        <v>0</v>
      </c>
      <c r="BH126" s="224">
        <f>IF(N126="sníž. přenesená",J126,0)</f>
        <v>0</v>
      </c>
      <c r="BI126" s="224">
        <f>IF(N126="nulová",J126,0)</f>
        <v>0</v>
      </c>
      <c r="BJ126" s="17" t="s">
        <v>81</v>
      </c>
      <c r="BK126" s="224">
        <f>ROUND(I126*H126,2)</f>
        <v>0</v>
      </c>
      <c r="BL126" s="17" t="s">
        <v>1867</v>
      </c>
      <c r="BM126" s="223" t="s">
        <v>4191</v>
      </c>
    </row>
    <row r="127" s="2" customFormat="1">
      <c r="A127" s="38"/>
      <c r="B127" s="39"/>
      <c r="C127" s="40"/>
      <c r="D127" s="225" t="s">
        <v>159</v>
      </c>
      <c r="E127" s="40"/>
      <c r="F127" s="226" t="s">
        <v>4190</v>
      </c>
      <c r="G127" s="40"/>
      <c r="H127" s="40"/>
      <c r="I127" s="227"/>
      <c r="J127" s="40"/>
      <c r="K127" s="40"/>
      <c r="L127" s="44"/>
      <c r="M127" s="228"/>
      <c r="N127" s="229"/>
      <c r="O127" s="84"/>
      <c r="P127" s="84"/>
      <c r="Q127" s="84"/>
      <c r="R127" s="84"/>
      <c r="S127" s="84"/>
      <c r="T127" s="85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159</v>
      </c>
      <c r="AU127" s="17" t="s">
        <v>83</v>
      </c>
    </row>
    <row r="128" s="2" customFormat="1">
      <c r="A128" s="38"/>
      <c r="B128" s="39"/>
      <c r="C128" s="40"/>
      <c r="D128" s="230" t="s">
        <v>161</v>
      </c>
      <c r="E128" s="40"/>
      <c r="F128" s="231" t="s">
        <v>4192</v>
      </c>
      <c r="G128" s="40"/>
      <c r="H128" s="40"/>
      <c r="I128" s="227"/>
      <c r="J128" s="40"/>
      <c r="K128" s="40"/>
      <c r="L128" s="44"/>
      <c r="M128" s="228"/>
      <c r="N128" s="229"/>
      <c r="O128" s="84"/>
      <c r="P128" s="84"/>
      <c r="Q128" s="84"/>
      <c r="R128" s="84"/>
      <c r="S128" s="84"/>
      <c r="T128" s="85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161</v>
      </c>
      <c r="AU128" s="17" t="s">
        <v>83</v>
      </c>
    </row>
    <row r="129" s="2" customFormat="1" ht="16.5" customHeight="1">
      <c r="A129" s="38"/>
      <c r="B129" s="39"/>
      <c r="C129" s="212" t="s">
        <v>8</v>
      </c>
      <c r="D129" s="212" t="s">
        <v>153</v>
      </c>
      <c r="E129" s="213" t="s">
        <v>4193</v>
      </c>
      <c r="F129" s="214" t="s">
        <v>4194</v>
      </c>
      <c r="G129" s="215" t="s">
        <v>4186</v>
      </c>
      <c r="H129" s="216">
        <v>1</v>
      </c>
      <c r="I129" s="217"/>
      <c r="J129" s="218">
        <f>ROUND(I129*H129,2)</f>
        <v>0</v>
      </c>
      <c r="K129" s="214" t="s">
        <v>157</v>
      </c>
      <c r="L129" s="44"/>
      <c r="M129" s="219" t="s">
        <v>19</v>
      </c>
      <c r="N129" s="220" t="s">
        <v>44</v>
      </c>
      <c r="O129" s="84"/>
      <c r="P129" s="221">
        <f>O129*H129</f>
        <v>0</v>
      </c>
      <c r="Q129" s="221">
        <v>0</v>
      </c>
      <c r="R129" s="221">
        <f>Q129*H129</f>
        <v>0</v>
      </c>
      <c r="S129" s="221">
        <v>0</v>
      </c>
      <c r="T129" s="222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3" t="s">
        <v>1867</v>
      </c>
      <c r="AT129" s="223" t="s">
        <v>153</v>
      </c>
      <c r="AU129" s="223" t="s">
        <v>83</v>
      </c>
      <c r="AY129" s="17" t="s">
        <v>150</v>
      </c>
      <c r="BE129" s="224">
        <f>IF(N129="základní",J129,0)</f>
        <v>0</v>
      </c>
      <c r="BF129" s="224">
        <f>IF(N129="snížená",J129,0)</f>
        <v>0</v>
      </c>
      <c r="BG129" s="224">
        <f>IF(N129="zákl. přenesená",J129,0)</f>
        <v>0</v>
      </c>
      <c r="BH129" s="224">
        <f>IF(N129="sníž. přenesená",J129,0)</f>
        <v>0</v>
      </c>
      <c r="BI129" s="224">
        <f>IF(N129="nulová",J129,0)</f>
        <v>0</v>
      </c>
      <c r="BJ129" s="17" t="s">
        <v>81</v>
      </c>
      <c r="BK129" s="224">
        <f>ROUND(I129*H129,2)</f>
        <v>0</v>
      </c>
      <c r="BL129" s="17" t="s">
        <v>1867</v>
      </c>
      <c r="BM129" s="223" t="s">
        <v>4195</v>
      </c>
    </row>
    <row r="130" s="2" customFormat="1">
      <c r="A130" s="38"/>
      <c r="B130" s="39"/>
      <c r="C130" s="40"/>
      <c r="D130" s="225" t="s">
        <v>159</v>
      </c>
      <c r="E130" s="40"/>
      <c r="F130" s="226" t="s">
        <v>4194</v>
      </c>
      <c r="G130" s="40"/>
      <c r="H130" s="40"/>
      <c r="I130" s="227"/>
      <c r="J130" s="40"/>
      <c r="K130" s="40"/>
      <c r="L130" s="44"/>
      <c r="M130" s="228"/>
      <c r="N130" s="229"/>
      <c r="O130" s="84"/>
      <c r="P130" s="84"/>
      <c r="Q130" s="84"/>
      <c r="R130" s="84"/>
      <c r="S130" s="84"/>
      <c r="T130" s="85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159</v>
      </c>
      <c r="AU130" s="17" t="s">
        <v>83</v>
      </c>
    </row>
    <row r="131" s="2" customFormat="1">
      <c r="A131" s="38"/>
      <c r="B131" s="39"/>
      <c r="C131" s="40"/>
      <c r="D131" s="230" t="s">
        <v>161</v>
      </c>
      <c r="E131" s="40"/>
      <c r="F131" s="231" t="s">
        <v>4196</v>
      </c>
      <c r="G131" s="40"/>
      <c r="H131" s="40"/>
      <c r="I131" s="227"/>
      <c r="J131" s="40"/>
      <c r="K131" s="40"/>
      <c r="L131" s="44"/>
      <c r="M131" s="228"/>
      <c r="N131" s="229"/>
      <c r="O131" s="84"/>
      <c r="P131" s="84"/>
      <c r="Q131" s="84"/>
      <c r="R131" s="84"/>
      <c r="S131" s="84"/>
      <c r="T131" s="85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161</v>
      </c>
      <c r="AU131" s="17" t="s">
        <v>83</v>
      </c>
    </row>
    <row r="132" s="2" customFormat="1" ht="16.5" customHeight="1">
      <c r="A132" s="38"/>
      <c r="B132" s="39"/>
      <c r="C132" s="212" t="s">
        <v>241</v>
      </c>
      <c r="D132" s="212" t="s">
        <v>153</v>
      </c>
      <c r="E132" s="213" t="s">
        <v>4197</v>
      </c>
      <c r="F132" s="214" t="s">
        <v>4198</v>
      </c>
      <c r="G132" s="215" t="s">
        <v>216</v>
      </c>
      <c r="H132" s="216">
        <v>100</v>
      </c>
      <c r="I132" s="217"/>
      <c r="J132" s="218">
        <f>ROUND(I132*H132,2)</f>
        <v>0</v>
      </c>
      <c r="K132" s="214" t="s">
        <v>157</v>
      </c>
      <c r="L132" s="44"/>
      <c r="M132" s="219" t="s">
        <v>19</v>
      </c>
      <c r="N132" s="220" t="s">
        <v>44</v>
      </c>
      <c r="O132" s="84"/>
      <c r="P132" s="221">
        <f>O132*H132</f>
        <v>0</v>
      </c>
      <c r="Q132" s="221">
        <v>0</v>
      </c>
      <c r="R132" s="221">
        <f>Q132*H132</f>
        <v>0</v>
      </c>
      <c r="S132" s="221">
        <v>0</v>
      </c>
      <c r="T132" s="222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23" t="s">
        <v>1867</v>
      </c>
      <c r="AT132" s="223" t="s">
        <v>153</v>
      </c>
      <c r="AU132" s="223" t="s">
        <v>83</v>
      </c>
      <c r="AY132" s="17" t="s">
        <v>150</v>
      </c>
      <c r="BE132" s="224">
        <f>IF(N132="základní",J132,0)</f>
        <v>0</v>
      </c>
      <c r="BF132" s="224">
        <f>IF(N132="snížená",J132,0)</f>
        <v>0</v>
      </c>
      <c r="BG132" s="224">
        <f>IF(N132="zákl. přenesená",J132,0)</f>
        <v>0</v>
      </c>
      <c r="BH132" s="224">
        <f>IF(N132="sníž. přenesená",J132,0)</f>
        <v>0</v>
      </c>
      <c r="BI132" s="224">
        <f>IF(N132="nulová",J132,0)</f>
        <v>0</v>
      </c>
      <c r="BJ132" s="17" t="s">
        <v>81</v>
      </c>
      <c r="BK132" s="224">
        <f>ROUND(I132*H132,2)</f>
        <v>0</v>
      </c>
      <c r="BL132" s="17" t="s">
        <v>1867</v>
      </c>
      <c r="BM132" s="223" t="s">
        <v>4199</v>
      </c>
    </row>
    <row r="133" s="2" customFormat="1">
      <c r="A133" s="38"/>
      <c r="B133" s="39"/>
      <c r="C133" s="40"/>
      <c r="D133" s="225" t="s">
        <v>159</v>
      </c>
      <c r="E133" s="40"/>
      <c r="F133" s="226" t="s">
        <v>4198</v>
      </c>
      <c r="G133" s="40"/>
      <c r="H133" s="40"/>
      <c r="I133" s="227"/>
      <c r="J133" s="40"/>
      <c r="K133" s="40"/>
      <c r="L133" s="44"/>
      <c r="M133" s="228"/>
      <c r="N133" s="229"/>
      <c r="O133" s="84"/>
      <c r="P133" s="84"/>
      <c r="Q133" s="84"/>
      <c r="R133" s="84"/>
      <c r="S133" s="84"/>
      <c r="T133" s="85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159</v>
      </c>
      <c r="AU133" s="17" t="s">
        <v>83</v>
      </c>
    </row>
    <row r="134" s="2" customFormat="1">
      <c r="A134" s="38"/>
      <c r="B134" s="39"/>
      <c r="C134" s="40"/>
      <c r="D134" s="230" t="s">
        <v>161</v>
      </c>
      <c r="E134" s="40"/>
      <c r="F134" s="231" t="s">
        <v>4200</v>
      </c>
      <c r="G134" s="40"/>
      <c r="H134" s="40"/>
      <c r="I134" s="227"/>
      <c r="J134" s="40"/>
      <c r="K134" s="40"/>
      <c r="L134" s="44"/>
      <c r="M134" s="228"/>
      <c r="N134" s="229"/>
      <c r="O134" s="84"/>
      <c r="P134" s="84"/>
      <c r="Q134" s="84"/>
      <c r="R134" s="84"/>
      <c r="S134" s="84"/>
      <c r="T134" s="85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161</v>
      </c>
      <c r="AU134" s="17" t="s">
        <v>83</v>
      </c>
    </row>
    <row r="135" s="2" customFormat="1" ht="16.5" customHeight="1">
      <c r="A135" s="38"/>
      <c r="B135" s="39"/>
      <c r="C135" s="212" t="s">
        <v>244</v>
      </c>
      <c r="D135" s="212" t="s">
        <v>153</v>
      </c>
      <c r="E135" s="213" t="s">
        <v>4201</v>
      </c>
      <c r="F135" s="214" t="s">
        <v>4202</v>
      </c>
      <c r="G135" s="215" t="s">
        <v>4186</v>
      </c>
      <c r="H135" s="216">
        <v>1</v>
      </c>
      <c r="I135" s="217"/>
      <c r="J135" s="218">
        <f>ROUND(I135*H135,2)</f>
        <v>0</v>
      </c>
      <c r="K135" s="214" t="s">
        <v>157</v>
      </c>
      <c r="L135" s="44"/>
      <c r="M135" s="219" t="s">
        <v>19</v>
      </c>
      <c r="N135" s="220" t="s">
        <v>44</v>
      </c>
      <c r="O135" s="84"/>
      <c r="P135" s="221">
        <f>O135*H135</f>
        <v>0</v>
      </c>
      <c r="Q135" s="221">
        <v>0</v>
      </c>
      <c r="R135" s="221">
        <f>Q135*H135</f>
        <v>0</v>
      </c>
      <c r="S135" s="221">
        <v>0</v>
      </c>
      <c r="T135" s="222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3" t="s">
        <v>1867</v>
      </c>
      <c r="AT135" s="223" t="s">
        <v>153</v>
      </c>
      <c r="AU135" s="223" t="s">
        <v>83</v>
      </c>
      <c r="AY135" s="17" t="s">
        <v>150</v>
      </c>
      <c r="BE135" s="224">
        <f>IF(N135="základní",J135,0)</f>
        <v>0</v>
      </c>
      <c r="BF135" s="224">
        <f>IF(N135="snížená",J135,0)</f>
        <v>0</v>
      </c>
      <c r="BG135" s="224">
        <f>IF(N135="zákl. přenesená",J135,0)</f>
        <v>0</v>
      </c>
      <c r="BH135" s="224">
        <f>IF(N135="sníž. přenesená",J135,0)</f>
        <v>0</v>
      </c>
      <c r="BI135" s="224">
        <f>IF(N135="nulová",J135,0)</f>
        <v>0</v>
      </c>
      <c r="BJ135" s="17" t="s">
        <v>81</v>
      </c>
      <c r="BK135" s="224">
        <f>ROUND(I135*H135,2)</f>
        <v>0</v>
      </c>
      <c r="BL135" s="17" t="s">
        <v>1867</v>
      </c>
      <c r="BM135" s="223" t="s">
        <v>4203</v>
      </c>
    </row>
    <row r="136" s="2" customFormat="1">
      <c r="A136" s="38"/>
      <c r="B136" s="39"/>
      <c r="C136" s="40"/>
      <c r="D136" s="225" t="s">
        <v>159</v>
      </c>
      <c r="E136" s="40"/>
      <c r="F136" s="226" t="s">
        <v>4202</v>
      </c>
      <c r="G136" s="40"/>
      <c r="H136" s="40"/>
      <c r="I136" s="227"/>
      <c r="J136" s="40"/>
      <c r="K136" s="40"/>
      <c r="L136" s="44"/>
      <c r="M136" s="228"/>
      <c r="N136" s="229"/>
      <c r="O136" s="84"/>
      <c r="P136" s="84"/>
      <c r="Q136" s="84"/>
      <c r="R136" s="84"/>
      <c r="S136" s="84"/>
      <c r="T136" s="85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159</v>
      </c>
      <c r="AU136" s="17" t="s">
        <v>83</v>
      </c>
    </row>
    <row r="137" s="2" customFormat="1">
      <c r="A137" s="38"/>
      <c r="B137" s="39"/>
      <c r="C137" s="40"/>
      <c r="D137" s="230" t="s">
        <v>161</v>
      </c>
      <c r="E137" s="40"/>
      <c r="F137" s="231" t="s">
        <v>4204</v>
      </c>
      <c r="G137" s="40"/>
      <c r="H137" s="40"/>
      <c r="I137" s="227"/>
      <c r="J137" s="40"/>
      <c r="K137" s="40"/>
      <c r="L137" s="44"/>
      <c r="M137" s="228"/>
      <c r="N137" s="229"/>
      <c r="O137" s="84"/>
      <c r="P137" s="84"/>
      <c r="Q137" s="84"/>
      <c r="R137" s="84"/>
      <c r="S137" s="84"/>
      <c r="T137" s="85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161</v>
      </c>
      <c r="AU137" s="17" t="s">
        <v>83</v>
      </c>
    </row>
    <row r="138" s="2" customFormat="1" ht="16.5" customHeight="1">
      <c r="A138" s="38"/>
      <c r="B138" s="39"/>
      <c r="C138" s="212" t="s">
        <v>251</v>
      </c>
      <c r="D138" s="212" t="s">
        <v>153</v>
      </c>
      <c r="E138" s="213" t="s">
        <v>4205</v>
      </c>
      <c r="F138" s="214" t="s">
        <v>4206</v>
      </c>
      <c r="G138" s="215" t="s">
        <v>4186</v>
      </c>
      <c r="H138" s="216">
        <v>1</v>
      </c>
      <c r="I138" s="217"/>
      <c r="J138" s="218">
        <f>ROUND(I138*H138,2)</f>
        <v>0</v>
      </c>
      <c r="K138" s="214" t="s">
        <v>157</v>
      </c>
      <c r="L138" s="44"/>
      <c r="M138" s="219" t="s">
        <v>19</v>
      </c>
      <c r="N138" s="220" t="s">
        <v>44</v>
      </c>
      <c r="O138" s="84"/>
      <c r="P138" s="221">
        <f>O138*H138</f>
        <v>0</v>
      </c>
      <c r="Q138" s="221">
        <v>0</v>
      </c>
      <c r="R138" s="221">
        <f>Q138*H138</f>
        <v>0</v>
      </c>
      <c r="S138" s="221">
        <v>0</v>
      </c>
      <c r="T138" s="22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3" t="s">
        <v>1867</v>
      </c>
      <c r="AT138" s="223" t="s">
        <v>153</v>
      </c>
      <c r="AU138" s="223" t="s">
        <v>83</v>
      </c>
      <c r="AY138" s="17" t="s">
        <v>150</v>
      </c>
      <c r="BE138" s="224">
        <f>IF(N138="základní",J138,0)</f>
        <v>0</v>
      </c>
      <c r="BF138" s="224">
        <f>IF(N138="snížená",J138,0)</f>
        <v>0</v>
      </c>
      <c r="BG138" s="224">
        <f>IF(N138="zákl. přenesená",J138,0)</f>
        <v>0</v>
      </c>
      <c r="BH138" s="224">
        <f>IF(N138="sníž. přenesená",J138,0)</f>
        <v>0</v>
      </c>
      <c r="BI138" s="224">
        <f>IF(N138="nulová",J138,0)</f>
        <v>0</v>
      </c>
      <c r="BJ138" s="17" t="s">
        <v>81</v>
      </c>
      <c r="BK138" s="224">
        <f>ROUND(I138*H138,2)</f>
        <v>0</v>
      </c>
      <c r="BL138" s="17" t="s">
        <v>1867</v>
      </c>
      <c r="BM138" s="223" t="s">
        <v>4207</v>
      </c>
    </row>
    <row r="139" s="2" customFormat="1">
      <c r="A139" s="38"/>
      <c r="B139" s="39"/>
      <c r="C139" s="40"/>
      <c r="D139" s="225" t="s">
        <v>159</v>
      </c>
      <c r="E139" s="40"/>
      <c r="F139" s="226" t="s">
        <v>4206</v>
      </c>
      <c r="G139" s="40"/>
      <c r="H139" s="40"/>
      <c r="I139" s="227"/>
      <c r="J139" s="40"/>
      <c r="K139" s="40"/>
      <c r="L139" s="44"/>
      <c r="M139" s="228"/>
      <c r="N139" s="229"/>
      <c r="O139" s="84"/>
      <c r="P139" s="84"/>
      <c r="Q139" s="84"/>
      <c r="R139" s="84"/>
      <c r="S139" s="84"/>
      <c r="T139" s="85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159</v>
      </c>
      <c r="AU139" s="17" t="s">
        <v>83</v>
      </c>
    </row>
    <row r="140" s="2" customFormat="1">
      <c r="A140" s="38"/>
      <c r="B140" s="39"/>
      <c r="C140" s="40"/>
      <c r="D140" s="230" t="s">
        <v>161</v>
      </c>
      <c r="E140" s="40"/>
      <c r="F140" s="231" t="s">
        <v>4208</v>
      </c>
      <c r="G140" s="40"/>
      <c r="H140" s="40"/>
      <c r="I140" s="227"/>
      <c r="J140" s="40"/>
      <c r="K140" s="40"/>
      <c r="L140" s="44"/>
      <c r="M140" s="228"/>
      <c r="N140" s="229"/>
      <c r="O140" s="84"/>
      <c r="P140" s="84"/>
      <c r="Q140" s="84"/>
      <c r="R140" s="84"/>
      <c r="S140" s="84"/>
      <c r="T140" s="85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161</v>
      </c>
      <c r="AU140" s="17" t="s">
        <v>83</v>
      </c>
    </row>
    <row r="141" s="12" customFormat="1" ht="22.8" customHeight="1">
      <c r="A141" s="12"/>
      <c r="B141" s="196"/>
      <c r="C141" s="197"/>
      <c r="D141" s="198" t="s">
        <v>72</v>
      </c>
      <c r="E141" s="210" t="s">
        <v>1861</v>
      </c>
      <c r="F141" s="210" t="s">
        <v>1862</v>
      </c>
      <c r="G141" s="197"/>
      <c r="H141" s="197"/>
      <c r="I141" s="200"/>
      <c r="J141" s="211">
        <f>BK141</f>
        <v>0</v>
      </c>
      <c r="K141" s="197"/>
      <c r="L141" s="202"/>
      <c r="M141" s="203"/>
      <c r="N141" s="204"/>
      <c r="O141" s="204"/>
      <c r="P141" s="205">
        <f>SUM(P142:P151)</f>
        <v>0</v>
      </c>
      <c r="Q141" s="204"/>
      <c r="R141" s="205">
        <f>SUM(R142:R151)</f>
        <v>0</v>
      </c>
      <c r="S141" s="204"/>
      <c r="T141" s="206">
        <f>SUM(T142:T151)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07" t="s">
        <v>186</v>
      </c>
      <c r="AT141" s="208" t="s">
        <v>72</v>
      </c>
      <c r="AU141" s="208" t="s">
        <v>81</v>
      </c>
      <c r="AY141" s="207" t="s">
        <v>150</v>
      </c>
      <c r="BK141" s="209">
        <f>SUM(BK142:BK151)</f>
        <v>0</v>
      </c>
    </row>
    <row r="142" s="2" customFormat="1" ht="16.5" customHeight="1">
      <c r="A142" s="38"/>
      <c r="B142" s="39"/>
      <c r="C142" s="212" t="s">
        <v>217</v>
      </c>
      <c r="D142" s="212" t="s">
        <v>153</v>
      </c>
      <c r="E142" s="213" t="s">
        <v>4209</v>
      </c>
      <c r="F142" s="214" t="s">
        <v>4210</v>
      </c>
      <c r="G142" s="215" t="s">
        <v>1866</v>
      </c>
      <c r="H142" s="216">
        <v>1</v>
      </c>
      <c r="I142" s="217"/>
      <c r="J142" s="218">
        <f>ROUND(I142*H142,2)</f>
        <v>0</v>
      </c>
      <c r="K142" s="214" t="s">
        <v>157</v>
      </c>
      <c r="L142" s="44"/>
      <c r="M142" s="219" t="s">
        <v>19</v>
      </c>
      <c r="N142" s="220" t="s">
        <v>44</v>
      </c>
      <c r="O142" s="84"/>
      <c r="P142" s="221">
        <f>O142*H142</f>
        <v>0</v>
      </c>
      <c r="Q142" s="221">
        <v>0</v>
      </c>
      <c r="R142" s="221">
        <f>Q142*H142</f>
        <v>0</v>
      </c>
      <c r="S142" s="221">
        <v>0</v>
      </c>
      <c r="T142" s="222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3" t="s">
        <v>1867</v>
      </c>
      <c r="AT142" s="223" t="s">
        <v>153</v>
      </c>
      <c r="AU142" s="223" t="s">
        <v>83</v>
      </c>
      <c r="AY142" s="17" t="s">
        <v>150</v>
      </c>
      <c r="BE142" s="224">
        <f>IF(N142="základní",J142,0)</f>
        <v>0</v>
      </c>
      <c r="BF142" s="224">
        <f>IF(N142="snížená",J142,0)</f>
        <v>0</v>
      </c>
      <c r="BG142" s="224">
        <f>IF(N142="zákl. přenesená",J142,0)</f>
        <v>0</v>
      </c>
      <c r="BH142" s="224">
        <f>IF(N142="sníž. přenesená",J142,0)</f>
        <v>0</v>
      </c>
      <c r="BI142" s="224">
        <f>IF(N142="nulová",J142,0)</f>
        <v>0</v>
      </c>
      <c r="BJ142" s="17" t="s">
        <v>81</v>
      </c>
      <c r="BK142" s="224">
        <f>ROUND(I142*H142,2)</f>
        <v>0</v>
      </c>
      <c r="BL142" s="17" t="s">
        <v>1867</v>
      </c>
      <c r="BM142" s="223" t="s">
        <v>4211</v>
      </c>
    </row>
    <row r="143" s="2" customFormat="1">
      <c r="A143" s="38"/>
      <c r="B143" s="39"/>
      <c r="C143" s="40"/>
      <c r="D143" s="225" t="s">
        <v>159</v>
      </c>
      <c r="E143" s="40"/>
      <c r="F143" s="226" t="s">
        <v>4210</v>
      </c>
      <c r="G143" s="40"/>
      <c r="H143" s="40"/>
      <c r="I143" s="227"/>
      <c r="J143" s="40"/>
      <c r="K143" s="40"/>
      <c r="L143" s="44"/>
      <c r="M143" s="228"/>
      <c r="N143" s="229"/>
      <c r="O143" s="84"/>
      <c r="P143" s="84"/>
      <c r="Q143" s="84"/>
      <c r="R143" s="84"/>
      <c r="S143" s="84"/>
      <c r="T143" s="85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159</v>
      </c>
      <c r="AU143" s="17" t="s">
        <v>83</v>
      </c>
    </row>
    <row r="144" s="2" customFormat="1">
      <c r="A144" s="38"/>
      <c r="B144" s="39"/>
      <c r="C144" s="40"/>
      <c r="D144" s="230" t="s">
        <v>161</v>
      </c>
      <c r="E144" s="40"/>
      <c r="F144" s="231" t="s">
        <v>4212</v>
      </c>
      <c r="G144" s="40"/>
      <c r="H144" s="40"/>
      <c r="I144" s="227"/>
      <c r="J144" s="40"/>
      <c r="K144" s="40"/>
      <c r="L144" s="44"/>
      <c r="M144" s="228"/>
      <c r="N144" s="229"/>
      <c r="O144" s="84"/>
      <c r="P144" s="84"/>
      <c r="Q144" s="84"/>
      <c r="R144" s="84"/>
      <c r="S144" s="84"/>
      <c r="T144" s="85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161</v>
      </c>
      <c r="AU144" s="17" t="s">
        <v>83</v>
      </c>
    </row>
    <row r="145" s="2" customFormat="1" ht="16.5" customHeight="1">
      <c r="A145" s="38"/>
      <c r="B145" s="39"/>
      <c r="C145" s="212" t="s">
        <v>264</v>
      </c>
      <c r="D145" s="212" t="s">
        <v>153</v>
      </c>
      <c r="E145" s="213" t="s">
        <v>4213</v>
      </c>
      <c r="F145" s="214" t="s">
        <v>4214</v>
      </c>
      <c r="G145" s="215" t="s">
        <v>1866</v>
      </c>
      <c r="H145" s="216">
        <v>1</v>
      </c>
      <c r="I145" s="217"/>
      <c r="J145" s="218">
        <f>ROUND(I145*H145,2)</f>
        <v>0</v>
      </c>
      <c r="K145" s="214" t="s">
        <v>157</v>
      </c>
      <c r="L145" s="44"/>
      <c r="M145" s="219" t="s">
        <v>19</v>
      </c>
      <c r="N145" s="220" t="s">
        <v>44</v>
      </c>
      <c r="O145" s="84"/>
      <c r="P145" s="221">
        <f>O145*H145</f>
        <v>0</v>
      </c>
      <c r="Q145" s="221">
        <v>0</v>
      </c>
      <c r="R145" s="221">
        <f>Q145*H145</f>
        <v>0</v>
      </c>
      <c r="S145" s="221">
        <v>0</v>
      </c>
      <c r="T145" s="22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3" t="s">
        <v>1867</v>
      </c>
      <c r="AT145" s="223" t="s">
        <v>153</v>
      </c>
      <c r="AU145" s="223" t="s">
        <v>83</v>
      </c>
      <c r="AY145" s="17" t="s">
        <v>150</v>
      </c>
      <c r="BE145" s="224">
        <f>IF(N145="základní",J145,0)</f>
        <v>0</v>
      </c>
      <c r="BF145" s="224">
        <f>IF(N145="snížená",J145,0)</f>
        <v>0</v>
      </c>
      <c r="BG145" s="224">
        <f>IF(N145="zákl. přenesená",J145,0)</f>
        <v>0</v>
      </c>
      <c r="BH145" s="224">
        <f>IF(N145="sníž. přenesená",J145,0)</f>
        <v>0</v>
      </c>
      <c r="BI145" s="224">
        <f>IF(N145="nulová",J145,0)</f>
        <v>0</v>
      </c>
      <c r="BJ145" s="17" t="s">
        <v>81</v>
      </c>
      <c r="BK145" s="224">
        <f>ROUND(I145*H145,2)</f>
        <v>0</v>
      </c>
      <c r="BL145" s="17" t="s">
        <v>1867</v>
      </c>
      <c r="BM145" s="223" t="s">
        <v>4215</v>
      </c>
    </row>
    <row r="146" s="2" customFormat="1">
      <c r="A146" s="38"/>
      <c r="B146" s="39"/>
      <c r="C146" s="40"/>
      <c r="D146" s="225" t="s">
        <v>159</v>
      </c>
      <c r="E146" s="40"/>
      <c r="F146" s="226" t="s">
        <v>4214</v>
      </c>
      <c r="G146" s="40"/>
      <c r="H146" s="40"/>
      <c r="I146" s="227"/>
      <c r="J146" s="40"/>
      <c r="K146" s="40"/>
      <c r="L146" s="44"/>
      <c r="M146" s="228"/>
      <c r="N146" s="229"/>
      <c r="O146" s="84"/>
      <c r="P146" s="84"/>
      <c r="Q146" s="84"/>
      <c r="R146" s="84"/>
      <c r="S146" s="84"/>
      <c r="T146" s="85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159</v>
      </c>
      <c r="AU146" s="17" t="s">
        <v>83</v>
      </c>
    </row>
    <row r="147" s="2" customFormat="1">
      <c r="A147" s="38"/>
      <c r="B147" s="39"/>
      <c r="C147" s="40"/>
      <c r="D147" s="230" t="s">
        <v>161</v>
      </c>
      <c r="E147" s="40"/>
      <c r="F147" s="231" t="s">
        <v>4216</v>
      </c>
      <c r="G147" s="40"/>
      <c r="H147" s="40"/>
      <c r="I147" s="227"/>
      <c r="J147" s="40"/>
      <c r="K147" s="40"/>
      <c r="L147" s="44"/>
      <c r="M147" s="228"/>
      <c r="N147" s="229"/>
      <c r="O147" s="84"/>
      <c r="P147" s="84"/>
      <c r="Q147" s="84"/>
      <c r="R147" s="84"/>
      <c r="S147" s="84"/>
      <c r="T147" s="85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161</v>
      </c>
      <c r="AU147" s="17" t="s">
        <v>83</v>
      </c>
    </row>
    <row r="148" s="2" customFormat="1" ht="16.5" customHeight="1">
      <c r="A148" s="38"/>
      <c r="B148" s="39"/>
      <c r="C148" s="212" t="s">
        <v>272</v>
      </c>
      <c r="D148" s="212" t="s">
        <v>153</v>
      </c>
      <c r="E148" s="213" t="s">
        <v>4217</v>
      </c>
      <c r="F148" s="214" t="s">
        <v>4218</v>
      </c>
      <c r="G148" s="215" t="s">
        <v>1866</v>
      </c>
      <c r="H148" s="216">
        <v>1</v>
      </c>
      <c r="I148" s="217"/>
      <c r="J148" s="218">
        <f>ROUND(I148*H148,2)</f>
        <v>0</v>
      </c>
      <c r="K148" s="214" t="s">
        <v>157</v>
      </c>
      <c r="L148" s="44"/>
      <c r="M148" s="219" t="s">
        <v>19</v>
      </c>
      <c r="N148" s="220" t="s">
        <v>44</v>
      </c>
      <c r="O148" s="84"/>
      <c r="P148" s="221">
        <f>O148*H148</f>
        <v>0</v>
      </c>
      <c r="Q148" s="221">
        <v>0</v>
      </c>
      <c r="R148" s="221">
        <f>Q148*H148</f>
        <v>0</v>
      </c>
      <c r="S148" s="221">
        <v>0</v>
      </c>
      <c r="T148" s="222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3" t="s">
        <v>1867</v>
      </c>
      <c r="AT148" s="223" t="s">
        <v>153</v>
      </c>
      <c r="AU148" s="223" t="s">
        <v>83</v>
      </c>
      <c r="AY148" s="17" t="s">
        <v>150</v>
      </c>
      <c r="BE148" s="224">
        <f>IF(N148="základní",J148,0)</f>
        <v>0</v>
      </c>
      <c r="BF148" s="224">
        <f>IF(N148="snížená",J148,0)</f>
        <v>0</v>
      </c>
      <c r="BG148" s="224">
        <f>IF(N148="zákl. přenesená",J148,0)</f>
        <v>0</v>
      </c>
      <c r="BH148" s="224">
        <f>IF(N148="sníž. přenesená",J148,0)</f>
        <v>0</v>
      </c>
      <c r="BI148" s="224">
        <f>IF(N148="nulová",J148,0)</f>
        <v>0</v>
      </c>
      <c r="BJ148" s="17" t="s">
        <v>81</v>
      </c>
      <c r="BK148" s="224">
        <f>ROUND(I148*H148,2)</f>
        <v>0</v>
      </c>
      <c r="BL148" s="17" t="s">
        <v>1867</v>
      </c>
      <c r="BM148" s="223" t="s">
        <v>4219</v>
      </c>
    </row>
    <row r="149" s="2" customFormat="1">
      <c r="A149" s="38"/>
      <c r="B149" s="39"/>
      <c r="C149" s="40"/>
      <c r="D149" s="225" t="s">
        <v>159</v>
      </c>
      <c r="E149" s="40"/>
      <c r="F149" s="226" t="s">
        <v>4218</v>
      </c>
      <c r="G149" s="40"/>
      <c r="H149" s="40"/>
      <c r="I149" s="227"/>
      <c r="J149" s="40"/>
      <c r="K149" s="40"/>
      <c r="L149" s="44"/>
      <c r="M149" s="228"/>
      <c r="N149" s="229"/>
      <c r="O149" s="84"/>
      <c r="P149" s="84"/>
      <c r="Q149" s="84"/>
      <c r="R149" s="84"/>
      <c r="S149" s="84"/>
      <c r="T149" s="85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159</v>
      </c>
      <c r="AU149" s="17" t="s">
        <v>83</v>
      </c>
    </row>
    <row r="150" s="2" customFormat="1">
      <c r="A150" s="38"/>
      <c r="B150" s="39"/>
      <c r="C150" s="40"/>
      <c r="D150" s="230" t="s">
        <v>161</v>
      </c>
      <c r="E150" s="40"/>
      <c r="F150" s="231" t="s">
        <v>4220</v>
      </c>
      <c r="G150" s="40"/>
      <c r="H150" s="40"/>
      <c r="I150" s="227"/>
      <c r="J150" s="40"/>
      <c r="K150" s="40"/>
      <c r="L150" s="44"/>
      <c r="M150" s="228"/>
      <c r="N150" s="229"/>
      <c r="O150" s="84"/>
      <c r="P150" s="84"/>
      <c r="Q150" s="84"/>
      <c r="R150" s="84"/>
      <c r="S150" s="84"/>
      <c r="T150" s="85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161</v>
      </c>
      <c r="AU150" s="17" t="s">
        <v>83</v>
      </c>
    </row>
    <row r="151" s="2" customFormat="1">
      <c r="A151" s="38"/>
      <c r="B151" s="39"/>
      <c r="C151" s="40"/>
      <c r="D151" s="225" t="s">
        <v>260</v>
      </c>
      <c r="E151" s="40"/>
      <c r="F151" s="253" t="s">
        <v>4221</v>
      </c>
      <c r="G151" s="40"/>
      <c r="H151" s="40"/>
      <c r="I151" s="227"/>
      <c r="J151" s="40"/>
      <c r="K151" s="40"/>
      <c r="L151" s="44"/>
      <c r="M151" s="228"/>
      <c r="N151" s="229"/>
      <c r="O151" s="84"/>
      <c r="P151" s="84"/>
      <c r="Q151" s="84"/>
      <c r="R151" s="84"/>
      <c r="S151" s="84"/>
      <c r="T151" s="85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260</v>
      </c>
      <c r="AU151" s="17" t="s">
        <v>83</v>
      </c>
    </row>
    <row r="152" s="12" customFormat="1" ht="22.8" customHeight="1">
      <c r="A152" s="12"/>
      <c r="B152" s="196"/>
      <c r="C152" s="197"/>
      <c r="D152" s="198" t="s">
        <v>72</v>
      </c>
      <c r="E152" s="210" t="s">
        <v>4222</v>
      </c>
      <c r="F152" s="210" t="s">
        <v>4223</v>
      </c>
      <c r="G152" s="197"/>
      <c r="H152" s="197"/>
      <c r="I152" s="200"/>
      <c r="J152" s="211">
        <f>BK152</f>
        <v>0</v>
      </c>
      <c r="K152" s="197"/>
      <c r="L152" s="202"/>
      <c r="M152" s="203"/>
      <c r="N152" s="204"/>
      <c r="O152" s="204"/>
      <c r="P152" s="205">
        <f>SUM(P153:P160)</f>
        <v>0</v>
      </c>
      <c r="Q152" s="204"/>
      <c r="R152" s="205">
        <f>SUM(R153:R160)</f>
        <v>0</v>
      </c>
      <c r="S152" s="204"/>
      <c r="T152" s="206">
        <f>SUM(T153:T160)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07" t="s">
        <v>186</v>
      </c>
      <c r="AT152" s="208" t="s">
        <v>72</v>
      </c>
      <c r="AU152" s="208" t="s">
        <v>81</v>
      </c>
      <c r="AY152" s="207" t="s">
        <v>150</v>
      </c>
      <c r="BK152" s="209">
        <f>SUM(BK153:BK160)</f>
        <v>0</v>
      </c>
    </row>
    <row r="153" s="2" customFormat="1" ht="16.5" customHeight="1">
      <c r="A153" s="38"/>
      <c r="B153" s="39"/>
      <c r="C153" s="212" t="s">
        <v>278</v>
      </c>
      <c r="D153" s="212" t="s">
        <v>153</v>
      </c>
      <c r="E153" s="213" t="s">
        <v>4224</v>
      </c>
      <c r="F153" s="214" t="s">
        <v>4223</v>
      </c>
      <c r="G153" s="215" t="s">
        <v>1866</v>
      </c>
      <c r="H153" s="216">
        <v>1</v>
      </c>
      <c r="I153" s="217"/>
      <c r="J153" s="218">
        <f>ROUND(I153*H153,2)</f>
        <v>0</v>
      </c>
      <c r="K153" s="214" t="s">
        <v>157</v>
      </c>
      <c r="L153" s="44"/>
      <c r="M153" s="219" t="s">
        <v>19</v>
      </c>
      <c r="N153" s="220" t="s">
        <v>44</v>
      </c>
      <c r="O153" s="84"/>
      <c r="P153" s="221">
        <f>O153*H153</f>
        <v>0</v>
      </c>
      <c r="Q153" s="221">
        <v>0</v>
      </c>
      <c r="R153" s="221">
        <f>Q153*H153</f>
        <v>0</v>
      </c>
      <c r="S153" s="221">
        <v>0</v>
      </c>
      <c r="T153" s="222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3" t="s">
        <v>1867</v>
      </c>
      <c r="AT153" s="223" t="s">
        <v>153</v>
      </c>
      <c r="AU153" s="223" t="s">
        <v>83</v>
      </c>
      <c r="AY153" s="17" t="s">
        <v>150</v>
      </c>
      <c r="BE153" s="224">
        <f>IF(N153="základní",J153,0)</f>
        <v>0</v>
      </c>
      <c r="BF153" s="224">
        <f>IF(N153="snížená",J153,0)</f>
        <v>0</v>
      </c>
      <c r="BG153" s="224">
        <f>IF(N153="zákl. přenesená",J153,0)</f>
        <v>0</v>
      </c>
      <c r="BH153" s="224">
        <f>IF(N153="sníž. přenesená",J153,0)</f>
        <v>0</v>
      </c>
      <c r="BI153" s="224">
        <f>IF(N153="nulová",J153,0)</f>
        <v>0</v>
      </c>
      <c r="BJ153" s="17" t="s">
        <v>81</v>
      </c>
      <c r="BK153" s="224">
        <f>ROUND(I153*H153,2)</f>
        <v>0</v>
      </c>
      <c r="BL153" s="17" t="s">
        <v>1867</v>
      </c>
      <c r="BM153" s="223" t="s">
        <v>4225</v>
      </c>
    </row>
    <row r="154" s="2" customFormat="1">
      <c r="A154" s="38"/>
      <c r="B154" s="39"/>
      <c r="C154" s="40"/>
      <c r="D154" s="225" t="s">
        <v>159</v>
      </c>
      <c r="E154" s="40"/>
      <c r="F154" s="226" t="s">
        <v>4223</v>
      </c>
      <c r="G154" s="40"/>
      <c r="H154" s="40"/>
      <c r="I154" s="227"/>
      <c r="J154" s="40"/>
      <c r="K154" s="40"/>
      <c r="L154" s="44"/>
      <c r="M154" s="228"/>
      <c r="N154" s="229"/>
      <c r="O154" s="84"/>
      <c r="P154" s="84"/>
      <c r="Q154" s="84"/>
      <c r="R154" s="84"/>
      <c r="S154" s="84"/>
      <c r="T154" s="85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159</v>
      </c>
      <c r="AU154" s="17" t="s">
        <v>83</v>
      </c>
    </row>
    <row r="155" s="2" customFormat="1">
      <c r="A155" s="38"/>
      <c r="B155" s="39"/>
      <c r="C155" s="40"/>
      <c r="D155" s="230" t="s">
        <v>161</v>
      </c>
      <c r="E155" s="40"/>
      <c r="F155" s="231" t="s">
        <v>4226</v>
      </c>
      <c r="G155" s="40"/>
      <c r="H155" s="40"/>
      <c r="I155" s="227"/>
      <c r="J155" s="40"/>
      <c r="K155" s="40"/>
      <c r="L155" s="44"/>
      <c r="M155" s="228"/>
      <c r="N155" s="229"/>
      <c r="O155" s="84"/>
      <c r="P155" s="84"/>
      <c r="Q155" s="84"/>
      <c r="R155" s="84"/>
      <c r="S155" s="84"/>
      <c r="T155" s="85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161</v>
      </c>
      <c r="AU155" s="17" t="s">
        <v>83</v>
      </c>
    </row>
    <row r="156" s="2" customFormat="1">
      <c r="A156" s="38"/>
      <c r="B156" s="39"/>
      <c r="C156" s="40"/>
      <c r="D156" s="225" t="s">
        <v>260</v>
      </c>
      <c r="E156" s="40"/>
      <c r="F156" s="253" t="s">
        <v>4227</v>
      </c>
      <c r="G156" s="40"/>
      <c r="H156" s="40"/>
      <c r="I156" s="227"/>
      <c r="J156" s="40"/>
      <c r="K156" s="40"/>
      <c r="L156" s="44"/>
      <c r="M156" s="228"/>
      <c r="N156" s="229"/>
      <c r="O156" s="84"/>
      <c r="P156" s="84"/>
      <c r="Q156" s="84"/>
      <c r="R156" s="84"/>
      <c r="S156" s="84"/>
      <c r="T156" s="85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260</v>
      </c>
      <c r="AU156" s="17" t="s">
        <v>83</v>
      </c>
    </row>
    <row r="157" s="2" customFormat="1" ht="16.5" customHeight="1">
      <c r="A157" s="38"/>
      <c r="B157" s="39"/>
      <c r="C157" s="212" t="s">
        <v>287</v>
      </c>
      <c r="D157" s="212" t="s">
        <v>153</v>
      </c>
      <c r="E157" s="213" t="s">
        <v>4228</v>
      </c>
      <c r="F157" s="214" t="s">
        <v>4229</v>
      </c>
      <c r="G157" s="215" t="s">
        <v>1866</v>
      </c>
      <c r="H157" s="216">
        <v>1</v>
      </c>
      <c r="I157" s="217"/>
      <c r="J157" s="218">
        <f>ROUND(I157*H157,2)</f>
        <v>0</v>
      </c>
      <c r="K157" s="214" t="s">
        <v>157</v>
      </c>
      <c r="L157" s="44"/>
      <c r="M157" s="219" t="s">
        <v>19</v>
      </c>
      <c r="N157" s="220" t="s">
        <v>44</v>
      </c>
      <c r="O157" s="84"/>
      <c r="P157" s="221">
        <f>O157*H157</f>
        <v>0</v>
      </c>
      <c r="Q157" s="221">
        <v>0</v>
      </c>
      <c r="R157" s="221">
        <f>Q157*H157</f>
        <v>0</v>
      </c>
      <c r="S157" s="221">
        <v>0</v>
      </c>
      <c r="T157" s="222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23" t="s">
        <v>1867</v>
      </c>
      <c r="AT157" s="223" t="s">
        <v>153</v>
      </c>
      <c r="AU157" s="223" t="s">
        <v>83</v>
      </c>
      <c r="AY157" s="17" t="s">
        <v>150</v>
      </c>
      <c r="BE157" s="224">
        <f>IF(N157="základní",J157,0)</f>
        <v>0</v>
      </c>
      <c r="BF157" s="224">
        <f>IF(N157="snížená",J157,0)</f>
        <v>0</v>
      </c>
      <c r="BG157" s="224">
        <f>IF(N157="zákl. přenesená",J157,0)</f>
        <v>0</v>
      </c>
      <c r="BH157" s="224">
        <f>IF(N157="sníž. přenesená",J157,0)</f>
        <v>0</v>
      </c>
      <c r="BI157" s="224">
        <f>IF(N157="nulová",J157,0)</f>
        <v>0</v>
      </c>
      <c r="BJ157" s="17" t="s">
        <v>81</v>
      </c>
      <c r="BK157" s="224">
        <f>ROUND(I157*H157,2)</f>
        <v>0</v>
      </c>
      <c r="BL157" s="17" t="s">
        <v>1867</v>
      </c>
      <c r="BM157" s="223" t="s">
        <v>4230</v>
      </c>
    </row>
    <row r="158" s="2" customFormat="1">
      <c r="A158" s="38"/>
      <c r="B158" s="39"/>
      <c r="C158" s="40"/>
      <c r="D158" s="225" t="s">
        <v>159</v>
      </c>
      <c r="E158" s="40"/>
      <c r="F158" s="226" t="s">
        <v>4229</v>
      </c>
      <c r="G158" s="40"/>
      <c r="H158" s="40"/>
      <c r="I158" s="227"/>
      <c r="J158" s="40"/>
      <c r="K158" s="40"/>
      <c r="L158" s="44"/>
      <c r="M158" s="228"/>
      <c r="N158" s="229"/>
      <c r="O158" s="84"/>
      <c r="P158" s="84"/>
      <c r="Q158" s="84"/>
      <c r="R158" s="84"/>
      <c r="S158" s="84"/>
      <c r="T158" s="85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159</v>
      </c>
      <c r="AU158" s="17" t="s">
        <v>83</v>
      </c>
    </row>
    <row r="159" s="2" customFormat="1">
      <c r="A159" s="38"/>
      <c r="B159" s="39"/>
      <c r="C159" s="40"/>
      <c r="D159" s="230" t="s">
        <v>161</v>
      </c>
      <c r="E159" s="40"/>
      <c r="F159" s="231" t="s">
        <v>4231</v>
      </c>
      <c r="G159" s="40"/>
      <c r="H159" s="40"/>
      <c r="I159" s="227"/>
      <c r="J159" s="40"/>
      <c r="K159" s="40"/>
      <c r="L159" s="44"/>
      <c r="M159" s="228"/>
      <c r="N159" s="229"/>
      <c r="O159" s="84"/>
      <c r="P159" s="84"/>
      <c r="Q159" s="84"/>
      <c r="R159" s="84"/>
      <c r="S159" s="84"/>
      <c r="T159" s="85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161</v>
      </c>
      <c r="AU159" s="17" t="s">
        <v>83</v>
      </c>
    </row>
    <row r="160" s="2" customFormat="1">
      <c r="A160" s="38"/>
      <c r="B160" s="39"/>
      <c r="C160" s="40"/>
      <c r="D160" s="225" t="s">
        <v>260</v>
      </c>
      <c r="E160" s="40"/>
      <c r="F160" s="253" t="s">
        <v>4232</v>
      </c>
      <c r="G160" s="40"/>
      <c r="H160" s="40"/>
      <c r="I160" s="227"/>
      <c r="J160" s="40"/>
      <c r="K160" s="40"/>
      <c r="L160" s="44"/>
      <c r="M160" s="228"/>
      <c r="N160" s="229"/>
      <c r="O160" s="84"/>
      <c r="P160" s="84"/>
      <c r="Q160" s="84"/>
      <c r="R160" s="84"/>
      <c r="S160" s="84"/>
      <c r="T160" s="85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260</v>
      </c>
      <c r="AU160" s="17" t="s">
        <v>83</v>
      </c>
    </row>
    <row r="161" s="12" customFormat="1" ht="22.8" customHeight="1">
      <c r="A161" s="12"/>
      <c r="B161" s="196"/>
      <c r="C161" s="197"/>
      <c r="D161" s="198" t="s">
        <v>72</v>
      </c>
      <c r="E161" s="210" t="s">
        <v>4233</v>
      </c>
      <c r="F161" s="210" t="s">
        <v>3085</v>
      </c>
      <c r="G161" s="197"/>
      <c r="H161" s="197"/>
      <c r="I161" s="200"/>
      <c r="J161" s="211">
        <f>BK161</f>
        <v>0</v>
      </c>
      <c r="K161" s="197"/>
      <c r="L161" s="202"/>
      <c r="M161" s="203"/>
      <c r="N161" s="204"/>
      <c r="O161" s="204"/>
      <c r="P161" s="205">
        <f>SUM(P162:P165)</f>
        <v>0</v>
      </c>
      <c r="Q161" s="204"/>
      <c r="R161" s="205">
        <f>SUM(R162:R165)</f>
        <v>0</v>
      </c>
      <c r="S161" s="204"/>
      <c r="T161" s="206">
        <f>SUM(T162:T165)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07" t="s">
        <v>186</v>
      </c>
      <c r="AT161" s="208" t="s">
        <v>72</v>
      </c>
      <c r="AU161" s="208" t="s">
        <v>81</v>
      </c>
      <c r="AY161" s="207" t="s">
        <v>150</v>
      </c>
      <c r="BK161" s="209">
        <f>SUM(BK162:BK165)</f>
        <v>0</v>
      </c>
    </row>
    <row r="162" s="2" customFormat="1" ht="16.5" customHeight="1">
      <c r="A162" s="38"/>
      <c r="B162" s="39"/>
      <c r="C162" s="212" t="s">
        <v>7</v>
      </c>
      <c r="D162" s="212" t="s">
        <v>153</v>
      </c>
      <c r="E162" s="213" t="s">
        <v>4234</v>
      </c>
      <c r="F162" s="214" t="s">
        <v>3085</v>
      </c>
      <c r="G162" s="215" t="s">
        <v>1866</v>
      </c>
      <c r="H162" s="216">
        <v>1</v>
      </c>
      <c r="I162" s="217"/>
      <c r="J162" s="218">
        <f>ROUND(I162*H162,2)</f>
        <v>0</v>
      </c>
      <c r="K162" s="214" t="s">
        <v>157</v>
      </c>
      <c r="L162" s="44"/>
      <c r="M162" s="219" t="s">
        <v>19</v>
      </c>
      <c r="N162" s="220" t="s">
        <v>44</v>
      </c>
      <c r="O162" s="84"/>
      <c r="P162" s="221">
        <f>O162*H162</f>
        <v>0</v>
      </c>
      <c r="Q162" s="221">
        <v>0</v>
      </c>
      <c r="R162" s="221">
        <f>Q162*H162</f>
        <v>0</v>
      </c>
      <c r="S162" s="221">
        <v>0</v>
      </c>
      <c r="T162" s="222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23" t="s">
        <v>1867</v>
      </c>
      <c r="AT162" s="223" t="s">
        <v>153</v>
      </c>
      <c r="AU162" s="223" t="s">
        <v>83</v>
      </c>
      <c r="AY162" s="17" t="s">
        <v>150</v>
      </c>
      <c r="BE162" s="224">
        <f>IF(N162="základní",J162,0)</f>
        <v>0</v>
      </c>
      <c r="BF162" s="224">
        <f>IF(N162="snížená",J162,0)</f>
        <v>0</v>
      </c>
      <c r="BG162" s="224">
        <f>IF(N162="zákl. přenesená",J162,0)</f>
        <v>0</v>
      </c>
      <c r="BH162" s="224">
        <f>IF(N162="sníž. přenesená",J162,0)</f>
        <v>0</v>
      </c>
      <c r="BI162" s="224">
        <f>IF(N162="nulová",J162,0)</f>
        <v>0</v>
      </c>
      <c r="BJ162" s="17" t="s">
        <v>81</v>
      </c>
      <c r="BK162" s="224">
        <f>ROUND(I162*H162,2)</f>
        <v>0</v>
      </c>
      <c r="BL162" s="17" t="s">
        <v>1867</v>
      </c>
      <c r="BM162" s="223" t="s">
        <v>4235</v>
      </c>
    </row>
    <row r="163" s="2" customFormat="1">
      <c r="A163" s="38"/>
      <c r="B163" s="39"/>
      <c r="C163" s="40"/>
      <c r="D163" s="225" t="s">
        <v>159</v>
      </c>
      <c r="E163" s="40"/>
      <c r="F163" s="226" t="s">
        <v>3085</v>
      </c>
      <c r="G163" s="40"/>
      <c r="H163" s="40"/>
      <c r="I163" s="227"/>
      <c r="J163" s="40"/>
      <c r="K163" s="40"/>
      <c r="L163" s="44"/>
      <c r="M163" s="228"/>
      <c r="N163" s="229"/>
      <c r="O163" s="84"/>
      <c r="P163" s="84"/>
      <c r="Q163" s="84"/>
      <c r="R163" s="84"/>
      <c r="S163" s="84"/>
      <c r="T163" s="85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159</v>
      </c>
      <c r="AU163" s="17" t="s">
        <v>83</v>
      </c>
    </row>
    <row r="164" s="2" customFormat="1">
      <c r="A164" s="38"/>
      <c r="B164" s="39"/>
      <c r="C164" s="40"/>
      <c r="D164" s="230" t="s">
        <v>161</v>
      </c>
      <c r="E164" s="40"/>
      <c r="F164" s="231" t="s">
        <v>4236</v>
      </c>
      <c r="G164" s="40"/>
      <c r="H164" s="40"/>
      <c r="I164" s="227"/>
      <c r="J164" s="40"/>
      <c r="K164" s="40"/>
      <c r="L164" s="44"/>
      <c r="M164" s="228"/>
      <c r="N164" s="229"/>
      <c r="O164" s="84"/>
      <c r="P164" s="84"/>
      <c r="Q164" s="84"/>
      <c r="R164" s="84"/>
      <c r="S164" s="84"/>
      <c r="T164" s="85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161</v>
      </c>
      <c r="AU164" s="17" t="s">
        <v>83</v>
      </c>
    </row>
    <row r="165" s="2" customFormat="1">
      <c r="A165" s="38"/>
      <c r="B165" s="39"/>
      <c r="C165" s="40"/>
      <c r="D165" s="225" t="s">
        <v>260</v>
      </c>
      <c r="E165" s="40"/>
      <c r="F165" s="253" t="s">
        <v>4237</v>
      </c>
      <c r="G165" s="40"/>
      <c r="H165" s="40"/>
      <c r="I165" s="227"/>
      <c r="J165" s="40"/>
      <c r="K165" s="40"/>
      <c r="L165" s="44"/>
      <c r="M165" s="254"/>
      <c r="N165" s="255"/>
      <c r="O165" s="256"/>
      <c r="P165" s="256"/>
      <c r="Q165" s="256"/>
      <c r="R165" s="256"/>
      <c r="S165" s="256"/>
      <c r="T165" s="257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260</v>
      </c>
      <c r="AU165" s="17" t="s">
        <v>83</v>
      </c>
    </row>
    <row r="166" s="2" customFormat="1" ht="6.96" customHeight="1">
      <c r="A166" s="38"/>
      <c r="B166" s="59"/>
      <c r="C166" s="60"/>
      <c r="D166" s="60"/>
      <c r="E166" s="60"/>
      <c r="F166" s="60"/>
      <c r="G166" s="60"/>
      <c r="H166" s="60"/>
      <c r="I166" s="60"/>
      <c r="J166" s="60"/>
      <c r="K166" s="60"/>
      <c r="L166" s="44"/>
      <c r="M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</row>
  </sheetData>
  <sheetProtection sheet="1" autoFilter="0" formatColumns="0" formatRows="0" objects="1" scenarios="1" spinCount="100000" saltValue="UdaqTdZWiPx+XjAvfi9/f3ABM5hdMmHLflmH0X3cP5P7CtdmGBIR6vHHPU6JVGLKe2iD+/PaovU82tcZlA3FlQ==" hashValue="RN79sUe5CzsvY63mNlg3DpOTM8Rb6OMPocjv7VejwLZX9MSkM+5sKlkqQEtPBZAzTavG4qqXO0/eWvf1058uOg==" algorithmName="SHA-512" password="CC35"/>
  <autoFilter ref="C85:K165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1" r:id="rId1" display="https://podminky.urs.cz/item/CS_URS_2024_01/012103000"/>
    <hyperlink ref="F95" r:id="rId2" display="https://podminky.urs.cz/item/CS_URS_2024_01/012203000"/>
    <hyperlink ref="F98" r:id="rId3" display="https://podminky.urs.cz/item/CS_URS_2024_01/012303000"/>
    <hyperlink ref="F102" r:id="rId4" display="https://podminky.urs.cz/item/CS_URS_2024_01/013203000"/>
    <hyperlink ref="F105" r:id="rId5" display="https://podminky.urs.cz/item/CS_URS_2024_01/013254000"/>
    <hyperlink ref="F108" r:id="rId6" display="https://podminky.urs.cz/item/CS_URS_2024_01/013274000"/>
    <hyperlink ref="F112" r:id="rId7" display="https://podminky.urs.cz/item/CS_URS_2024_01/013284000"/>
    <hyperlink ref="F116" r:id="rId8" display="https://podminky.urs.cz/item/CS_URS_2024_01/013294000"/>
    <hyperlink ref="F121" r:id="rId9" display="https://podminky.urs.cz/item/CS_URS_2024_01/020001000"/>
    <hyperlink ref="F125" r:id="rId10" display="https://podminky.urs.cz/item/CS_URS_2024_01/031002000"/>
    <hyperlink ref="F128" r:id="rId11" display="https://podminky.urs.cz/item/CS_URS_2024_01/032002000"/>
    <hyperlink ref="F131" r:id="rId12" display="https://podminky.urs.cz/item/CS_URS_2024_01/033002000"/>
    <hyperlink ref="F134" r:id="rId13" display="https://podminky.urs.cz/item/CS_URS_2024_01/034103000"/>
    <hyperlink ref="F137" r:id="rId14" display="https://podminky.urs.cz/item/CS_URS_2024_01/035002000"/>
    <hyperlink ref="F140" r:id="rId15" display="https://podminky.urs.cz/item/CS_URS_2024_01/039002000"/>
    <hyperlink ref="F144" r:id="rId16" display="https://podminky.urs.cz/item/CS_URS_2024_01/041403000"/>
    <hyperlink ref="F147" r:id="rId17" display="https://podminky.urs.cz/item/CS_URS_2024_01/043154000"/>
    <hyperlink ref="F150" r:id="rId18" display="https://podminky.urs.cz/item/CS_URS_2024_01/045203000"/>
    <hyperlink ref="F155" r:id="rId19" display="https://podminky.urs.cz/item/CS_URS_2024_01/060001000"/>
    <hyperlink ref="F159" r:id="rId20" display="https://podminky.urs.cz/item/CS_URS_2024_01/070001000"/>
    <hyperlink ref="F164" r:id="rId21" display="https://podminky.urs.cz/item/CS_URS_2024_01/090001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2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61" customWidth="1"/>
    <col min="2" max="2" width="1.667969" style="261" customWidth="1"/>
    <col min="3" max="4" width="5" style="261" customWidth="1"/>
    <col min="5" max="5" width="11.66016" style="261" customWidth="1"/>
    <col min="6" max="6" width="9.160156" style="261" customWidth="1"/>
    <col min="7" max="7" width="5" style="261" customWidth="1"/>
    <col min="8" max="8" width="77.83203" style="261" customWidth="1"/>
    <col min="9" max="10" width="20" style="261" customWidth="1"/>
    <col min="11" max="11" width="1.667969" style="261" customWidth="1"/>
  </cols>
  <sheetData>
    <row r="1" s="1" customFormat="1" ht="37.5" customHeight="1"/>
    <row r="2" s="1" customFormat="1" ht="7.5" customHeight="1">
      <c r="B2" s="262"/>
      <c r="C2" s="263"/>
      <c r="D2" s="263"/>
      <c r="E2" s="263"/>
      <c r="F2" s="263"/>
      <c r="G2" s="263"/>
      <c r="H2" s="263"/>
      <c r="I2" s="263"/>
      <c r="J2" s="263"/>
      <c r="K2" s="264"/>
    </row>
    <row r="3" s="14" customFormat="1" ht="45" customHeight="1">
      <c r="B3" s="265"/>
      <c r="C3" s="266" t="s">
        <v>4238</v>
      </c>
      <c r="D3" s="266"/>
      <c r="E3" s="266"/>
      <c r="F3" s="266"/>
      <c r="G3" s="266"/>
      <c r="H3" s="266"/>
      <c r="I3" s="266"/>
      <c r="J3" s="266"/>
      <c r="K3" s="267"/>
    </row>
    <row r="4" s="1" customFormat="1" ht="25.5" customHeight="1">
      <c r="B4" s="268"/>
      <c r="C4" s="269" t="s">
        <v>4239</v>
      </c>
      <c r="D4" s="269"/>
      <c r="E4" s="269"/>
      <c r="F4" s="269"/>
      <c r="G4" s="269"/>
      <c r="H4" s="269"/>
      <c r="I4" s="269"/>
      <c r="J4" s="269"/>
      <c r="K4" s="270"/>
    </row>
    <row r="5" s="1" customFormat="1" ht="5.25" customHeight="1">
      <c r="B5" s="268"/>
      <c r="C5" s="271"/>
      <c r="D5" s="271"/>
      <c r="E5" s="271"/>
      <c r="F5" s="271"/>
      <c r="G5" s="271"/>
      <c r="H5" s="271"/>
      <c r="I5" s="271"/>
      <c r="J5" s="271"/>
      <c r="K5" s="270"/>
    </row>
    <row r="6" s="1" customFormat="1" ht="15" customHeight="1">
      <c r="B6" s="268"/>
      <c r="C6" s="272" t="s">
        <v>4240</v>
      </c>
      <c r="D6" s="272"/>
      <c r="E6" s="272"/>
      <c r="F6" s="272"/>
      <c r="G6" s="272"/>
      <c r="H6" s="272"/>
      <c r="I6" s="272"/>
      <c r="J6" s="272"/>
      <c r="K6" s="270"/>
    </row>
    <row r="7" s="1" customFormat="1" ht="15" customHeight="1">
      <c r="B7" s="273"/>
      <c r="C7" s="272" t="s">
        <v>4241</v>
      </c>
      <c r="D7" s="272"/>
      <c r="E7" s="272"/>
      <c r="F7" s="272"/>
      <c r="G7" s="272"/>
      <c r="H7" s="272"/>
      <c r="I7" s="272"/>
      <c r="J7" s="272"/>
      <c r="K7" s="270"/>
    </row>
    <row r="8" s="1" customFormat="1" ht="12.75" customHeight="1">
      <c r="B8" s="273"/>
      <c r="C8" s="272"/>
      <c r="D8" s="272"/>
      <c r="E8" s="272"/>
      <c r="F8" s="272"/>
      <c r="G8" s="272"/>
      <c r="H8" s="272"/>
      <c r="I8" s="272"/>
      <c r="J8" s="272"/>
      <c r="K8" s="270"/>
    </row>
    <row r="9" s="1" customFormat="1" ht="15" customHeight="1">
      <c r="B9" s="273"/>
      <c r="C9" s="272" t="s">
        <v>4242</v>
      </c>
      <c r="D9" s="272"/>
      <c r="E9" s="272"/>
      <c r="F9" s="272"/>
      <c r="G9" s="272"/>
      <c r="H9" s="272"/>
      <c r="I9" s="272"/>
      <c r="J9" s="272"/>
      <c r="K9" s="270"/>
    </row>
    <row r="10" s="1" customFormat="1" ht="15" customHeight="1">
      <c r="B10" s="273"/>
      <c r="C10" s="272"/>
      <c r="D10" s="272" t="s">
        <v>4243</v>
      </c>
      <c r="E10" s="272"/>
      <c r="F10" s="272"/>
      <c r="G10" s="272"/>
      <c r="H10" s="272"/>
      <c r="I10" s="272"/>
      <c r="J10" s="272"/>
      <c r="K10" s="270"/>
    </row>
    <row r="11" s="1" customFormat="1" ht="15" customHeight="1">
      <c r="B11" s="273"/>
      <c r="C11" s="274"/>
      <c r="D11" s="272" t="s">
        <v>4244</v>
      </c>
      <c r="E11" s="272"/>
      <c r="F11" s="272"/>
      <c r="G11" s="272"/>
      <c r="H11" s="272"/>
      <c r="I11" s="272"/>
      <c r="J11" s="272"/>
      <c r="K11" s="270"/>
    </row>
    <row r="12" s="1" customFormat="1" ht="15" customHeight="1">
      <c r="B12" s="273"/>
      <c r="C12" s="274"/>
      <c r="D12" s="272"/>
      <c r="E12" s="272"/>
      <c r="F12" s="272"/>
      <c r="G12" s="272"/>
      <c r="H12" s="272"/>
      <c r="I12" s="272"/>
      <c r="J12" s="272"/>
      <c r="K12" s="270"/>
    </row>
    <row r="13" s="1" customFormat="1" ht="15" customHeight="1">
      <c r="B13" s="273"/>
      <c r="C13" s="274"/>
      <c r="D13" s="275" t="s">
        <v>4245</v>
      </c>
      <c r="E13" s="272"/>
      <c r="F13" s="272"/>
      <c r="G13" s="272"/>
      <c r="H13" s="272"/>
      <c r="I13" s="272"/>
      <c r="J13" s="272"/>
      <c r="K13" s="270"/>
    </row>
    <row r="14" s="1" customFormat="1" ht="12.75" customHeight="1">
      <c r="B14" s="273"/>
      <c r="C14" s="274"/>
      <c r="D14" s="274"/>
      <c r="E14" s="274"/>
      <c r="F14" s="274"/>
      <c r="G14" s="274"/>
      <c r="H14" s="274"/>
      <c r="I14" s="274"/>
      <c r="J14" s="274"/>
      <c r="K14" s="270"/>
    </row>
    <row r="15" s="1" customFormat="1" ht="15" customHeight="1">
      <c r="B15" s="273"/>
      <c r="C15" s="274"/>
      <c r="D15" s="272" t="s">
        <v>4246</v>
      </c>
      <c r="E15" s="272"/>
      <c r="F15" s="272"/>
      <c r="G15" s="272"/>
      <c r="H15" s="272"/>
      <c r="I15" s="272"/>
      <c r="J15" s="272"/>
      <c r="K15" s="270"/>
    </row>
    <row r="16" s="1" customFormat="1" ht="15" customHeight="1">
      <c r="B16" s="273"/>
      <c r="C16" s="274"/>
      <c r="D16" s="272" t="s">
        <v>4247</v>
      </c>
      <c r="E16" s="272"/>
      <c r="F16" s="272"/>
      <c r="G16" s="272"/>
      <c r="H16" s="272"/>
      <c r="I16" s="272"/>
      <c r="J16" s="272"/>
      <c r="K16" s="270"/>
    </row>
    <row r="17" s="1" customFormat="1" ht="15" customHeight="1">
      <c r="B17" s="273"/>
      <c r="C17" s="274"/>
      <c r="D17" s="272" t="s">
        <v>4248</v>
      </c>
      <c r="E17" s="272"/>
      <c r="F17" s="272"/>
      <c r="G17" s="272"/>
      <c r="H17" s="272"/>
      <c r="I17" s="272"/>
      <c r="J17" s="272"/>
      <c r="K17" s="270"/>
    </row>
    <row r="18" s="1" customFormat="1" ht="15" customHeight="1">
      <c r="B18" s="273"/>
      <c r="C18" s="274"/>
      <c r="D18" s="274"/>
      <c r="E18" s="276" t="s">
        <v>102</v>
      </c>
      <c r="F18" s="272" t="s">
        <v>4249</v>
      </c>
      <c r="G18" s="272"/>
      <c r="H18" s="272"/>
      <c r="I18" s="272"/>
      <c r="J18" s="272"/>
      <c r="K18" s="270"/>
    </row>
    <row r="19" s="1" customFormat="1" ht="15" customHeight="1">
      <c r="B19" s="273"/>
      <c r="C19" s="274"/>
      <c r="D19" s="274"/>
      <c r="E19" s="276" t="s">
        <v>4250</v>
      </c>
      <c r="F19" s="272" t="s">
        <v>4251</v>
      </c>
      <c r="G19" s="272"/>
      <c r="H19" s="272"/>
      <c r="I19" s="272"/>
      <c r="J19" s="272"/>
      <c r="K19" s="270"/>
    </row>
    <row r="20" s="1" customFormat="1" ht="15" customHeight="1">
      <c r="B20" s="273"/>
      <c r="C20" s="274"/>
      <c r="D20" s="274"/>
      <c r="E20" s="276" t="s">
        <v>80</v>
      </c>
      <c r="F20" s="272" t="s">
        <v>4252</v>
      </c>
      <c r="G20" s="272"/>
      <c r="H20" s="272"/>
      <c r="I20" s="272"/>
      <c r="J20" s="272"/>
      <c r="K20" s="270"/>
    </row>
    <row r="21" s="1" customFormat="1" ht="15" customHeight="1">
      <c r="B21" s="273"/>
      <c r="C21" s="274"/>
      <c r="D21" s="274"/>
      <c r="E21" s="276" t="s">
        <v>115</v>
      </c>
      <c r="F21" s="272" t="s">
        <v>4253</v>
      </c>
      <c r="G21" s="272"/>
      <c r="H21" s="272"/>
      <c r="I21" s="272"/>
      <c r="J21" s="272"/>
      <c r="K21" s="270"/>
    </row>
    <row r="22" s="1" customFormat="1" ht="15" customHeight="1">
      <c r="B22" s="273"/>
      <c r="C22" s="274"/>
      <c r="D22" s="274"/>
      <c r="E22" s="276" t="s">
        <v>4254</v>
      </c>
      <c r="F22" s="272" t="s">
        <v>4255</v>
      </c>
      <c r="G22" s="272"/>
      <c r="H22" s="272"/>
      <c r="I22" s="272"/>
      <c r="J22" s="272"/>
      <c r="K22" s="270"/>
    </row>
    <row r="23" s="1" customFormat="1" ht="15" customHeight="1">
      <c r="B23" s="273"/>
      <c r="C23" s="274"/>
      <c r="D23" s="274"/>
      <c r="E23" s="276" t="s">
        <v>89</v>
      </c>
      <c r="F23" s="272" t="s">
        <v>4256</v>
      </c>
      <c r="G23" s="272"/>
      <c r="H23" s="272"/>
      <c r="I23" s="272"/>
      <c r="J23" s="272"/>
      <c r="K23" s="270"/>
    </row>
    <row r="24" s="1" customFormat="1" ht="12.75" customHeight="1">
      <c r="B24" s="273"/>
      <c r="C24" s="274"/>
      <c r="D24" s="274"/>
      <c r="E24" s="274"/>
      <c r="F24" s="274"/>
      <c r="G24" s="274"/>
      <c r="H24" s="274"/>
      <c r="I24" s="274"/>
      <c r="J24" s="274"/>
      <c r="K24" s="270"/>
    </row>
    <row r="25" s="1" customFormat="1" ht="15" customHeight="1">
      <c r="B25" s="273"/>
      <c r="C25" s="272" t="s">
        <v>4257</v>
      </c>
      <c r="D25" s="272"/>
      <c r="E25" s="272"/>
      <c r="F25" s="272"/>
      <c r="G25" s="272"/>
      <c r="H25" s="272"/>
      <c r="I25" s="272"/>
      <c r="J25" s="272"/>
      <c r="K25" s="270"/>
    </row>
    <row r="26" s="1" customFormat="1" ht="15" customHeight="1">
      <c r="B26" s="273"/>
      <c r="C26" s="272" t="s">
        <v>4258</v>
      </c>
      <c r="D26" s="272"/>
      <c r="E26" s="272"/>
      <c r="F26" s="272"/>
      <c r="G26" s="272"/>
      <c r="H26" s="272"/>
      <c r="I26" s="272"/>
      <c r="J26" s="272"/>
      <c r="K26" s="270"/>
    </row>
    <row r="27" s="1" customFormat="1" ht="15" customHeight="1">
      <c r="B27" s="273"/>
      <c r="C27" s="272"/>
      <c r="D27" s="272" t="s">
        <v>4259</v>
      </c>
      <c r="E27" s="272"/>
      <c r="F27" s="272"/>
      <c r="G27" s="272"/>
      <c r="H27" s="272"/>
      <c r="I27" s="272"/>
      <c r="J27" s="272"/>
      <c r="K27" s="270"/>
    </row>
    <row r="28" s="1" customFormat="1" ht="15" customHeight="1">
      <c r="B28" s="273"/>
      <c r="C28" s="274"/>
      <c r="D28" s="272" t="s">
        <v>4260</v>
      </c>
      <c r="E28" s="272"/>
      <c r="F28" s="272"/>
      <c r="G28" s="272"/>
      <c r="H28" s="272"/>
      <c r="I28" s="272"/>
      <c r="J28" s="272"/>
      <c r="K28" s="270"/>
    </row>
    <row r="29" s="1" customFormat="1" ht="12.75" customHeight="1">
      <c r="B29" s="273"/>
      <c r="C29" s="274"/>
      <c r="D29" s="274"/>
      <c r="E29" s="274"/>
      <c r="F29" s="274"/>
      <c r="G29" s="274"/>
      <c r="H29" s="274"/>
      <c r="I29" s="274"/>
      <c r="J29" s="274"/>
      <c r="K29" s="270"/>
    </row>
    <row r="30" s="1" customFormat="1" ht="15" customHeight="1">
      <c r="B30" s="273"/>
      <c r="C30" s="274"/>
      <c r="D30" s="272" t="s">
        <v>4261</v>
      </c>
      <c r="E30" s="272"/>
      <c r="F30" s="272"/>
      <c r="G30" s="272"/>
      <c r="H30" s="272"/>
      <c r="I30" s="272"/>
      <c r="J30" s="272"/>
      <c r="K30" s="270"/>
    </row>
    <row r="31" s="1" customFormat="1" ht="15" customHeight="1">
      <c r="B31" s="273"/>
      <c r="C31" s="274"/>
      <c r="D31" s="272" t="s">
        <v>4262</v>
      </c>
      <c r="E31" s="272"/>
      <c r="F31" s="272"/>
      <c r="G31" s="272"/>
      <c r="H31" s="272"/>
      <c r="I31" s="272"/>
      <c r="J31" s="272"/>
      <c r="K31" s="270"/>
    </row>
    <row r="32" s="1" customFormat="1" ht="12.75" customHeight="1">
      <c r="B32" s="273"/>
      <c r="C32" s="274"/>
      <c r="D32" s="274"/>
      <c r="E32" s="274"/>
      <c r="F32" s="274"/>
      <c r="G32" s="274"/>
      <c r="H32" s="274"/>
      <c r="I32" s="274"/>
      <c r="J32" s="274"/>
      <c r="K32" s="270"/>
    </row>
    <row r="33" s="1" customFormat="1" ht="15" customHeight="1">
      <c r="B33" s="273"/>
      <c r="C33" s="274"/>
      <c r="D33" s="272" t="s">
        <v>4263</v>
      </c>
      <c r="E33" s="272"/>
      <c r="F33" s="272"/>
      <c r="G33" s="272"/>
      <c r="H33" s="272"/>
      <c r="I33" s="272"/>
      <c r="J33" s="272"/>
      <c r="K33" s="270"/>
    </row>
    <row r="34" s="1" customFormat="1" ht="15" customHeight="1">
      <c r="B34" s="273"/>
      <c r="C34" s="274"/>
      <c r="D34" s="272" t="s">
        <v>4264</v>
      </c>
      <c r="E34" s="272"/>
      <c r="F34" s="272"/>
      <c r="G34" s="272"/>
      <c r="H34" s="272"/>
      <c r="I34" s="272"/>
      <c r="J34" s="272"/>
      <c r="K34" s="270"/>
    </row>
    <row r="35" s="1" customFormat="1" ht="15" customHeight="1">
      <c r="B35" s="273"/>
      <c r="C35" s="274"/>
      <c r="D35" s="272" t="s">
        <v>4265</v>
      </c>
      <c r="E35" s="272"/>
      <c r="F35" s="272"/>
      <c r="G35" s="272"/>
      <c r="H35" s="272"/>
      <c r="I35" s="272"/>
      <c r="J35" s="272"/>
      <c r="K35" s="270"/>
    </row>
    <row r="36" s="1" customFormat="1" ht="15" customHeight="1">
      <c r="B36" s="273"/>
      <c r="C36" s="274"/>
      <c r="D36" s="272"/>
      <c r="E36" s="275" t="s">
        <v>136</v>
      </c>
      <c r="F36" s="272"/>
      <c r="G36" s="272" t="s">
        <v>4266</v>
      </c>
      <c r="H36" s="272"/>
      <c r="I36" s="272"/>
      <c r="J36" s="272"/>
      <c r="K36" s="270"/>
    </row>
    <row r="37" s="1" customFormat="1" ht="30.75" customHeight="1">
      <c r="B37" s="273"/>
      <c r="C37" s="274"/>
      <c r="D37" s="272"/>
      <c r="E37" s="275" t="s">
        <v>4267</v>
      </c>
      <c r="F37" s="272"/>
      <c r="G37" s="272" t="s">
        <v>4268</v>
      </c>
      <c r="H37" s="272"/>
      <c r="I37" s="272"/>
      <c r="J37" s="272"/>
      <c r="K37" s="270"/>
    </row>
    <row r="38" s="1" customFormat="1" ht="15" customHeight="1">
      <c r="B38" s="273"/>
      <c r="C38" s="274"/>
      <c r="D38" s="272"/>
      <c r="E38" s="275" t="s">
        <v>54</v>
      </c>
      <c r="F38" s="272"/>
      <c r="G38" s="272" t="s">
        <v>4269</v>
      </c>
      <c r="H38" s="272"/>
      <c r="I38" s="272"/>
      <c r="J38" s="272"/>
      <c r="K38" s="270"/>
    </row>
    <row r="39" s="1" customFormat="1" ht="15" customHeight="1">
      <c r="B39" s="273"/>
      <c r="C39" s="274"/>
      <c r="D39" s="272"/>
      <c r="E39" s="275" t="s">
        <v>55</v>
      </c>
      <c r="F39" s="272"/>
      <c r="G39" s="272" t="s">
        <v>4270</v>
      </c>
      <c r="H39" s="272"/>
      <c r="I39" s="272"/>
      <c r="J39" s="272"/>
      <c r="K39" s="270"/>
    </row>
    <row r="40" s="1" customFormat="1" ht="15" customHeight="1">
      <c r="B40" s="273"/>
      <c r="C40" s="274"/>
      <c r="D40" s="272"/>
      <c r="E40" s="275" t="s">
        <v>137</v>
      </c>
      <c r="F40" s="272"/>
      <c r="G40" s="272" t="s">
        <v>4271</v>
      </c>
      <c r="H40" s="272"/>
      <c r="I40" s="272"/>
      <c r="J40" s="272"/>
      <c r="K40" s="270"/>
    </row>
    <row r="41" s="1" customFormat="1" ht="15" customHeight="1">
      <c r="B41" s="273"/>
      <c r="C41" s="274"/>
      <c r="D41" s="272"/>
      <c r="E41" s="275" t="s">
        <v>138</v>
      </c>
      <c r="F41" s="272"/>
      <c r="G41" s="272" t="s">
        <v>4272</v>
      </c>
      <c r="H41" s="272"/>
      <c r="I41" s="272"/>
      <c r="J41" s="272"/>
      <c r="K41" s="270"/>
    </row>
    <row r="42" s="1" customFormat="1" ht="15" customHeight="1">
      <c r="B42" s="273"/>
      <c r="C42" s="274"/>
      <c r="D42" s="272"/>
      <c r="E42" s="275" t="s">
        <v>4273</v>
      </c>
      <c r="F42" s="272"/>
      <c r="G42" s="272" t="s">
        <v>4274</v>
      </c>
      <c r="H42" s="272"/>
      <c r="I42" s="272"/>
      <c r="J42" s="272"/>
      <c r="K42" s="270"/>
    </row>
    <row r="43" s="1" customFormat="1" ht="15" customHeight="1">
      <c r="B43" s="273"/>
      <c r="C43" s="274"/>
      <c r="D43" s="272"/>
      <c r="E43" s="275"/>
      <c r="F43" s="272"/>
      <c r="G43" s="272" t="s">
        <v>4275</v>
      </c>
      <c r="H43" s="272"/>
      <c r="I43" s="272"/>
      <c r="J43" s="272"/>
      <c r="K43" s="270"/>
    </row>
    <row r="44" s="1" customFormat="1" ht="15" customHeight="1">
      <c r="B44" s="273"/>
      <c r="C44" s="274"/>
      <c r="D44" s="272"/>
      <c r="E44" s="275" t="s">
        <v>4276</v>
      </c>
      <c r="F44" s="272"/>
      <c r="G44" s="272" t="s">
        <v>4277</v>
      </c>
      <c r="H44" s="272"/>
      <c r="I44" s="272"/>
      <c r="J44" s="272"/>
      <c r="K44" s="270"/>
    </row>
    <row r="45" s="1" customFormat="1" ht="15" customHeight="1">
      <c r="B45" s="273"/>
      <c r="C45" s="274"/>
      <c r="D45" s="272"/>
      <c r="E45" s="275" t="s">
        <v>140</v>
      </c>
      <c r="F45" s="272"/>
      <c r="G45" s="272" t="s">
        <v>4278</v>
      </c>
      <c r="H45" s="272"/>
      <c r="I45" s="272"/>
      <c r="J45" s="272"/>
      <c r="K45" s="270"/>
    </row>
    <row r="46" s="1" customFormat="1" ht="12.75" customHeight="1">
      <c r="B46" s="273"/>
      <c r="C46" s="274"/>
      <c r="D46" s="272"/>
      <c r="E46" s="272"/>
      <c r="F46" s="272"/>
      <c r="G46" s="272"/>
      <c r="H46" s="272"/>
      <c r="I46" s="272"/>
      <c r="J46" s="272"/>
      <c r="K46" s="270"/>
    </row>
    <row r="47" s="1" customFormat="1" ht="15" customHeight="1">
      <c r="B47" s="273"/>
      <c r="C47" s="274"/>
      <c r="D47" s="272" t="s">
        <v>4279</v>
      </c>
      <c r="E47" s="272"/>
      <c r="F47" s="272"/>
      <c r="G47" s="272"/>
      <c r="H47" s="272"/>
      <c r="I47" s="272"/>
      <c r="J47" s="272"/>
      <c r="K47" s="270"/>
    </row>
    <row r="48" s="1" customFormat="1" ht="15" customHeight="1">
      <c r="B48" s="273"/>
      <c r="C48" s="274"/>
      <c r="D48" s="274"/>
      <c r="E48" s="272" t="s">
        <v>4280</v>
      </c>
      <c r="F48" s="272"/>
      <c r="G48" s="272"/>
      <c r="H48" s="272"/>
      <c r="I48" s="272"/>
      <c r="J48" s="272"/>
      <c r="K48" s="270"/>
    </row>
    <row r="49" s="1" customFormat="1" ht="15" customHeight="1">
      <c r="B49" s="273"/>
      <c r="C49" s="274"/>
      <c r="D49" s="274"/>
      <c r="E49" s="272" t="s">
        <v>4281</v>
      </c>
      <c r="F49" s="272"/>
      <c r="G49" s="272"/>
      <c r="H49" s="272"/>
      <c r="I49" s="272"/>
      <c r="J49" s="272"/>
      <c r="K49" s="270"/>
    </row>
    <row r="50" s="1" customFormat="1" ht="15" customHeight="1">
      <c r="B50" s="273"/>
      <c r="C50" s="274"/>
      <c r="D50" s="274"/>
      <c r="E50" s="272" t="s">
        <v>4282</v>
      </c>
      <c r="F50" s="272"/>
      <c r="G50" s="272"/>
      <c r="H50" s="272"/>
      <c r="I50" s="272"/>
      <c r="J50" s="272"/>
      <c r="K50" s="270"/>
    </row>
    <row r="51" s="1" customFormat="1" ht="15" customHeight="1">
      <c r="B51" s="273"/>
      <c r="C51" s="274"/>
      <c r="D51" s="272" t="s">
        <v>4283</v>
      </c>
      <c r="E51" s="272"/>
      <c r="F51" s="272"/>
      <c r="G51" s="272"/>
      <c r="H51" s="272"/>
      <c r="I51" s="272"/>
      <c r="J51" s="272"/>
      <c r="K51" s="270"/>
    </row>
    <row r="52" s="1" customFormat="1" ht="25.5" customHeight="1">
      <c r="B52" s="268"/>
      <c r="C52" s="269" t="s">
        <v>4284</v>
      </c>
      <c r="D52" s="269"/>
      <c r="E52" s="269"/>
      <c r="F52" s="269"/>
      <c r="G52" s="269"/>
      <c r="H52" s="269"/>
      <c r="I52" s="269"/>
      <c r="J52" s="269"/>
      <c r="K52" s="270"/>
    </row>
    <row r="53" s="1" customFormat="1" ht="5.25" customHeight="1">
      <c r="B53" s="268"/>
      <c r="C53" s="271"/>
      <c r="D53" s="271"/>
      <c r="E53" s="271"/>
      <c r="F53" s="271"/>
      <c r="G53" s="271"/>
      <c r="H53" s="271"/>
      <c r="I53" s="271"/>
      <c r="J53" s="271"/>
      <c r="K53" s="270"/>
    </row>
    <row r="54" s="1" customFormat="1" ht="15" customHeight="1">
      <c r="B54" s="268"/>
      <c r="C54" s="272" t="s">
        <v>4285</v>
      </c>
      <c r="D54" s="272"/>
      <c r="E54" s="272"/>
      <c r="F54" s="272"/>
      <c r="G54" s="272"/>
      <c r="H54" s="272"/>
      <c r="I54" s="272"/>
      <c r="J54" s="272"/>
      <c r="K54" s="270"/>
    </row>
    <row r="55" s="1" customFormat="1" ht="15" customHeight="1">
      <c r="B55" s="268"/>
      <c r="C55" s="272" t="s">
        <v>4286</v>
      </c>
      <c r="D55" s="272"/>
      <c r="E55" s="272"/>
      <c r="F55" s="272"/>
      <c r="G55" s="272"/>
      <c r="H55" s="272"/>
      <c r="I55" s="272"/>
      <c r="J55" s="272"/>
      <c r="K55" s="270"/>
    </row>
    <row r="56" s="1" customFormat="1" ht="12.75" customHeight="1">
      <c r="B56" s="268"/>
      <c r="C56" s="272"/>
      <c r="D56" s="272"/>
      <c r="E56" s="272"/>
      <c r="F56" s="272"/>
      <c r="G56" s="272"/>
      <c r="H56" s="272"/>
      <c r="I56" s="272"/>
      <c r="J56" s="272"/>
      <c r="K56" s="270"/>
    </row>
    <row r="57" s="1" customFormat="1" ht="15" customHeight="1">
      <c r="B57" s="268"/>
      <c r="C57" s="272" t="s">
        <v>4287</v>
      </c>
      <c r="D57" s="272"/>
      <c r="E57" s="272"/>
      <c r="F57" s="272"/>
      <c r="G57" s="272"/>
      <c r="H57" s="272"/>
      <c r="I57" s="272"/>
      <c r="J57" s="272"/>
      <c r="K57" s="270"/>
    </row>
    <row r="58" s="1" customFormat="1" ht="15" customHeight="1">
      <c r="B58" s="268"/>
      <c r="C58" s="274"/>
      <c r="D58" s="272" t="s">
        <v>4288</v>
      </c>
      <c r="E58" s="272"/>
      <c r="F58" s="272"/>
      <c r="G58" s="272"/>
      <c r="H58" s="272"/>
      <c r="I58" s="272"/>
      <c r="J58" s="272"/>
      <c r="K58" s="270"/>
    </row>
    <row r="59" s="1" customFormat="1" ht="15" customHeight="1">
      <c r="B59" s="268"/>
      <c r="C59" s="274"/>
      <c r="D59" s="272" t="s">
        <v>4289</v>
      </c>
      <c r="E59" s="272"/>
      <c r="F59" s="272"/>
      <c r="G59" s="272"/>
      <c r="H59" s="272"/>
      <c r="I59" s="272"/>
      <c r="J59" s="272"/>
      <c r="K59" s="270"/>
    </row>
    <row r="60" s="1" customFormat="1" ht="15" customHeight="1">
      <c r="B60" s="268"/>
      <c r="C60" s="274"/>
      <c r="D60" s="272" t="s">
        <v>4290</v>
      </c>
      <c r="E60" s="272"/>
      <c r="F60" s="272"/>
      <c r="G60" s="272"/>
      <c r="H60" s="272"/>
      <c r="I60" s="272"/>
      <c r="J60" s="272"/>
      <c r="K60" s="270"/>
    </row>
    <row r="61" s="1" customFormat="1" ht="15" customHeight="1">
      <c r="B61" s="268"/>
      <c r="C61" s="274"/>
      <c r="D61" s="272" t="s">
        <v>4291</v>
      </c>
      <c r="E61" s="272"/>
      <c r="F61" s="272"/>
      <c r="G61" s="272"/>
      <c r="H61" s="272"/>
      <c r="I61" s="272"/>
      <c r="J61" s="272"/>
      <c r="K61" s="270"/>
    </row>
    <row r="62" s="1" customFormat="1" ht="15" customHeight="1">
      <c r="B62" s="268"/>
      <c r="C62" s="274"/>
      <c r="D62" s="277" t="s">
        <v>4292</v>
      </c>
      <c r="E62" s="277"/>
      <c r="F62" s="277"/>
      <c r="G62" s="277"/>
      <c r="H62" s="277"/>
      <c r="I62" s="277"/>
      <c r="J62" s="277"/>
      <c r="K62" s="270"/>
    </row>
    <row r="63" s="1" customFormat="1" ht="15" customHeight="1">
      <c r="B63" s="268"/>
      <c r="C63" s="274"/>
      <c r="D63" s="272" t="s">
        <v>4293</v>
      </c>
      <c r="E63" s="272"/>
      <c r="F63" s="272"/>
      <c r="G63" s="272"/>
      <c r="H63" s="272"/>
      <c r="I63" s="272"/>
      <c r="J63" s="272"/>
      <c r="K63" s="270"/>
    </row>
    <row r="64" s="1" customFormat="1" ht="12.75" customHeight="1">
      <c r="B64" s="268"/>
      <c r="C64" s="274"/>
      <c r="D64" s="274"/>
      <c r="E64" s="278"/>
      <c r="F64" s="274"/>
      <c r="G64" s="274"/>
      <c r="H64" s="274"/>
      <c r="I64" s="274"/>
      <c r="J64" s="274"/>
      <c r="K64" s="270"/>
    </row>
    <row r="65" s="1" customFormat="1" ht="15" customHeight="1">
      <c r="B65" s="268"/>
      <c r="C65" s="274"/>
      <c r="D65" s="272" t="s">
        <v>4294</v>
      </c>
      <c r="E65" s="272"/>
      <c r="F65" s="272"/>
      <c r="G65" s="272"/>
      <c r="H65" s="272"/>
      <c r="I65" s="272"/>
      <c r="J65" s="272"/>
      <c r="K65" s="270"/>
    </row>
    <row r="66" s="1" customFormat="1" ht="15" customHeight="1">
      <c r="B66" s="268"/>
      <c r="C66" s="274"/>
      <c r="D66" s="277" t="s">
        <v>4295</v>
      </c>
      <c r="E66" s="277"/>
      <c r="F66" s="277"/>
      <c r="G66" s="277"/>
      <c r="H66" s="277"/>
      <c r="I66" s="277"/>
      <c r="J66" s="277"/>
      <c r="K66" s="270"/>
    </row>
    <row r="67" s="1" customFormat="1" ht="15" customHeight="1">
      <c r="B67" s="268"/>
      <c r="C67" s="274"/>
      <c r="D67" s="272" t="s">
        <v>4296</v>
      </c>
      <c r="E67" s="272"/>
      <c r="F67" s="272"/>
      <c r="G67" s="272"/>
      <c r="H67" s="272"/>
      <c r="I67" s="272"/>
      <c r="J67" s="272"/>
      <c r="K67" s="270"/>
    </row>
    <row r="68" s="1" customFormat="1" ht="15" customHeight="1">
      <c r="B68" s="268"/>
      <c r="C68" s="274"/>
      <c r="D68" s="272" t="s">
        <v>4297</v>
      </c>
      <c r="E68" s="272"/>
      <c r="F68" s="272"/>
      <c r="G68" s="272"/>
      <c r="H68" s="272"/>
      <c r="I68" s="272"/>
      <c r="J68" s="272"/>
      <c r="K68" s="270"/>
    </row>
    <row r="69" s="1" customFormat="1" ht="15" customHeight="1">
      <c r="B69" s="268"/>
      <c r="C69" s="274"/>
      <c r="D69" s="272" t="s">
        <v>4298</v>
      </c>
      <c r="E69" s="272"/>
      <c r="F69" s="272"/>
      <c r="G69" s="272"/>
      <c r="H69" s="272"/>
      <c r="I69" s="272"/>
      <c r="J69" s="272"/>
      <c r="K69" s="270"/>
    </row>
    <row r="70" s="1" customFormat="1" ht="15" customHeight="1">
      <c r="B70" s="268"/>
      <c r="C70" s="274"/>
      <c r="D70" s="272" t="s">
        <v>4299</v>
      </c>
      <c r="E70" s="272"/>
      <c r="F70" s="272"/>
      <c r="G70" s="272"/>
      <c r="H70" s="272"/>
      <c r="I70" s="272"/>
      <c r="J70" s="272"/>
      <c r="K70" s="270"/>
    </row>
    <row r="71" s="1" customFormat="1" ht="12.75" customHeight="1">
      <c r="B71" s="279"/>
      <c r="C71" s="280"/>
      <c r="D71" s="280"/>
      <c r="E71" s="280"/>
      <c r="F71" s="280"/>
      <c r="G71" s="280"/>
      <c r="H71" s="280"/>
      <c r="I71" s="280"/>
      <c r="J71" s="280"/>
      <c r="K71" s="281"/>
    </row>
    <row r="72" s="1" customFormat="1" ht="18.75" customHeight="1">
      <c r="B72" s="282"/>
      <c r="C72" s="282"/>
      <c r="D72" s="282"/>
      <c r="E72" s="282"/>
      <c r="F72" s="282"/>
      <c r="G72" s="282"/>
      <c r="H72" s="282"/>
      <c r="I72" s="282"/>
      <c r="J72" s="282"/>
      <c r="K72" s="283"/>
    </row>
    <row r="73" s="1" customFormat="1" ht="18.75" customHeight="1">
      <c r="B73" s="283"/>
      <c r="C73" s="283"/>
      <c r="D73" s="283"/>
      <c r="E73" s="283"/>
      <c r="F73" s="283"/>
      <c r="G73" s="283"/>
      <c r="H73" s="283"/>
      <c r="I73" s="283"/>
      <c r="J73" s="283"/>
      <c r="K73" s="283"/>
    </row>
    <row r="74" s="1" customFormat="1" ht="7.5" customHeight="1">
      <c r="B74" s="284"/>
      <c r="C74" s="285"/>
      <c r="D74" s="285"/>
      <c r="E74" s="285"/>
      <c r="F74" s="285"/>
      <c r="G74" s="285"/>
      <c r="H74" s="285"/>
      <c r="I74" s="285"/>
      <c r="J74" s="285"/>
      <c r="K74" s="286"/>
    </row>
    <row r="75" s="1" customFormat="1" ht="45" customHeight="1">
      <c r="B75" s="287"/>
      <c r="C75" s="288" t="s">
        <v>4300</v>
      </c>
      <c r="D75" s="288"/>
      <c r="E75" s="288"/>
      <c r="F75" s="288"/>
      <c r="G75" s="288"/>
      <c r="H75" s="288"/>
      <c r="I75" s="288"/>
      <c r="J75" s="288"/>
      <c r="K75" s="289"/>
    </row>
    <row r="76" s="1" customFormat="1" ht="17.25" customHeight="1">
      <c r="B76" s="287"/>
      <c r="C76" s="290" t="s">
        <v>4301</v>
      </c>
      <c r="D76" s="290"/>
      <c r="E76" s="290"/>
      <c r="F76" s="290" t="s">
        <v>4302</v>
      </c>
      <c r="G76" s="291"/>
      <c r="H76" s="290" t="s">
        <v>55</v>
      </c>
      <c r="I76" s="290" t="s">
        <v>58</v>
      </c>
      <c r="J76" s="290" t="s">
        <v>4303</v>
      </c>
      <c r="K76" s="289"/>
    </row>
    <row r="77" s="1" customFormat="1" ht="17.25" customHeight="1">
      <c r="B77" s="287"/>
      <c r="C77" s="292" t="s">
        <v>4304</v>
      </c>
      <c r="D77" s="292"/>
      <c r="E77" s="292"/>
      <c r="F77" s="293" t="s">
        <v>4305</v>
      </c>
      <c r="G77" s="294"/>
      <c r="H77" s="292"/>
      <c r="I77" s="292"/>
      <c r="J77" s="292" t="s">
        <v>4306</v>
      </c>
      <c r="K77" s="289"/>
    </row>
    <row r="78" s="1" customFormat="1" ht="5.25" customHeight="1">
      <c r="B78" s="287"/>
      <c r="C78" s="295"/>
      <c r="D78" s="295"/>
      <c r="E78" s="295"/>
      <c r="F78" s="295"/>
      <c r="G78" s="296"/>
      <c r="H78" s="295"/>
      <c r="I78" s="295"/>
      <c r="J78" s="295"/>
      <c r="K78" s="289"/>
    </row>
    <row r="79" s="1" customFormat="1" ht="15" customHeight="1">
      <c r="B79" s="287"/>
      <c r="C79" s="275" t="s">
        <v>54</v>
      </c>
      <c r="D79" s="297"/>
      <c r="E79" s="297"/>
      <c r="F79" s="298" t="s">
        <v>4307</v>
      </c>
      <c r="G79" s="299"/>
      <c r="H79" s="275" t="s">
        <v>4308</v>
      </c>
      <c r="I79" s="275" t="s">
        <v>4309</v>
      </c>
      <c r="J79" s="275">
        <v>20</v>
      </c>
      <c r="K79" s="289"/>
    </row>
    <row r="80" s="1" customFormat="1" ht="15" customHeight="1">
      <c r="B80" s="287"/>
      <c r="C80" s="275" t="s">
        <v>4310</v>
      </c>
      <c r="D80" s="275"/>
      <c r="E80" s="275"/>
      <c r="F80" s="298" t="s">
        <v>4307</v>
      </c>
      <c r="G80" s="299"/>
      <c r="H80" s="275" t="s">
        <v>4311</v>
      </c>
      <c r="I80" s="275" t="s">
        <v>4309</v>
      </c>
      <c r="J80" s="275">
        <v>120</v>
      </c>
      <c r="K80" s="289"/>
    </row>
    <row r="81" s="1" customFormat="1" ht="15" customHeight="1">
      <c r="B81" s="300"/>
      <c r="C81" s="275" t="s">
        <v>4312</v>
      </c>
      <c r="D81" s="275"/>
      <c r="E81" s="275"/>
      <c r="F81" s="298" t="s">
        <v>4313</v>
      </c>
      <c r="G81" s="299"/>
      <c r="H81" s="275" t="s">
        <v>4314</v>
      </c>
      <c r="I81" s="275" t="s">
        <v>4309</v>
      </c>
      <c r="J81" s="275">
        <v>50</v>
      </c>
      <c r="K81" s="289"/>
    </row>
    <row r="82" s="1" customFormat="1" ht="15" customHeight="1">
      <c r="B82" s="300"/>
      <c r="C82" s="275" t="s">
        <v>4315</v>
      </c>
      <c r="D82" s="275"/>
      <c r="E82" s="275"/>
      <c r="F82" s="298" t="s">
        <v>4307</v>
      </c>
      <c r="G82" s="299"/>
      <c r="H82" s="275" t="s">
        <v>4316</v>
      </c>
      <c r="I82" s="275" t="s">
        <v>4317</v>
      </c>
      <c r="J82" s="275"/>
      <c r="K82" s="289"/>
    </row>
    <row r="83" s="1" customFormat="1" ht="15" customHeight="1">
      <c r="B83" s="300"/>
      <c r="C83" s="301" t="s">
        <v>4318</v>
      </c>
      <c r="D83" s="301"/>
      <c r="E83" s="301"/>
      <c r="F83" s="302" t="s">
        <v>4313</v>
      </c>
      <c r="G83" s="301"/>
      <c r="H83" s="301" t="s">
        <v>4319</v>
      </c>
      <c r="I83" s="301" t="s">
        <v>4309</v>
      </c>
      <c r="J83" s="301">
        <v>15</v>
      </c>
      <c r="K83" s="289"/>
    </row>
    <row r="84" s="1" customFormat="1" ht="15" customHeight="1">
      <c r="B84" s="300"/>
      <c r="C84" s="301" t="s">
        <v>4320</v>
      </c>
      <c r="D84" s="301"/>
      <c r="E84" s="301"/>
      <c r="F84" s="302" t="s">
        <v>4313</v>
      </c>
      <c r="G84" s="301"/>
      <c r="H84" s="301" t="s">
        <v>4321</v>
      </c>
      <c r="I84" s="301" t="s">
        <v>4309</v>
      </c>
      <c r="J84" s="301">
        <v>15</v>
      </c>
      <c r="K84" s="289"/>
    </row>
    <row r="85" s="1" customFormat="1" ht="15" customHeight="1">
      <c r="B85" s="300"/>
      <c r="C85" s="301" t="s">
        <v>4322</v>
      </c>
      <c r="D85" s="301"/>
      <c r="E85" s="301"/>
      <c r="F85" s="302" t="s">
        <v>4313</v>
      </c>
      <c r="G85" s="301"/>
      <c r="H85" s="301" t="s">
        <v>4323</v>
      </c>
      <c r="I85" s="301" t="s">
        <v>4309</v>
      </c>
      <c r="J85" s="301">
        <v>20</v>
      </c>
      <c r="K85" s="289"/>
    </row>
    <row r="86" s="1" customFormat="1" ht="15" customHeight="1">
      <c r="B86" s="300"/>
      <c r="C86" s="301" t="s">
        <v>4324</v>
      </c>
      <c r="D86" s="301"/>
      <c r="E86" s="301"/>
      <c r="F86" s="302" t="s">
        <v>4313</v>
      </c>
      <c r="G86" s="301"/>
      <c r="H86" s="301" t="s">
        <v>4325</v>
      </c>
      <c r="I86" s="301" t="s">
        <v>4309</v>
      </c>
      <c r="J86" s="301">
        <v>20</v>
      </c>
      <c r="K86" s="289"/>
    </row>
    <row r="87" s="1" customFormat="1" ht="15" customHeight="1">
      <c r="B87" s="300"/>
      <c r="C87" s="275" t="s">
        <v>4326</v>
      </c>
      <c r="D87" s="275"/>
      <c r="E87" s="275"/>
      <c r="F87" s="298" t="s">
        <v>4313</v>
      </c>
      <c r="G87" s="299"/>
      <c r="H87" s="275" t="s">
        <v>4327</v>
      </c>
      <c r="I87" s="275" t="s">
        <v>4309</v>
      </c>
      <c r="J87" s="275">
        <v>50</v>
      </c>
      <c r="K87" s="289"/>
    </row>
    <row r="88" s="1" customFormat="1" ht="15" customHeight="1">
      <c r="B88" s="300"/>
      <c r="C88" s="275" t="s">
        <v>4328</v>
      </c>
      <c r="D88" s="275"/>
      <c r="E88" s="275"/>
      <c r="F88" s="298" t="s">
        <v>4313</v>
      </c>
      <c r="G88" s="299"/>
      <c r="H88" s="275" t="s">
        <v>4329</v>
      </c>
      <c r="I88" s="275" t="s">
        <v>4309</v>
      </c>
      <c r="J88" s="275">
        <v>20</v>
      </c>
      <c r="K88" s="289"/>
    </row>
    <row r="89" s="1" customFormat="1" ht="15" customHeight="1">
      <c r="B89" s="300"/>
      <c r="C89" s="275" t="s">
        <v>4330</v>
      </c>
      <c r="D89" s="275"/>
      <c r="E89" s="275"/>
      <c r="F89" s="298" t="s">
        <v>4313</v>
      </c>
      <c r="G89" s="299"/>
      <c r="H89" s="275" t="s">
        <v>4331</v>
      </c>
      <c r="I89" s="275" t="s">
        <v>4309</v>
      </c>
      <c r="J89" s="275">
        <v>20</v>
      </c>
      <c r="K89" s="289"/>
    </row>
    <row r="90" s="1" customFormat="1" ht="15" customHeight="1">
      <c r="B90" s="300"/>
      <c r="C90" s="275" t="s">
        <v>4332</v>
      </c>
      <c r="D90" s="275"/>
      <c r="E90" s="275"/>
      <c r="F90" s="298" t="s">
        <v>4313</v>
      </c>
      <c r="G90" s="299"/>
      <c r="H90" s="275" t="s">
        <v>4333</v>
      </c>
      <c r="I90" s="275" t="s">
        <v>4309</v>
      </c>
      <c r="J90" s="275">
        <v>50</v>
      </c>
      <c r="K90" s="289"/>
    </row>
    <row r="91" s="1" customFormat="1" ht="15" customHeight="1">
      <c r="B91" s="300"/>
      <c r="C91" s="275" t="s">
        <v>4334</v>
      </c>
      <c r="D91" s="275"/>
      <c r="E91" s="275"/>
      <c r="F91" s="298" t="s">
        <v>4313</v>
      </c>
      <c r="G91" s="299"/>
      <c r="H91" s="275" t="s">
        <v>4334</v>
      </c>
      <c r="I91" s="275" t="s">
        <v>4309</v>
      </c>
      <c r="J91" s="275">
        <v>50</v>
      </c>
      <c r="K91" s="289"/>
    </row>
    <row r="92" s="1" customFormat="1" ht="15" customHeight="1">
      <c r="B92" s="300"/>
      <c r="C92" s="275" t="s">
        <v>4335</v>
      </c>
      <c r="D92" s="275"/>
      <c r="E92" s="275"/>
      <c r="F92" s="298" t="s">
        <v>4313</v>
      </c>
      <c r="G92" s="299"/>
      <c r="H92" s="275" t="s">
        <v>4336</v>
      </c>
      <c r="I92" s="275" t="s">
        <v>4309</v>
      </c>
      <c r="J92" s="275">
        <v>255</v>
      </c>
      <c r="K92" s="289"/>
    </row>
    <row r="93" s="1" customFormat="1" ht="15" customHeight="1">
      <c r="B93" s="300"/>
      <c r="C93" s="275" t="s">
        <v>4337</v>
      </c>
      <c r="D93" s="275"/>
      <c r="E93" s="275"/>
      <c r="F93" s="298" t="s">
        <v>4307</v>
      </c>
      <c r="G93" s="299"/>
      <c r="H93" s="275" t="s">
        <v>4338</v>
      </c>
      <c r="I93" s="275" t="s">
        <v>4339</v>
      </c>
      <c r="J93" s="275"/>
      <c r="K93" s="289"/>
    </row>
    <row r="94" s="1" customFormat="1" ht="15" customHeight="1">
      <c r="B94" s="300"/>
      <c r="C94" s="275" t="s">
        <v>4340</v>
      </c>
      <c r="D94" s="275"/>
      <c r="E94" s="275"/>
      <c r="F94" s="298" t="s">
        <v>4307</v>
      </c>
      <c r="G94" s="299"/>
      <c r="H94" s="275" t="s">
        <v>4341</v>
      </c>
      <c r="I94" s="275" t="s">
        <v>4342</v>
      </c>
      <c r="J94" s="275"/>
      <c r="K94" s="289"/>
    </row>
    <row r="95" s="1" customFormat="1" ht="15" customHeight="1">
      <c r="B95" s="300"/>
      <c r="C95" s="275" t="s">
        <v>4343</v>
      </c>
      <c r="D95" s="275"/>
      <c r="E95" s="275"/>
      <c r="F95" s="298" t="s">
        <v>4307</v>
      </c>
      <c r="G95" s="299"/>
      <c r="H95" s="275" t="s">
        <v>4343</v>
      </c>
      <c r="I95" s="275" t="s">
        <v>4342</v>
      </c>
      <c r="J95" s="275"/>
      <c r="K95" s="289"/>
    </row>
    <row r="96" s="1" customFormat="1" ht="15" customHeight="1">
      <c r="B96" s="300"/>
      <c r="C96" s="275" t="s">
        <v>39</v>
      </c>
      <c r="D96" s="275"/>
      <c r="E96" s="275"/>
      <c r="F96" s="298" t="s">
        <v>4307</v>
      </c>
      <c r="G96" s="299"/>
      <c r="H96" s="275" t="s">
        <v>4344</v>
      </c>
      <c r="I96" s="275" t="s">
        <v>4342</v>
      </c>
      <c r="J96" s="275"/>
      <c r="K96" s="289"/>
    </row>
    <row r="97" s="1" customFormat="1" ht="15" customHeight="1">
      <c r="B97" s="300"/>
      <c r="C97" s="275" t="s">
        <v>49</v>
      </c>
      <c r="D97" s="275"/>
      <c r="E97" s="275"/>
      <c r="F97" s="298" t="s">
        <v>4307</v>
      </c>
      <c r="G97" s="299"/>
      <c r="H97" s="275" t="s">
        <v>4345</v>
      </c>
      <c r="I97" s="275" t="s">
        <v>4342</v>
      </c>
      <c r="J97" s="275"/>
      <c r="K97" s="289"/>
    </row>
    <row r="98" s="1" customFormat="1" ht="15" customHeight="1">
      <c r="B98" s="303"/>
      <c r="C98" s="304"/>
      <c r="D98" s="304"/>
      <c r="E98" s="304"/>
      <c r="F98" s="304"/>
      <c r="G98" s="304"/>
      <c r="H98" s="304"/>
      <c r="I98" s="304"/>
      <c r="J98" s="304"/>
      <c r="K98" s="305"/>
    </row>
    <row r="99" s="1" customFormat="1" ht="18.75" customHeight="1">
      <c r="B99" s="306"/>
      <c r="C99" s="307"/>
      <c r="D99" s="307"/>
      <c r="E99" s="307"/>
      <c r="F99" s="307"/>
      <c r="G99" s="307"/>
      <c r="H99" s="307"/>
      <c r="I99" s="307"/>
      <c r="J99" s="307"/>
      <c r="K99" s="306"/>
    </row>
    <row r="100" s="1" customFormat="1" ht="18.75" customHeight="1">
      <c r="B100" s="283"/>
      <c r="C100" s="283"/>
      <c r="D100" s="283"/>
      <c r="E100" s="283"/>
      <c r="F100" s="283"/>
      <c r="G100" s="283"/>
      <c r="H100" s="283"/>
      <c r="I100" s="283"/>
      <c r="J100" s="283"/>
      <c r="K100" s="283"/>
    </row>
    <row r="101" s="1" customFormat="1" ht="7.5" customHeight="1">
      <c r="B101" s="284"/>
      <c r="C101" s="285"/>
      <c r="D101" s="285"/>
      <c r="E101" s="285"/>
      <c r="F101" s="285"/>
      <c r="G101" s="285"/>
      <c r="H101" s="285"/>
      <c r="I101" s="285"/>
      <c r="J101" s="285"/>
      <c r="K101" s="286"/>
    </row>
    <row r="102" s="1" customFormat="1" ht="45" customHeight="1">
      <c r="B102" s="287"/>
      <c r="C102" s="288" t="s">
        <v>4346</v>
      </c>
      <c r="D102" s="288"/>
      <c r="E102" s="288"/>
      <c r="F102" s="288"/>
      <c r="G102" s="288"/>
      <c r="H102" s="288"/>
      <c r="I102" s="288"/>
      <c r="J102" s="288"/>
      <c r="K102" s="289"/>
    </row>
    <row r="103" s="1" customFormat="1" ht="17.25" customHeight="1">
      <c r="B103" s="287"/>
      <c r="C103" s="290" t="s">
        <v>4301</v>
      </c>
      <c r="D103" s="290"/>
      <c r="E103" s="290"/>
      <c r="F103" s="290" t="s">
        <v>4302</v>
      </c>
      <c r="G103" s="291"/>
      <c r="H103" s="290" t="s">
        <v>55</v>
      </c>
      <c r="I103" s="290" t="s">
        <v>58</v>
      </c>
      <c r="J103" s="290" t="s">
        <v>4303</v>
      </c>
      <c r="K103" s="289"/>
    </row>
    <row r="104" s="1" customFormat="1" ht="17.25" customHeight="1">
      <c r="B104" s="287"/>
      <c r="C104" s="292" t="s">
        <v>4304</v>
      </c>
      <c r="D104" s="292"/>
      <c r="E104" s="292"/>
      <c r="F104" s="293" t="s">
        <v>4305</v>
      </c>
      <c r="G104" s="294"/>
      <c r="H104" s="292"/>
      <c r="I104" s="292"/>
      <c r="J104" s="292" t="s">
        <v>4306</v>
      </c>
      <c r="K104" s="289"/>
    </row>
    <row r="105" s="1" customFormat="1" ht="5.25" customHeight="1">
      <c r="B105" s="287"/>
      <c r="C105" s="290"/>
      <c r="D105" s="290"/>
      <c r="E105" s="290"/>
      <c r="F105" s="290"/>
      <c r="G105" s="308"/>
      <c r="H105" s="290"/>
      <c r="I105" s="290"/>
      <c r="J105" s="290"/>
      <c r="K105" s="289"/>
    </row>
    <row r="106" s="1" customFormat="1" ht="15" customHeight="1">
      <c r="B106" s="287"/>
      <c r="C106" s="275" t="s">
        <v>54</v>
      </c>
      <c r="D106" s="297"/>
      <c r="E106" s="297"/>
      <c r="F106" s="298" t="s">
        <v>4307</v>
      </c>
      <c r="G106" s="275"/>
      <c r="H106" s="275" t="s">
        <v>4347</v>
      </c>
      <c r="I106" s="275" t="s">
        <v>4309</v>
      </c>
      <c r="J106" s="275">
        <v>20</v>
      </c>
      <c r="K106" s="289"/>
    </row>
    <row r="107" s="1" customFormat="1" ht="15" customHeight="1">
      <c r="B107" s="287"/>
      <c r="C107" s="275" t="s">
        <v>4310</v>
      </c>
      <c r="D107" s="275"/>
      <c r="E107" s="275"/>
      <c r="F107" s="298" t="s">
        <v>4307</v>
      </c>
      <c r="G107" s="275"/>
      <c r="H107" s="275" t="s">
        <v>4347</v>
      </c>
      <c r="I107" s="275" t="s">
        <v>4309</v>
      </c>
      <c r="J107" s="275">
        <v>120</v>
      </c>
      <c r="K107" s="289"/>
    </row>
    <row r="108" s="1" customFormat="1" ht="15" customHeight="1">
      <c r="B108" s="300"/>
      <c r="C108" s="275" t="s">
        <v>4312</v>
      </c>
      <c r="D108" s="275"/>
      <c r="E108" s="275"/>
      <c r="F108" s="298" t="s">
        <v>4313</v>
      </c>
      <c r="G108" s="275"/>
      <c r="H108" s="275" t="s">
        <v>4347</v>
      </c>
      <c r="I108" s="275" t="s">
        <v>4309</v>
      </c>
      <c r="J108" s="275">
        <v>50</v>
      </c>
      <c r="K108" s="289"/>
    </row>
    <row r="109" s="1" customFormat="1" ht="15" customHeight="1">
      <c r="B109" s="300"/>
      <c r="C109" s="275" t="s">
        <v>4315</v>
      </c>
      <c r="D109" s="275"/>
      <c r="E109" s="275"/>
      <c r="F109" s="298" t="s">
        <v>4307</v>
      </c>
      <c r="G109" s="275"/>
      <c r="H109" s="275" t="s">
        <v>4347</v>
      </c>
      <c r="I109" s="275" t="s">
        <v>4317</v>
      </c>
      <c r="J109" s="275"/>
      <c r="K109" s="289"/>
    </row>
    <row r="110" s="1" customFormat="1" ht="15" customHeight="1">
      <c r="B110" s="300"/>
      <c r="C110" s="275" t="s">
        <v>4326</v>
      </c>
      <c r="D110" s="275"/>
      <c r="E110" s="275"/>
      <c r="F110" s="298" t="s">
        <v>4313</v>
      </c>
      <c r="G110" s="275"/>
      <c r="H110" s="275" t="s">
        <v>4347</v>
      </c>
      <c r="I110" s="275" t="s">
        <v>4309</v>
      </c>
      <c r="J110" s="275">
        <v>50</v>
      </c>
      <c r="K110" s="289"/>
    </row>
    <row r="111" s="1" customFormat="1" ht="15" customHeight="1">
      <c r="B111" s="300"/>
      <c r="C111" s="275" t="s">
        <v>4334</v>
      </c>
      <c r="D111" s="275"/>
      <c r="E111" s="275"/>
      <c r="F111" s="298" t="s">
        <v>4313</v>
      </c>
      <c r="G111" s="275"/>
      <c r="H111" s="275" t="s">
        <v>4347</v>
      </c>
      <c r="I111" s="275" t="s">
        <v>4309</v>
      </c>
      <c r="J111" s="275">
        <v>50</v>
      </c>
      <c r="K111" s="289"/>
    </row>
    <row r="112" s="1" customFormat="1" ht="15" customHeight="1">
      <c r="B112" s="300"/>
      <c r="C112" s="275" t="s">
        <v>4332</v>
      </c>
      <c r="D112" s="275"/>
      <c r="E112" s="275"/>
      <c r="F112" s="298" t="s">
        <v>4313</v>
      </c>
      <c r="G112" s="275"/>
      <c r="H112" s="275" t="s">
        <v>4347</v>
      </c>
      <c r="I112" s="275" t="s">
        <v>4309</v>
      </c>
      <c r="J112" s="275">
        <v>50</v>
      </c>
      <c r="K112" s="289"/>
    </row>
    <row r="113" s="1" customFormat="1" ht="15" customHeight="1">
      <c r="B113" s="300"/>
      <c r="C113" s="275" t="s">
        <v>54</v>
      </c>
      <c r="D113" s="275"/>
      <c r="E113" s="275"/>
      <c r="F113" s="298" t="s">
        <v>4307</v>
      </c>
      <c r="G113" s="275"/>
      <c r="H113" s="275" t="s">
        <v>4348</v>
      </c>
      <c r="I113" s="275" t="s">
        <v>4309</v>
      </c>
      <c r="J113" s="275">
        <v>20</v>
      </c>
      <c r="K113" s="289"/>
    </row>
    <row r="114" s="1" customFormat="1" ht="15" customHeight="1">
      <c r="B114" s="300"/>
      <c r="C114" s="275" t="s">
        <v>4349</v>
      </c>
      <c r="D114" s="275"/>
      <c r="E114" s="275"/>
      <c r="F114" s="298" t="s">
        <v>4307</v>
      </c>
      <c r="G114" s="275"/>
      <c r="H114" s="275" t="s">
        <v>4350</v>
      </c>
      <c r="I114" s="275" t="s">
        <v>4309</v>
      </c>
      <c r="J114" s="275">
        <v>120</v>
      </c>
      <c r="K114" s="289"/>
    </row>
    <row r="115" s="1" customFormat="1" ht="15" customHeight="1">
      <c r="B115" s="300"/>
      <c r="C115" s="275" t="s">
        <v>39</v>
      </c>
      <c r="D115" s="275"/>
      <c r="E115" s="275"/>
      <c r="F115" s="298" t="s">
        <v>4307</v>
      </c>
      <c r="G115" s="275"/>
      <c r="H115" s="275" t="s">
        <v>4351</v>
      </c>
      <c r="I115" s="275" t="s">
        <v>4342</v>
      </c>
      <c r="J115" s="275"/>
      <c r="K115" s="289"/>
    </row>
    <row r="116" s="1" customFormat="1" ht="15" customHeight="1">
      <c r="B116" s="300"/>
      <c r="C116" s="275" t="s">
        <v>49</v>
      </c>
      <c r="D116" s="275"/>
      <c r="E116" s="275"/>
      <c r="F116" s="298" t="s">
        <v>4307</v>
      </c>
      <c r="G116" s="275"/>
      <c r="H116" s="275" t="s">
        <v>4352</v>
      </c>
      <c r="I116" s="275" t="s">
        <v>4342</v>
      </c>
      <c r="J116" s="275"/>
      <c r="K116" s="289"/>
    </row>
    <row r="117" s="1" customFormat="1" ht="15" customHeight="1">
      <c r="B117" s="300"/>
      <c r="C117" s="275" t="s">
        <v>58</v>
      </c>
      <c r="D117" s="275"/>
      <c r="E117" s="275"/>
      <c r="F117" s="298" t="s">
        <v>4307</v>
      </c>
      <c r="G117" s="275"/>
      <c r="H117" s="275" t="s">
        <v>4353</v>
      </c>
      <c r="I117" s="275" t="s">
        <v>4354</v>
      </c>
      <c r="J117" s="275"/>
      <c r="K117" s="289"/>
    </row>
    <row r="118" s="1" customFormat="1" ht="15" customHeight="1">
      <c r="B118" s="303"/>
      <c r="C118" s="309"/>
      <c r="D118" s="309"/>
      <c r="E118" s="309"/>
      <c r="F118" s="309"/>
      <c r="G118" s="309"/>
      <c r="H118" s="309"/>
      <c r="I118" s="309"/>
      <c r="J118" s="309"/>
      <c r="K118" s="305"/>
    </row>
    <row r="119" s="1" customFormat="1" ht="18.75" customHeight="1">
      <c r="B119" s="310"/>
      <c r="C119" s="311"/>
      <c r="D119" s="311"/>
      <c r="E119" s="311"/>
      <c r="F119" s="312"/>
      <c r="G119" s="311"/>
      <c r="H119" s="311"/>
      <c r="I119" s="311"/>
      <c r="J119" s="311"/>
      <c r="K119" s="310"/>
    </row>
    <row r="120" s="1" customFormat="1" ht="18.75" customHeight="1">
      <c r="B120" s="283"/>
      <c r="C120" s="283"/>
      <c r="D120" s="283"/>
      <c r="E120" s="283"/>
      <c r="F120" s="283"/>
      <c r="G120" s="283"/>
      <c r="H120" s="283"/>
      <c r="I120" s="283"/>
      <c r="J120" s="283"/>
      <c r="K120" s="283"/>
    </row>
    <row r="121" s="1" customFormat="1" ht="7.5" customHeight="1">
      <c r="B121" s="313"/>
      <c r="C121" s="314"/>
      <c r="D121" s="314"/>
      <c r="E121" s="314"/>
      <c r="F121" s="314"/>
      <c r="G121" s="314"/>
      <c r="H121" s="314"/>
      <c r="I121" s="314"/>
      <c r="J121" s="314"/>
      <c r="K121" s="315"/>
    </row>
    <row r="122" s="1" customFormat="1" ht="45" customHeight="1">
      <c r="B122" s="316"/>
      <c r="C122" s="266" t="s">
        <v>4355</v>
      </c>
      <c r="D122" s="266"/>
      <c r="E122" s="266"/>
      <c r="F122" s="266"/>
      <c r="G122" s="266"/>
      <c r="H122" s="266"/>
      <c r="I122" s="266"/>
      <c r="J122" s="266"/>
      <c r="K122" s="317"/>
    </row>
    <row r="123" s="1" customFormat="1" ht="17.25" customHeight="1">
      <c r="B123" s="318"/>
      <c r="C123" s="290" t="s">
        <v>4301</v>
      </c>
      <c r="D123" s="290"/>
      <c r="E123" s="290"/>
      <c r="F123" s="290" t="s">
        <v>4302</v>
      </c>
      <c r="G123" s="291"/>
      <c r="H123" s="290" t="s">
        <v>55</v>
      </c>
      <c r="I123" s="290" t="s">
        <v>58</v>
      </c>
      <c r="J123" s="290" t="s">
        <v>4303</v>
      </c>
      <c r="K123" s="319"/>
    </row>
    <row r="124" s="1" customFormat="1" ht="17.25" customHeight="1">
      <c r="B124" s="318"/>
      <c r="C124" s="292" t="s">
        <v>4304</v>
      </c>
      <c r="D124" s="292"/>
      <c r="E124" s="292"/>
      <c r="F124" s="293" t="s">
        <v>4305</v>
      </c>
      <c r="G124" s="294"/>
      <c r="H124" s="292"/>
      <c r="I124" s="292"/>
      <c r="J124" s="292" t="s">
        <v>4306</v>
      </c>
      <c r="K124" s="319"/>
    </row>
    <row r="125" s="1" customFormat="1" ht="5.25" customHeight="1">
      <c r="B125" s="320"/>
      <c r="C125" s="295"/>
      <c r="D125" s="295"/>
      <c r="E125" s="295"/>
      <c r="F125" s="295"/>
      <c r="G125" s="321"/>
      <c r="H125" s="295"/>
      <c r="I125" s="295"/>
      <c r="J125" s="295"/>
      <c r="K125" s="322"/>
    </row>
    <row r="126" s="1" customFormat="1" ht="15" customHeight="1">
      <c r="B126" s="320"/>
      <c r="C126" s="275" t="s">
        <v>4310</v>
      </c>
      <c r="D126" s="297"/>
      <c r="E126" s="297"/>
      <c r="F126" s="298" t="s">
        <v>4307</v>
      </c>
      <c r="G126" s="275"/>
      <c r="H126" s="275" t="s">
        <v>4347</v>
      </c>
      <c r="I126" s="275" t="s">
        <v>4309</v>
      </c>
      <c r="J126" s="275">
        <v>120</v>
      </c>
      <c r="K126" s="323"/>
    </row>
    <row r="127" s="1" customFormat="1" ht="15" customHeight="1">
      <c r="B127" s="320"/>
      <c r="C127" s="275" t="s">
        <v>4356</v>
      </c>
      <c r="D127" s="275"/>
      <c r="E127" s="275"/>
      <c r="F127" s="298" t="s">
        <v>4307</v>
      </c>
      <c r="G127" s="275"/>
      <c r="H127" s="275" t="s">
        <v>4357</v>
      </c>
      <c r="I127" s="275" t="s">
        <v>4309</v>
      </c>
      <c r="J127" s="275" t="s">
        <v>4358</v>
      </c>
      <c r="K127" s="323"/>
    </row>
    <row r="128" s="1" customFormat="1" ht="15" customHeight="1">
      <c r="B128" s="320"/>
      <c r="C128" s="275" t="s">
        <v>89</v>
      </c>
      <c r="D128" s="275"/>
      <c r="E128" s="275"/>
      <c r="F128" s="298" t="s">
        <v>4307</v>
      </c>
      <c r="G128" s="275"/>
      <c r="H128" s="275" t="s">
        <v>4359</v>
      </c>
      <c r="I128" s="275" t="s">
        <v>4309</v>
      </c>
      <c r="J128" s="275" t="s">
        <v>4358</v>
      </c>
      <c r="K128" s="323"/>
    </row>
    <row r="129" s="1" customFormat="1" ht="15" customHeight="1">
      <c r="B129" s="320"/>
      <c r="C129" s="275" t="s">
        <v>4318</v>
      </c>
      <c r="D129" s="275"/>
      <c r="E129" s="275"/>
      <c r="F129" s="298" t="s">
        <v>4313</v>
      </c>
      <c r="G129" s="275"/>
      <c r="H129" s="275" t="s">
        <v>4319</v>
      </c>
      <c r="I129" s="275" t="s">
        <v>4309</v>
      </c>
      <c r="J129" s="275">
        <v>15</v>
      </c>
      <c r="K129" s="323"/>
    </row>
    <row r="130" s="1" customFormat="1" ht="15" customHeight="1">
      <c r="B130" s="320"/>
      <c r="C130" s="301" t="s">
        <v>4320</v>
      </c>
      <c r="D130" s="301"/>
      <c r="E130" s="301"/>
      <c r="F130" s="302" t="s">
        <v>4313</v>
      </c>
      <c r="G130" s="301"/>
      <c r="H130" s="301" t="s">
        <v>4321</v>
      </c>
      <c r="I130" s="301" t="s">
        <v>4309</v>
      </c>
      <c r="J130" s="301">
        <v>15</v>
      </c>
      <c r="K130" s="323"/>
    </row>
    <row r="131" s="1" customFormat="1" ht="15" customHeight="1">
      <c r="B131" s="320"/>
      <c r="C131" s="301" t="s">
        <v>4322</v>
      </c>
      <c r="D131" s="301"/>
      <c r="E131" s="301"/>
      <c r="F131" s="302" t="s">
        <v>4313</v>
      </c>
      <c r="G131" s="301"/>
      <c r="H131" s="301" t="s">
        <v>4323</v>
      </c>
      <c r="I131" s="301" t="s">
        <v>4309</v>
      </c>
      <c r="J131" s="301">
        <v>20</v>
      </c>
      <c r="K131" s="323"/>
    </row>
    <row r="132" s="1" customFormat="1" ht="15" customHeight="1">
      <c r="B132" s="320"/>
      <c r="C132" s="301" t="s">
        <v>4324</v>
      </c>
      <c r="D132" s="301"/>
      <c r="E132" s="301"/>
      <c r="F132" s="302" t="s">
        <v>4313</v>
      </c>
      <c r="G132" s="301"/>
      <c r="H132" s="301" t="s">
        <v>4325</v>
      </c>
      <c r="I132" s="301" t="s">
        <v>4309</v>
      </c>
      <c r="J132" s="301">
        <v>20</v>
      </c>
      <c r="K132" s="323"/>
    </row>
    <row r="133" s="1" customFormat="1" ht="15" customHeight="1">
      <c r="B133" s="320"/>
      <c r="C133" s="275" t="s">
        <v>4312</v>
      </c>
      <c r="D133" s="275"/>
      <c r="E133" s="275"/>
      <c r="F133" s="298" t="s">
        <v>4313</v>
      </c>
      <c r="G133" s="275"/>
      <c r="H133" s="275" t="s">
        <v>4347</v>
      </c>
      <c r="I133" s="275" t="s">
        <v>4309</v>
      </c>
      <c r="J133" s="275">
        <v>50</v>
      </c>
      <c r="K133" s="323"/>
    </row>
    <row r="134" s="1" customFormat="1" ht="15" customHeight="1">
      <c r="B134" s="320"/>
      <c r="C134" s="275" t="s">
        <v>4326</v>
      </c>
      <c r="D134" s="275"/>
      <c r="E134" s="275"/>
      <c r="F134" s="298" t="s">
        <v>4313</v>
      </c>
      <c r="G134" s="275"/>
      <c r="H134" s="275" t="s">
        <v>4347</v>
      </c>
      <c r="I134" s="275" t="s">
        <v>4309</v>
      </c>
      <c r="J134" s="275">
        <v>50</v>
      </c>
      <c r="K134" s="323"/>
    </row>
    <row r="135" s="1" customFormat="1" ht="15" customHeight="1">
      <c r="B135" s="320"/>
      <c r="C135" s="275" t="s">
        <v>4332</v>
      </c>
      <c r="D135" s="275"/>
      <c r="E135" s="275"/>
      <c r="F135" s="298" t="s">
        <v>4313</v>
      </c>
      <c r="G135" s="275"/>
      <c r="H135" s="275" t="s">
        <v>4347</v>
      </c>
      <c r="I135" s="275" t="s">
        <v>4309</v>
      </c>
      <c r="J135" s="275">
        <v>50</v>
      </c>
      <c r="K135" s="323"/>
    </row>
    <row r="136" s="1" customFormat="1" ht="15" customHeight="1">
      <c r="B136" s="320"/>
      <c r="C136" s="275" t="s">
        <v>4334</v>
      </c>
      <c r="D136" s="275"/>
      <c r="E136" s="275"/>
      <c r="F136" s="298" t="s">
        <v>4313</v>
      </c>
      <c r="G136" s="275"/>
      <c r="H136" s="275" t="s">
        <v>4347</v>
      </c>
      <c r="I136" s="275" t="s">
        <v>4309</v>
      </c>
      <c r="J136" s="275">
        <v>50</v>
      </c>
      <c r="K136" s="323"/>
    </row>
    <row r="137" s="1" customFormat="1" ht="15" customHeight="1">
      <c r="B137" s="320"/>
      <c r="C137" s="275" t="s">
        <v>4335</v>
      </c>
      <c r="D137" s="275"/>
      <c r="E137" s="275"/>
      <c r="F137" s="298" t="s">
        <v>4313</v>
      </c>
      <c r="G137" s="275"/>
      <c r="H137" s="275" t="s">
        <v>4360</v>
      </c>
      <c r="I137" s="275" t="s">
        <v>4309</v>
      </c>
      <c r="J137" s="275">
        <v>255</v>
      </c>
      <c r="K137" s="323"/>
    </row>
    <row r="138" s="1" customFormat="1" ht="15" customHeight="1">
      <c r="B138" s="320"/>
      <c r="C138" s="275" t="s">
        <v>4337</v>
      </c>
      <c r="D138" s="275"/>
      <c r="E138" s="275"/>
      <c r="F138" s="298" t="s">
        <v>4307</v>
      </c>
      <c r="G138" s="275"/>
      <c r="H138" s="275" t="s">
        <v>4361</v>
      </c>
      <c r="I138" s="275" t="s">
        <v>4339</v>
      </c>
      <c r="J138" s="275"/>
      <c r="K138" s="323"/>
    </row>
    <row r="139" s="1" customFormat="1" ht="15" customHeight="1">
      <c r="B139" s="320"/>
      <c r="C139" s="275" t="s">
        <v>4340</v>
      </c>
      <c r="D139" s="275"/>
      <c r="E139" s="275"/>
      <c r="F139" s="298" t="s">
        <v>4307</v>
      </c>
      <c r="G139" s="275"/>
      <c r="H139" s="275" t="s">
        <v>4362</v>
      </c>
      <c r="I139" s="275" t="s">
        <v>4342</v>
      </c>
      <c r="J139" s="275"/>
      <c r="K139" s="323"/>
    </row>
    <row r="140" s="1" customFormat="1" ht="15" customHeight="1">
      <c r="B140" s="320"/>
      <c r="C140" s="275" t="s">
        <v>4343</v>
      </c>
      <c r="D140" s="275"/>
      <c r="E140" s="275"/>
      <c r="F140" s="298" t="s">
        <v>4307</v>
      </c>
      <c r="G140" s="275"/>
      <c r="H140" s="275" t="s">
        <v>4343</v>
      </c>
      <c r="I140" s="275" t="s">
        <v>4342</v>
      </c>
      <c r="J140" s="275"/>
      <c r="K140" s="323"/>
    </row>
    <row r="141" s="1" customFormat="1" ht="15" customHeight="1">
      <c r="B141" s="320"/>
      <c r="C141" s="275" t="s">
        <v>39</v>
      </c>
      <c r="D141" s="275"/>
      <c r="E141" s="275"/>
      <c r="F141" s="298" t="s">
        <v>4307</v>
      </c>
      <c r="G141" s="275"/>
      <c r="H141" s="275" t="s">
        <v>4363</v>
      </c>
      <c r="I141" s="275" t="s">
        <v>4342</v>
      </c>
      <c r="J141" s="275"/>
      <c r="K141" s="323"/>
    </row>
    <row r="142" s="1" customFormat="1" ht="15" customHeight="1">
      <c r="B142" s="320"/>
      <c r="C142" s="275" t="s">
        <v>4364</v>
      </c>
      <c r="D142" s="275"/>
      <c r="E142" s="275"/>
      <c r="F142" s="298" t="s">
        <v>4307</v>
      </c>
      <c r="G142" s="275"/>
      <c r="H142" s="275" t="s">
        <v>4365</v>
      </c>
      <c r="I142" s="275" t="s">
        <v>4342</v>
      </c>
      <c r="J142" s="275"/>
      <c r="K142" s="323"/>
    </row>
    <row r="143" s="1" customFormat="1" ht="15" customHeight="1">
      <c r="B143" s="324"/>
      <c r="C143" s="325"/>
      <c r="D143" s="325"/>
      <c r="E143" s="325"/>
      <c r="F143" s="325"/>
      <c r="G143" s="325"/>
      <c r="H143" s="325"/>
      <c r="I143" s="325"/>
      <c r="J143" s="325"/>
      <c r="K143" s="326"/>
    </row>
    <row r="144" s="1" customFormat="1" ht="18.75" customHeight="1">
      <c r="B144" s="311"/>
      <c r="C144" s="311"/>
      <c r="D144" s="311"/>
      <c r="E144" s="311"/>
      <c r="F144" s="312"/>
      <c r="G144" s="311"/>
      <c r="H144" s="311"/>
      <c r="I144" s="311"/>
      <c r="J144" s="311"/>
      <c r="K144" s="311"/>
    </row>
    <row r="145" s="1" customFormat="1" ht="18.75" customHeight="1">
      <c r="B145" s="283"/>
      <c r="C145" s="283"/>
      <c r="D145" s="283"/>
      <c r="E145" s="283"/>
      <c r="F145" s="283"/>
      <c r="G145" s="283"/>
      <c r="H145" s="283"/>
      <c r="I145" s="283"/>
      <c r="J145" s="283"/>
      <c r="K145" s="283"/>
    </row>
    <row r="146" s="1" customFormat="1" ht="7.5" customHeight="1">
      <c r="B146" s="284"/>
      <c r="C146" s="285"/>
      <c r="D146" s="285"/>
      <c r="E146" s="285"/>
      <c r="F146" s="285"/>
      <c r="G146" s="285"/>
      <c r="H146" s="285"/>
      <c r="I146" s="285"/>
      <c r="J146" s="285"/>
      <c r="K146" s="286"/>
    </row>
    <row r="147" s="1" customFormat="1" ht="45" customHeight="1">
      <c r="B147" s="287"/>
      <c r="C147" s="288" t="s">
        <v>4366</v>
      </c>
      <c r="D147" s="288"/>
      <c r="E147" s="288"/>
      <c r="F147" s="288"/>
      <c r="G147" s="288"/>
      <c r="H147" s="288"/>
      <c r="I147" s="288"/>
      <c r="J147" s="288"/>
      <c r="K147" s="289"/>
    </row>
    <row r="148" s="1" customFormat="1" ht="17.25" customHeight="1">
      <c r="B148" s="287"/>
      <c r="C148" s="290" t="s">
        <v>4301</v>
      </c>
      <c r="D148" s="290"/>
      <c r="E148" s="290"/>
      <c r="F148" s="290" t="s">
        <v>4302</v>
      </c>
      <c r="G148" s="291"/>
      <c r="H148" s="290" t="s">
        <v>55</v>
      </c>
      <c r="I148" s="290" t="s">
        <v>58</v>
      </c>
      <c r="J148" s="290" t="s">
        <v>4303</v>
      </c>
      <c r="K148" s="289"/>
    </row>
    <row r="149" s="1" customFormat="1" ht="17.25" customHeight="1">
      <c r="B149" s="287"/>
      <c r="C149" s="292" t="s">
        <v>4304</v>
      </c>
      <c r="D149" s="292"/>
      <c r="E149" s="292"/>
      <c r="F149" s="293" t="s">
        <v>4305</v>
      </c>
      <c r="G149" s="294"/>
      <c r="H149" s="292"/>
      <c r="I149" s="292"/>
      <c r="J149" s="292" t="s">
        <v>4306</v>
      </c>
      <c r="K149" s="289"/>
    </row>
    <row r="150" s="1" customFormat="1" ht="5.25" customHeight="1">
      <c r="B150" s="300"/>
      <c r="C150" s="295"/>
      <c r="D150" s="295"/>
      <c r="E150" s="295"/>
      <c r="F150" s="295"/>
      <c r="G150" s="296"/>
      <c r="H150" s="295"/>
      <c r="I150" s="295"/>
      <c r="J150" s="295"/>
      <c r="K150" s="323"/>
    </row>
    <row r="151" s="1" customFormat="1" ht="15" customHeight="1">
      <c r="B151" s="300"/>
      <c r="C151" s="327" t="s">
        <v>4310</v>
      </c>
      <c r="D151" s="275"/>
      <c r="E151" s="275"/>
      <c r="F151" s="328" t="s">
        <v>4307</v>
      </c>
      <c r="G151" s="275"/>
      <c r="H151" s="327" t="s">
        <v>4347</v>
      </c>
      <c r="I151" s="327" t="s">
        <v>4309</v>
      </c>
      <c r="J151" s="327">
        <v>120</v>
      </c>
      <c r="K151" s="323"/>
    </row>
    <row r="152" s="1" customFormat="1" ht="15" customHeight="1">
      <c r="B152" s="300"/>
      <c r="C152" s="327" t="s">
        <v>4356</v>
      </c>
      <c r="D152" s="275"/>
      <c r="E152" s="275"/>
      <c r="F152" s="328" t="s">
        <v>4307</v>
      </c>
      <c r="G152" s="275"/>
      <c r="H152" s="327" t="s">
        <v>4367</v>
      </c>
      <c r="I152" s="327" t="s">
        <v>4309</v>
      </c>
      <c r="J152" s="327" t="s">
        <v>4358</v>
      </c>
      <c r="K152" s="323"/>
    </row>
    <row r="153" s="1" customFormat="1" ht="15" customHeight="1">
      <c r="B153" s="300"/>
      <c r="C153" s="327" t="s">
        <v>89</v>
      </c>
      <c r="D153" s="275"/>
      <c r="E153" s="275"/>
      <c r="F153" s="328" t="s">
        <v>4307</v>
      </c>
      <c r="G153" s="275"/>
      <c r="H153" s="327" t="s">
        <v>4368</v>
      </c>
      <c r="I153" s="327" t="s">
        <v>4309</v>
      </c>
      <c r="J153" s="327" t="s">
        <v>4358</v>
      </c>
      <c r="K153" s="323"/>
    </row>
    <row r="154" s="1" customFormat="1" ht="15" customHeight="1">
      <c r="B154" s="300"/>
      <c r="C154" s="327" t="s">
        <v>4312</v>
      </c>
      <c r="D154" s="275"/>
      <c r="E154" s="275"/>
      <c r="F154" s="328" t="s">
        <v>4313</v>
      </c>
      <c r="G154" s="275"/>
      <c r="H154" s="327" t="s">
        <v>4347</v>
      </c>
      <c r="I154" s="327" t="s">
        <v>4309</v>
      </c>
      <c r="J154" s="327">
        <v>50</v>
      </c>
      <c r="K154" s="323"/>
    </row>
    <row r="155" s="1" customFormat="1" ht="15" customHeight="1">
      <c r="B155" s="300"/>
      <c r="C155" s="327" t="s">
        <v>4315</v>
      </c>
      <c r="D155" s="275"/>
      <c r="E155" s="275"/>
      <c r="F155" s="328" t="s">
        <v>4307</v>
      </c>
      <c r="G155" s="275"/>
      <c r="H155" s="327" t="s">
        <v>4347</v>
      </c>
      <c r="I155" s="327" t="s">
        <v>4317</v>
      </c>
      <c r="J155" s="327"/>
      <c r="K155" s="323"/>
    </row>
    <row r="156" s="1" customFormat="1" ht="15" customHeight="1">
      <c r="B156" s="300"/>
      <c r="C156" s="327" t="s">
        <v>4326</v>
      </c>
      <c r="D156" s="275"/>
      <c r="E156" s="275"/>
      <c r="F156" s="328" t="s">
        <v>4313</v>
      </c>
      <c r="G156" s="275"/>
      <c r="H156" s="327" t="s">
        <v>4347</v>
      </c>
      <c r="I156" s="327" t="s">
        <v>4309</v>
      </c>
      <c r="J156" s="327">
        <v>50</v>
      </c>
      <c r="K156" s="323"/>
    </row>
    <row r="157" s="1" customFormat="1" ht="15" customHeight="1">
      <c r="B157" s="300"/>
      <c r="C157" s="327" t="s">
        <v>4334</v>
      </c>
      <c r="D157" s="275"/>
      <c r="E157" s="275"/>
      <c r="F157" s="328" t="s">
        <v>4313</v>
      </c>
      <c r="G157" s="275"/>
      <c r="H157" s="327" t="s">
        <v>4347</v>
      </c>
      <c r="I157" s="327" t="s">
        <v>4309</v>
      </c>
      <c r="J157" s="327">
        <v>50</v>
      </c>
      <c r="K157" s="323"/>
    </row>
    <row r="158" s="1" customFormat="1" ht="15" customHeight="1">
      <c r="B158" s="300"/>
      <c r="C158" s="327" t="s">
        <v>4332</v>
      </c>
      <c r="D158" s="275"/>
      <c r="E158" s="275"/>
      <c r="F158" s="328" t="s">
        <v>4313</v>
      </c>
      <c r="G158" s="275"/>
      <c r="H158" s="327" t="s">
        <v>4347</v>
      </c>
      <c r="I158" s="327" t="s">
        <v>4309</v>
      </c>
      <c r="J158" s="327">
        <v>50</v>
      </c>
      <c r="K158" s="323"/>
    </row>
    <row r="159" s="1" customFormat="1" ht="15" customHeight="1">
      <c r="B159" s="300"/>
      <c r="C159" s="327" t="s">
        <v>121</v>
      </c>
      <c r="D159" s="275"/>
      <c r="E159" s="275"/>
      <c r="F159" s="328" t="s">
        <v>4307</v>
      </c>
      <c r="G159" s="275"/>
      <c r="H159" s="327" t="s">
        <v>4369</v>
      </c>
      <c r="I159" s="327" t="s">
        <v>4309</v>
      </c>
      <c r="J159" s="327" t="s">
        <v>4370</v>
      </c>
      <c r="K159" s="323"/>
    </row>
    <row r="160" s="1" customFormat="1" ht="15" customHeight="1">
      <c r="B160" s="300"/>
      <c r="C160" s="327" t="s">
        <v>4371</v>
      </c>
      <c r="D160" s="275"/>
      <c r="E160" s="275"/>
      <c r="F160" s="328" t="s">
        <v>4307</v>
      </c>
      <c r="G160" s="275"/>
      <c r="H160" s="327" t="s">
        <v>4372</v>
      </c>
      <c r="I160" s="327" t="s">
        <v>4342</v>
      </c>
      <c r="J160" s="327"/>
      <c r="K160" s="323"/>
    </row>
    <row r="161" s="1" customFormat="1" ht="15" customHeight="1">
      <c r="B161" s="329"/>
      <c r="C161" s="309"/>
      <c r="D161" s="309"/>
      <c r="E161" s="309"/>
      <c r="F161" s="309"/>
      <c r="G161" s="309"/>
      <c r="H161" s="309"/>
      <c r="I161" s="309"/>
      <c r="J161" s="309"/>
      <c r="K161" s="330"/>
    </row>
    <row r="162" s="1" customFormat="1" ht="18.75" customHeight="1">
      <c r="B162" s="311"/>
      <c r="C162" s="321"/>
      <c r="D162" s="321"/>
      <c r="E162" s="321"/>
      <c r="F162" s="331"/>
      <c r="G162" s="321"/>
      <c r="H162" s="321"/>
      <c r="I162" s="321"/>
      <c r="J162" s="321"/>
      <c r="K162" s="311"/>
    </row>
    <row r="163" s="1" customFormat="1" ht="18.75" customHeight="1">
      <c r="B163" s="283"/>
      <c r="C163" s="283"/>
      <c r="D163" s="283"/>
      <c r="E163" s="283"/>
      <c r="F163" s="283"/>
      <c r="G163" s="283"/>
      <c r="H163" s="283"/>
      <c r="I163" s="283"/>
      <c r="J163" s="283"/>
      <c r="K163" s="283"/>
    </row>
    <row r="164" s="1" customFormat="1" ht="7.5" customHeight="1">
      <c r="B164" s="262"/>
      <c r="C164" s="263"/>
      <c r="D164" s="263"/>
      <c r="E164" s="263"/>
      <c r="F164" s="263"/>
      <c r="G164" s="263"/>
      <c r="H164" s="263"/>
      <c r="I164" s="263"/>
      <c r="J164" s="263"/>
      <c r="K164" s="264"/>
    </row>
    <row r="165" s="1" customFormat="1" ht="45" customHeight="1">
      <c r="B165" s="265"/>
      <c r="C165" s="266" t="s">
        <v>4373</v>
      </c>
      <c r="D165" s="266"/>
      <c r="E165" s="266"/>
      <c r="F165" s="266"/>
      <c r="G165" s="266"/>
      <c r="H165" s="266"/>
      <c r="I165" s="266"/>
      <c r="J165" s="266"/>
      <c r="K165" s="267"/>
    </row>
    <row r="166" s="1" customFormat="1" ht="17.25" customHeight="1">
      <c r="B166" s="265"/>
      <c r="C166" s="290" t="s">
        <v>4301</v>
      </c>
      <c r="D166" s="290"/>
      <c r="E166" s="290"/>
      <c r="F166" s="290" t="s">
        <v>4302</v>
      </c>
      <c r="G166" s="332"/>
      <c r="H166" s="333" t="s">
        <v>55</v>
      </c>
      <c r="I166" s="333" t="s">
        <v>58</v>
      </c>
      <c r="J166" s="290" t="s">
        <v>4303</v>
      </c>
      <c r="K166" s="267"/>
    </row>
    <row r="167" s="1" customFormat="1" ht="17.25" customHeight="1">
      <c r="B167" s="268"/>
      <c r="C167" s="292" t="s">
        <v>4304</v>
      </c>
      <c r="D167" s="292"/>
      <c r="E167" s="292"/>
      <c r="F167" s="293" t="s">
        <v>4305</v>
      </c>
      <c r="G167" s="334"/>
      <c r="H167" s="335"/>
      <c r="I167" s="335"/>
      <c r="J167" s="292" t="s">
        <v>4306</v>
      </c>
      <c r="K167" s="270"/>
    </row>
    <row r="168" s="1" customFormat="1" ht="5.25" customHeight="1">
      <c r="B168" s="300"/>
      <c r="C168" s="295"/>
      <c r="D168" s="295"/>
      <c r="E168" s="295"/>
      <c r="F168" s="295"/>
      <c r="G168" s="296"/>
      <c r="H168" s="295"/>
      <c r="I168" s="295"/>
      <c r="J168" s="295"/>
      <c r="K168" s="323"/>
    </row>
    <row r="169" s="1" customFormat="1" ht="15" customHeight="1">
      <c r="B169" s="300"/>
      <c r="C169" s="275" t="s">
        <v>4310</v>
      </c>
      <c r="D169" s="275"/>
      <c r="E169" s="275"/>
      <c r="F169" s="298" t="s">
        <v>4307</v>
      </c>
      <c r="G169" s="275"/>
      <c r="H169" s="275" t="s">
        <v>4347</v>
      </c>
      <c r="I169" s="275" t="s">
        <v>4309</v>
      </c>
      <c r="J169" s="275">
        <v>120</v>
      </c>
      <c r="K169" s="323"/>
    </row>
    <row r="170" s="1" customFormat="1" ht="15" customHeight="1">
      <c r="B170" s="300"/>
      <c r="C170" s="275" t="s">
        <v>4356</v>
      </c>
      <c r="D170" s="275"/>
      <c r="E170" s="275"/>
      <c r="F170" s="298" t="s">
        <v>4307</v>
      </c>
      <c r="G170" s="275"/>
      <c r="H170" s="275" t="s">
        <v>4357</v>
      </c>
      <c r="I170" s="275" t="s">
        <v>4309</v>
      </c>
      <c r="J170" s="275" t="s">
        <v>4358</v>
      </c>
      <c r="K170" s="323"/>
    </row>
    <row r="171" s="1" customFormat="1" ht="15" customHeight="1">
      <c r="B171" s="300"/>
      <c r="C171" s="275" t="s">
        <v>89</v>
      </c>
      <c r="D171" s="275"/>
      <c r="E171" s="275"/>
      <c r="F171" s="298" t="s">
        <v>4307</v>
      </c>
      <c r="G171" s="275"/>
      <c r="H171" s="275" t="s">
        <v>4374</v>
      </c>
      <c r="I171" s="275" t="s">
        <v>4309</v>
      </c>
      <c r="J171" s="275" t="s">
        <v>4358</v>
      </c>
      <c r="K171" s="323"/>
    </row>
    <row r="172" s="1" customFormat="1" ht="15" customHeight="1">
      <c r="B172" s="300"/>
      <c r="C172" s="275" t="s">
        <v>4312</v>
      </c>
      <c r="D172" s="275"/>
      <c r="E172" s="275"/>
      <c r="F172" s="298" t="s">
        <v>4313</v>
      </c>
      <c r="G172" s="275"/>
      <c r="H172" s="275" t="s">
        <v>4374</v>
      </c>
      <c r="I172" s="275" t="s">
        <v>4309</v>
      </c>
      <c r="J172" s="275">
        <v>50</v>
      </c>
      <c r="K172" s="323"/>
    </row>
    <row r="173" s="1" customFormat="1" ht="15" customHeight="1">
      <c r="B173" s="300"/>
      <c r="C173" s="275" t="s">
        <v>4315</v>
      </c>
      <c r="D173" s="275"/>
      <c r="E173" s="275"/>
      <c r="F173" s="298" t="s">
        <v>4307</v>
      </c>
      <c r="G173" s="275"/>
      <c r="H173" s="275" t="s">
        <v>4374</v>
      </c>
      <c r="I173" s="275" t="s">
        <v>4317</v>
      </c>
      <c r="J173" s="275"/>
      <c r="K173" s="323"/>
    </row>
    <row r="174" s="1" customFormat="1" ht="15" customHeight="1">
      <c r="B174" s="300"/>
      <c r="C174" s="275" t="s">
        <v>4326</v>
      </c>
      <c r="D174" s="275"/>
      <c r="E174" s="275"/>
      <c r="F174" s="298" t="s">
        <v>4313</v>
      </c>
      <c r="G174" s="275"/>
      <c r="H174" s="275" t="s">
        <v>4374</v>
      </c>
      <c r="I174" s="275" t="s">
        <v>4309</v>
      </c>
      <c r="J174" s="275">
        <v>50</v>
      </c>
      <c r="K174" s="323"/>
    </row>
    <row r="175" s="1" customFormat="1" ht="15" customHeight="1">
      <c r="B175" s="300"/>
      <c r="C175" s="275" t="s">
        <v>4334</v>
      </c>
      <c r="D175" s="275"/>
      <c r="E175" s="275"/>
      <c r="F175" s="298" t="s">
        <v>4313</v>
      </c>
      <c r="G175" s="275"/>
      <c r="H175" s="275" t="s">
        <v>4374</v>
      </c>
      <c r="I175" s="275" t="s">
        <v>4309</v>
      </c>
      <c r="J175" s="275">
        <v>50</v>
      </c>
      <c r="K175" s="323"/>
    </row>
    <row r="176" s="1" customFormat="1" ht="15" customHeight="1">
      <c r="B176" s="300"/>
      <c r="C176" s="275" t="s">
        <v>4332</v>
      </c>
      <c r="D176" s="275"/>
      <c r="E176" s="275"/>
      <c r="F176" s="298" t="s">
        <v>4313</v>
      </c>
      <c r="G176" s="275"/>
      <c r="H176" s="275" t="s">
        <v>4374</v>
      </c>
      <c r="I176" s="275" t="s">
        <v>4309</v>
      </c>
      <c r="J176" s="275">
        <v>50</v>
      </c>
      <c r="K176" s="323"/>
    </row>
    <row r="177" s="1" customFormat="1" ht="15" customHeight="1">
      <c r="B177" s="300"/>
      <c r="C177" s="275" t="s">
        <v>136</v>
      </c>
      <c r="D177" s="275"/>
      <c r="E177" s="275"/>
      <c r="F177" s="298" t="s">
        <v>4307</v>
      </c>
      <c r="G177" s="275"/>
      <c r="H177" s="275" t="s">
        <v>4375</v>
      </c>
      <c r="I177" s="275" t="s">
        <v>4376</v>
      </c>
      <c r="J177" s="275"/>
      <c r="K177" s="323"/>
    </row>
    <row r="178" s="1" customFormat="1" ht="15" customHeight="1">
      <c r="B178" s="300"/>
      <c r="C178" s="275" t="s">
        <v>58</v>
      </c>
      <c r="D178" s="275"/>
      <c r="E178" s="275"/>
      <c r="F178" s="298" t="s">
        <v>4307</v>
      </c>
      <c r="G178" s="275"/>
      <c r="H178" s="275" t="s">
        <v>4377</v>
      </c>
      <c r="I178" s="275" t="s">
        <v>4378</v>
      </c>
      <c r="J178" s="275">
        <v>1</v>
      </c>
      <c r="K178" s="323"/>
    </row>
    <row r="179" s="1" customFormat="1" ht="15" customHeight="1">
      <c r="B179" s="300"/>
      <c r="C179" s="275" t="s">
        <v>54</v>
      </c>
      <c r="D179" s="275"/>
      <c r="E179" s="275"/>
      <c r="F179" s="298" t="s">
        <v>4307</v>
      </c>
      <c r="G179" s="275"/>
      <c r="H179" s="275" t="s">
        <v>4379</v>
      </c>
      <c r="I179" s="275" t="s">
        <v>4309</v>
      </c>
      <c r="J179" s="275">
        <v>20</v>
      </c>
      <c r="K179" s="323"/>
    </row>
    <row r="180" s="1" customFormat="1" ht="15" customHeight="1">
      <c r="B180" s="300"/>
      <c r="C180" s="275" t="s">
        <v>55</v>
      </c>
      <c r="D180" s="275"/>
      <c r="E180" s="275"/>
      <c r="F180" s="298" t="s">
        <v>4307</v>
      </c>
      <c r="G180" s="275"/>
      <c r="H180" s="275" t="s">
        <v>4380</v>
      </c>
      <c r="I180" s="275" t="s">
        <v>4309</v>
      </c>
      <c r="J180" s="275">
        <v>255</v>
      </c>
      <c r="K180" s="323"/>
    </row>
    <row r="181" s="1" customFormat="1" ht="15" customHeight="1">
      <c r="B181" s="300"/>
      <c r="C181" s="275" t="s">
        <v>137</v>
      </c>
      <c r="D181" s="275"/>
      <c r="E181" s="275"/>
      <c r="F181" s="298" t="s">
        <v>4307</v>
      </c>
      <c r="G181" s="275"/>
      <c r="H181" s="275" t="s">
        <v>4271</v>
      </c>
      <c r="I181" s="275" t="s">
        <v>4309</v>
      </c>
      <c r="J181" s="275">
        <v>10</v>
      </c>
      <c r="K181" s="323"/>
    </row>
    <row r="182" s="1" customFormat="1" ht="15" customHeight="1">
      <c r="B182" s="300"/>
      <c r="C182" s="275" t="s">
        <v>138</v>
      </c>
      <c r="D182" s="275"/>
      <c r="E182" s="275"/>
      <c r="F182" s="298" t="s">
        <v>4307</v>
      </c>
      <c r="G182" s="275"/>
      <c r="H182" s="275" t="s">
        <v>4381</v>
      </c>
      <c r="I182" s="275" t="s">
        <v>4342</v>
      </c>
      <c r="J182" s="275"/>
      <c r="K182" s="323"/>
    </row>
    <row r="183" s="1" customFormat="1" ht="15" customHeight="1">
      <c r="B183" s="300"/>
      <c r="C183" s="275" t="s">
        <v>4382</v>
      </c>
      <c r="D183" s="275"/>
      <c r="E183" s="275"/>
      <c r="F183" s="298" t="s">
        <v>4307</v>
      </c>
      <c r="G183" s="275"/>
      <c r="H183" s="275" t="s">
        <v>4383</v>
      </c>
      <c r="I183" s="275" t="s">
        <v>4342</v>
      </c>
      <c r="J183" s="275"/>
      <c r="K183" s="323"/>
    </row>
    <row r="184" s="1" customFormat="1" ht="15" customHeight="1">
      <c r="B184" s="300"/>
      <c r="C184" s="275" t="s">
        <v>4371</v>
      </c>
      <c r="D184" s="275"/>
      <c r="E184" s="275"/>
      <c r="F184" s="298" t="s">
        <v>4307</v>
      </c>
      <c r="G184" s="275"/>
      <c r="H184" s="275" t="s">
        <v>4384</v>
      </c>
      <c r="I184" s="275" t="s">
        <v>4342</v>
      </c>
      <c r="J184" s="275"/>
      <c r="K184" s="323"/>
    </row>
    <row r="185" s="1" customFormat="1" ht="15" customHeight="1">
      <c r="B185" s="300"/>
      <c r="C185" s="275" t="s">
        <v>140</v>
      </c>
      <c r="D185" s="275"/>
      <c r="E185" s="275"/>
      <c r="F185" s="298" t="s">
        <v>4313</v>
      </c>
      <c r="G185" s="275"/>
      <c r="H185" s="275" t="s">
        <v>4385</v>
      </c>
      <c r="I185" s="275" t="s">
        <v>4309</v>
      </c>
      <c r="J185" s="275">
        <v>50</v>
      </c>
      <c r="K185" s="323"/>
    </row>
    <row r="186" s="1" customFormat="1" ht="15" customHeight="1">
      <c r="B186" s="300"/>
      <c r="C186" s="275" t="s">
        <v>4386</v>
      </c>
      <c r="D186" s="275"/>
      <c r="E186" s="275"/>
      <c r="F186" s="298" t="s">
        <v>4313</v>
      </c>
      <c r="G186" s="275"/>
      <c r="H186" s="275" t="s">
        <v>4387</v>
      </c>
      <c r="I186" s="275" t="s">
        <v>4388</v>
      </c>
      <c r="J186" s="275"/>
      <c r="K186" s="323"/>
    </row>
    <row r="187" s="1" customFormat="1" ht="15" customHeight="1">
      <c r="B187" s="300"/>
      <c r="C187" s="275" t="s">
        <v>4389</v>
      </c>
      <c r="D187" s="275"/>
      <c r="E187" s="275"/>
      <c r="F187" s="298" t="s">
        <v>4313</v>
      </c>
      <c r="G187" s="275"/>
      <c r="H187" s="275" t="s">
        <v>4390</v>
      </c>
      <c r="I187" s="275" t="s">
        <v>4388</v>
      </c>
      <c r="J187" s="275"/>
      <c r="K187" s="323"/>
    </row>
    <row r="188" s="1" customFormat="1" ht="15" customHeight="1">
      <c r="B188" s="300"/>
      <c r="C188" s="275" t="s">
        <v>4391</v>
      </c>
      <c r="D188" s="275"/>
      <c r="E188" s="275"/>
      <c r="F188" s="298" t="s">
        <v>4313</v>
      </c>
      <c r="G188" s="275"/>
      <c r="H188" s="275" t="s">
        <v>4392</v>
      </c>
      <c r="I188" s="275" t="s">
        <v>4388</v>
      </c>
      <c r="J188" s="275"/>
      <c r="K188" s="323"/>
    </row>
    <row r="189" s="1" customFormat="1" ht="15" customHeight="1">
      <c r="B189" s="300"/>
      <c r="C189" s="336" t="s">
        <v>4393</v>
      </c>
      <c r="D189" s="275"/>
      <c r="E189" s="275"/>
      <c r="F189" s="298" t="s">
        <v>4313</v>
      </c>
      <c r="G189" s="275"/>
      <c r="H189" s="275" t="s">
        <v>4394</v>
      </c>
      <c r="I189" s="275" t="s">
        <v>4395</v>
      </c>
      <c r="J189" s="337" t="s">
        <v>4396</v>
      </c>
      <c r="K189" s="323"/>
    </row>
    <row r="190" s="15" customFormat="1" ht="15" customHeight="1">
      <c r="B190" s="338"/>
      <c r="C190" s="339" t="s">
        <v>4397</v>
      </c>
      <c r="D190" s="340"/>
      <c r="E190" s="340"/>
      <c r="F190" s="341" t="s">
        <v>4313</v>
      </c>
      <c r="G190" s="340"/>
      <c r="H190" s="340" t="s">
        <v>4398</v>
      </c>
      <c r="I190" s="340" t="s">
        <v>4395</v>
      </c>
      <c r="J190" s="342" t="s">
        <v>4396</v>
      </c>
      <c r="K190" s="343"/>
    </row>
    <row r="191" s="1" customFormat="1" ht="15" customHeight="1">
      <c r="B191" s="300"/>
      <c r="C191" s="336" t="s">
        <v>43</v>
      </c>
      <c r="D191" s="275"/>
      <c r="E191" s="275"/>
      <c r="F191" s="298" t="s">
        <v>4307</v>
      </c>
      <c r="G191" s="275"/>
      <c r="H191" s="272" t="s">
        <v>4399</v>
      </c>
      <c r="I191" s="275" t="s">
        <v>4400</v>
      </c>
      <c r="J191" s="275"/>
      <c r="K191" s="323"/>
    </row>
    <row r="192" s="1" customFormat="1" ht="15" customHeight="1">
      <c r="B192" s="300"/>
      <c r="C192" s="336" t="s">
        <v>4401</v>
      </c>
      <c r="D192" s="275"/>
      <c r="E192" s="275"/>
      <c r="F192" s="298" t="s">
        <v>4307</v>
      </c>
      <c r="G192" s="275"/>
      <c r="H192" s="275" t="s">
        <v>4402</v>
      </c>
      <c r="I192" s="275" t="s">
        <v>4342</v>
      </c>
      <c r="J192" s="275"/>
      <c r="K192" s="323"/>
    </row>
    <row r="193" s="1" customFormat="1" ht="15" customHeight="1">
      <c r="B193" s="300"/>
      <c r="C193" s="336" t="s">
        <v>4403</v>
      </c>
      <c r="D193" s="275"/>
      <c r="E193" s="275"/>
      <c r="F193" s="298" t="s">
        <v>4307</v>
      </c>
      <c r="G193" s="275"/>
      <c r="H193" s="275" t="s">
        <v>4404</v>
      </c>
      <c r="I193" s="275" t="s">
        <v>4342</v>
      </c>
      <c r="J193" s="275"/>
      <c r="K193" s="323"/>
    </row>
    <row r="194" s="1" customFormat="1" ht="15" customHeight="1">
      <c r="B194" s="300"/>
      <c r="C194" s="336" t="s">
        <v>4405</v>
      </c>
      <c r="D194" s="275"/>
      <c r="E194" s="275"/>
      <c r="F194" s="298" t="s">
        <v>4313</v>
      </c>
      <c r="G194" s="275"/>
      <c r="H194" s="275" t="s">
        <v>4406</v>
      </c>
      <c r="I194" s="275" t="s">
        <v>4342</v>
      </c>
      <c r="J194" s="275"/>
      <c r="K194" s="323"/>
    </row>
    <row r="195" s="1" customFormat="1" ht="15" customHeight="1">
      <c r="B195" s="329"/>
      <c r="C195" s="344"/>
      <c r="D195" s="309"/>
      <c r="E195" s="309"/>
      <c r="F195" s="309"/>
      <c r="G195" s="309"/>
      <c r="H195" s="309"/>
      <c r="I195" s="309"/>
      <c r="J195" s="309"/>
      <c r="K195" s="330"/>
    </row>
    <row r="196" s="1" customFormat="1" ht="18.75" customHeight="1">
      <c r="B196" s="311"/>
      <c r="C196" s="321"/>
      <c r="D196" s="321"/>
      <c r="E196" s="321"/>
      <c r="F196" s="331"/>
      <c r="G196" s="321"/>
      <c r="H196" s="321"/>
      <c r="I196" s="321"/>
      <c r="J196" s="321"/>
      <c r="K196" s="311"/>
    </row>
    <row r="197" s="1" customFormat="1" ht="18.75" customHeight="1">
      <c r="B197" s="311"/>
      <c r="C197" s="321"/>
      <c r="D197" s="321"/>
      <c r="E197" s="321"/>
      <c r="F197" s="331"/>
      <c r="G197" s="321"/>
      <c r="H197" s="321"/>
      <c r="I197" s="321"/>
      <c r="J197" s="321"/>
      <c r="K197" s="311"/>
    </row>
    <row r="198" s="1" customFormat="1" ht="18.75" customHeight="1">
      <c r="B198" s="283"/>
      <c r="C198" s="283"/>
      <c r="D198" s="283"/>
      <c r="E198" s="283"/>
      <c r="F198" s="283"/>
      <c r="G198" s="283"/>
      <c r="H198" s="283"/>
      <c r="I198" s="283"/>
      <c r="J198" s="283"/>
      <c r="K198" s="283"/>
    </row>
    <row r="199" s="1" customFormat="1" ht="13.5">
      <c r="B199" s="262"/>
      <c r="C199" s="263"/>
      <c r="D199" s="263"/>
      <c r="E199" s="263"/>
      <c r="F199" s="263"/>
      <c r="G199" s="263"/>
      <c r="H199" s="263"/>
      <c r="I199" s="263"/>
      <c r="J199" s="263"/>
      <c r="K199" s="264"/>
    </row>
    <row r="200" s="1" customFormat="1" ht="21">
      <c r="B200" s="265"/>
      <c r="C200" s="266" t="s">
        <v>4407</v>
      </c>
      <c r="D200" s="266"/>
      <c r="E200" s="266"/>
      <c r="F200" s="266"/>
      <c r="G200" s="266"/>
      <c r="H200" s="266"/>
      <c r="I200" s="266"/>
      <c r="J200" s="266"/>
      <c r="K200" s="267"/>
    </row>
    <row r="201" s="1" customFormat="1" ht="25.5" customHeight="1">
      <c r="B201" s="265"/>
      <c r="C201" s="345" t="s">
        <v>4408</v>
      </c>
      <c r="D201" s="345"/>
      <c r="E201" s="345"/>
      <c r="F201" s="345" t="s">
        <v>4409</v>
      </c>
      <c r="G201" s="346"/>
      <c r="H201" s="345" t="s">
        <v>4410</v>
      </c>
      <c r="I201" s="345"/>
      <c r="J201" s="345"/>
      <c r="K201" s="267"/>
    </row>
    <row r="202" s="1" customFormat="1" ht="5.25" customHeight="1">
      <c r="B202" s="300"/>
      <c r="C202" s="295"/>
      <c r="D202" s="295"/>
      <c r="E202" s="295"/>
      <c r="F202" s="295"/>
      <c r="G202" s="321"/>
      <c r="H202" s="295"/>
      <c r="I202" s="295"/>
      <c r="J202" s="295"/>
      <c r="K202" s="323"/>
    </row>
    <row r="203" s="1" customFormat="1" ht="15" customHeight="1">
      <c r="B203" s="300"/>
      <c r="C203" s="275" t="s">
        <v>4400</v>
      </c>
      <c r="D203" s="275"/>
      <c r="E203" s="275"/>
      <c r="F203" s="298" t="s">
        <v>44</v>
      </c>
      <c r="G203" s="275"/>
      <c r="H203" s="275" t="s">
        <v>4411</v>
      </c>
      <c r="I203" s="275"/>
      <c r="J203" s="275"/>
      <c r="K203" s="323"/>
    </row>
    <row r="204" s="1" customFormat="1" ht="15" customHeight="1">
      <c r="B204" s="300"/>
      <c r="C204" s="275"/>
      <c r="D204" s="275"/>
      <c r="E204" s="275"/>
      <c r="F204" s="298" t="s">
        <v>45</v>
      </c>
      <c r="G204" s="275"/>
      <c r="H204" s="275" t="s">
        <v>4412</v>
      </c>
      <c r="I204" s="275"/>
      <c r="J204" s="275"/>
      <c r="K204" s="323"/>
    </row>
    <row r="205" s="1" customFormat="1" ht="15" customHeight="1">
      <c r="B205" s="300"/>
      <c r="C205" s="275"/>
      <c r="D205" s="275"/>
      <c r="E205" s="275"/>
      <c r="F205" s="298" t="s">
        <v>48</v>
      </c>
      <c r="G205" s="275"/>
      <c r="H205" s="275" t="s">
        <v>4413</v>
      </c>
      <c r="I205" s="275"/>
      <c r="J205" s="275"/>
      <c r="K205" s="323"/>
    </row>
    <row r="206" s="1" customFormat="1" ht="15" customHeight="1">
      <c r="B206" s="300"/>
      <c r="C206" s="275"/>
      <c r="D206" s="275"/>
      <c r="E206" s="275"/>
      <c r="F206" s="298" t="s">
        <v>46</v>
      </c>
      <c r="G206" s="275"/>
      <c r="H206" s="275" t="s">
        <v>4414</v>
      </c>
      <c r="I206" s="275"/>
      <c r="J206" s="275"/>
      <c r="K206" s="323"/>
    </row>
    <row r="207" s="1" customFormat="1" ht="15" customHeight="1">
      <c r="B207" s="300"/>
      <c r="C207" s="275"/>
      <c r="D207" s="275"/>
      <c r="E207" s="275"/>
      <c r="F207" s="298" t="s">
        <v>47</v>
      </c>
      <c r="G207" s="275"/>
      <c r="H207" s="275" t="s">
        <v>4415</v>
      </c>
      <c r="I207" s="275"/>
      <c r="J207" s="275"/>
      <c r="K207" s="323"/>
    </row>
    <row r="208" s="1" customFormat="1" ht="15" customHeight="1">
      <c r="B208" s="300"/>
      <c r="C208" s="275"/>
      <c r="D208" s="275"/>
      <c r="E208" s="275"/>
      <c r="F208" s="298"/>
      <c r="G208" s="275"/>
      <c r="H208" s="275"/>
      <c r="I208" s="275"/>
      <c r="J208" s="275"/>
      <c r="K208" s="323"/>
    </row>
    <row r="209" s="1" customFormat="1" ht="15" customHeight="1">
      <c r="B209" s="300"/>
      <c r="C209" s="275" t="s">
        <v>4354</v>
      </c>
      <c r="D209" s="275"/>
      <c r="E209" s="275"/>
      <c r="F209" s="298" t="s">
        <v>102</v>
      </c>
      <c r="G209" s="275"/>
      <c r="H209" s="275" t="s">
        <v>4416</v>
      </c>
      <c r="I209" s="275"/>
      <c r="J209" s="275"/>
      <c r="K209" s="323"/>
    </row>
    <row r="210" s="1" customFormat="1" ht="15" customHeight="1">
      <c r="B210" s="300"/>
      <c r="C210" s="275"/>
      <c r="D210" s="275"/>
      <c r="E210" s="275"/>
      <c r="F210" s="298" t="s">
        <v>80</v>
      </c>
      <c r="G210" s="275"/>
      <c r="H210" s="275" t="s">
        <v>4252</v>
      </c>
      <c r="I210" s="275"/>
      <c r="J210" s="275"/>
      <c r="K210" s="323"/>
    </row>
    <row r="211" s="1" customFormat="1" ht="15" customHeight="1">
      <c r="B211" s="300"/>
      <c r="C211" s="275"/>
      <c r="D211" s="275"/>
      <c r="E211" s="275"/>
      <c r="F211" s="298" t="s">
        <v>4250</v>
      </c>
      <c r="G211" s="275"/>
      <c r="H211" s="275" t="s">
        <v>4417</v>
      </c>
      <c r="I211" s="275"/>
      <c r="J211" s="275"/>
      <c r="K211" s="323"/>
    </row>
    <row r="212" s="1" customFormat="1" ht="15" customHeight="1">
      <c r="B212" s="347"/>
      <c r="C212" s="275"/>
      <c r="D212" s="275"/>
      <c r="E212" s="275"/>
      <c r="F212" s="298" t="s">
        <v>115</v>
      </c>
      <c r="G212" s="336"/>
      <c r="H212" s="327" t="s">
        <v>4253</v>
      </c>
      <c r="I212" s="327"/>
      <c r="J212" s="327"/>
      <c r="K212" s="348"/>
    </row>
    <row r="213" s="1" customFormat="1" ht="15" customHeight="1">
      <c r="B213" s="347"/>
      <c r="C213" s="275"/>
      <c r="D213" s="275"/>
      <c r="E213" s="275"/>
      <c r="F213" s="298" t="s">
        <v>4254</v>
      </c>
      <c r="G213" s="336"/>
      <c r="H213" s="327" t="s">
        <v>3085</v>
      </c>
      <c r="I213" s="327"/>
      <c r="J213" s="327"/>
      <c r="K213" s="348"/>
    </row>
    <row r="214" s="1" customFormat="1" ht="15" customHeight="1">
      <c r="B214" s="347"/>
      <c r="C214" s="275"/>
      <c r="D214" s="275"/>
      <c r="E214" s="275"/>
      <c r="F214" s="298"/>
      <c r="G214" s="336"/>
      <c r="H214" s="327"/>
      <c r="I214" s="327"/>
      <c r="J214" s="327"/>
      <c r="K214" s="348"/>
    </row>
    <row r="215" s="1" customFormat="1" ht="15" customHeight="1">
      <c r="B215" s="347"/>
      <c r="C215" s="275" t="s">
        <v>4378</v>
      </c>
      <c r="D215" s="275"/>
      <c r="E215" s="275"/>
      <c r="F215" s="298">
        <v>1</v>
      </c>
      <c r="G215" s="336"/>
      <c r="H215" s="327" t="s">
        <v>4418</v>
      </c>
      <c r="I215" s="327"/>
      <c r="J215" s="327"/>
      <c r="K215" s="348"/>
    </row>
    <row r="216" s="1" customFormat="1" ht="15" customHeight="1">
      <c r="B216" s="347"/>
      <c r="C216" s="275"/>
      <c r="D216" s="275"/>
      <c r="E216" s="275"/>
      <c r="F216" s="298">
        <v>2</v>
      </c>
      <c r="G216" s="336"/>
      <c r="H216" s="327" t="s">
        <v>4419</v>
      </c>
      <c r="I216" s="327"/>
      <c r="J216" s="327"/>
      <c r="K216" s="348"/>
    </row>
    <row r="217" s="1" customFormat="1" ht="15" customHeight="1">
      <c r="B217" s="347"/>
      <c r="C217" s="275"/>
      <c r="D217" s="275"/>
      <c r="E217" s="275"/>
      <c r="F217" s="298">
        <v>3</v>
      </c>
      <c r="G217" s="336"/>
      <c r="H217" s="327" t="s">
        <v>4420</v>
      </c>
      <c r="I217" s="327"/>
      <c r="J217" s="327"/>
      <c r="K217" s="348"/>
    </row>
    <row r="218" s="1" customFormat="1" ht="15" customHeight="1">
      <c r="B218" s="347"/>
      <c r="C218" s="275"/>
      <c r="D218" s="275"/>
      <c r="E218" s="275"/>
      <c r="F218" s="298">
        <v>4</v>
      </c>
      <c r="G218" s="336"/>
      <c r="H218" s="327" t="s">
        <v>4421</v>
      </c>
      <c r="I218" s="327"/>
      <c r="J218" s="327"/>
      <c r="K218" s="348"/>
    </row>
    <row r="219" s="1" customFormat="1" ht="12.75" customHeight="1">
      <c r="B219" s="349"/>
      <c r="C219" s="350"/>
      <c r="D219" s="350"/>
      <c r="E219" s="350"/>
      <c r="F219" s="350"/>
      <c r="G219" s="350"/>
      <c r="H219" s="350"/>
      <c r="I219" s="350"/>
      <c r="J219" s="350"/>
      <c r="K219" s="351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Jan Mandzák</dc:creator>
  <cp:lastModifiedBy>Jan Mandzák</cp:lastModifiedBy>
  <dcterms:created xsi:type="dcterms:W3CDTF">2024-10-25T09:44:28Z</dcterms:created>
  <dcterms:modified xsi:type="dcterms:W3CDTF">2024-10-25T09:44:50Z</dcterms:modified>
</cp:coreProperties>
</file>